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15.xml"/>
  <Override ContentType="application/vnd.openxmlformats-officedocument.spreadsheetml.worksheet+xml" PartName="/xl/worksheets/sheet40.xml"/>
  <Override ContentType="application/vnd.openxmlformats-officedocument.spreadsheetml.worksheet+xml" PartName="/xl/worksheets/sheet32.xml"/>
  <Override ContentType="application/vnd.openxmlformats-officedocument.spreadsheetml.worksheet+xml" PartName="/xl/worksheets/sheet6.xml"/>
  <Override ContentType="application/vnd.openxmlformats-officedocument.spreadsheetml.worksheet+xml" PartName="/xl/worksheets/sheet49.xml"/>
  <Override ContentType="application/vnd.openxmlformats-officedocument.spreadsheetml.worksheet+xml" PartName="/xl/worksheets/sheet16.xml"/>
  <Override ContentType="application/vnd.openxmlformats-officedocument.spreadsheetml.worksheet+xml" PartName="/xl/worksheets/sheet41.xml"/>
  <Override ContentType="application/vnd.openxmlformats-officedocument.spreadsheetml.worksheet+xml" PartName="/xl/worksheets/sheet5.xml"/>
  <Override ContentType="application/vnd.openxmlformats-officedocument.spreadsheetml.worksheet+xml" PartName="/xl/worksheets/sheet50.xml"/>
  <Override ContentType="application/vnd.openxmlformats-officedocument.spreadsheetml.worksheet+xml" PartName="/xl/worksheets/sheet24.xml"/>
  <Override ContentType="application/vnd.openxmlformats-officedocument.spreadsheetml.worksheet+xml" PartName="/xl/worksheets/sheet33.xml"/>
  <Override ContentType="application/vnd.openxmlformats-officedocument.spreadsheetml.worksheet+xml" PartName="/xl/worksheets/sheet39.xml"/>
  <Override ContentType="application/vnd.openxmlformats-officedocument.spreadsheetml.worksheet+xml" PartName="/xl/worksheets/sheet12.xml"/>
  <Override ContentType="application/vnd.openxmlformats-officedocument.spreadsheetml.worksheet+xml" PartName="/xl/worksheets/sheet42.xml"/>
  <Override ContentType="application/vnd.openxmlformats-officedocument.spreadsheetml.worksheet+xml" PartName="/xl/worksheets/sheet55.xml"/>
  <Override ContentType="application/vnd.openxmlformats-officedocument.spreadsheetml.worksheet+xml" PartName="/xl/worksheets/sheet56.xml"/>
  <Override ContentType="application/vnd.openxmlformats-officedocument.spreadsheetml.worksheet+xml" PartName="/xl/worksheets/sheet38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43.xml"/>
  <Override ContentType="application/vnd.openxmlformats-officedocument.spreadsheetml.worksheet+xml" PartName="/xl/worksheets/sheet57.xml"/>
  <Override ContentType="application/vnd.openxmlformats-officedocument.spreadsheetml.worksheet+xml" PartName="/xl/worksheets/sheet14.xml"/>
  <Override ContentType="application/vnd.openxmlformats-officedocument.spreadsheetml.worksheet+xml" PartName="/xl/worksheets/sheet44.xml"/>
  <Override ContentType="application/vnd.openxmlformats-officedocument.spreadsheetml.worksheet+xml" PartName="/xl/worksheets/sheet13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7.xml"/>
  <Override ContentType="application/vnd.openxmlformats-officedocument.spreadsheetml.worksheet+xml" PartName="/xl/worksheets/sheet28.xml"/>
  <Override ContentType="application/vnd.openxmlformats-officedocument.spreadsheetml.worksheet+xml" PartName="/xl/worksheets/sheet5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45.xml"/>
  <Override ContentType="application/vnd.openxmlformats-officedocument.spreadsheetml.worksheet+xml" PartName="/xl/worksheets/sheet36.xml"/>
  <Override ContentType="application/vnd.openxmlformats-officedocument.spreadsheetml.worksheet+xml" PartName="/xl/worksheets/sheet46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54.xml"/>
  <Override ContentType="application/vnd.openxmlformats-officedocument.spreadsheetml.worksheet+xml" PartName="/xl/worksheets/sheet20.xml"/>
  <Override ContentType="application/vnd.openxmlformats-officedocument.spreadsheetml.worksheet+xml" PartName="/xl/worksheets/sheet37.xml"/>
  <Override ContentType="application/vnd.openxmlformats-officedocument.spreadsheetml.worksheet+xml" PartName="/xl/worksheets/sheet1.xml"/>
  <Override ContentType="application/vnd.openxmlformats-officedocument.spreadsheetml.worksheet+xml" PartName="/xl/worksheets/sheet9.xml"/>
  <Override ContentType="application/vnd.openxmlformats-officedocument.spreadsheetml.worksheet+xml" PartName="/xl/worksheets/sheet47.xml"/>
  <Override ContentType="application/vnd.openxmlformats-officedocument.spreadsheetml.worksheet+xml" PartName="/xl/worksheets/sheet4.xml"/>
  <Override ContentType="application/vnd.openxmlformats-officedocument.spreadsheetml.worksheet+xml" PartName="/xl/worksheets/sheet17.xml"/>
  <Override ContentType="application/vnd.openxmlformats-officedocument.spreadsheetml.worksheet+xml" PartName="/xl/worksheets/sheet51.xml"/>
  <Override ContentType="application/vnd.openxmlformats-officedocument.spreadsheetml.worksheet+xml" PartName="/xl/worksheets/sheet34.xml"/>
  <Override ContentType="application/vnd.openxmlformats-officedocument.spreadsheetml.worksheet+xml" PartName="/xl/worksheets/sheet21.xml"/>
  <Override ContentType="application/vnd.openxmlformats-officedocument.spreadsheetml.worksheet+xml" PartName="/xl/worksheets/sheet52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48.xml"/>
  <Override ContentType="application/vnd.openxmlformats-officedocument.spreadsheetml.worksheet+xml" PartName="/xl/worksheets/sheet22.xml"/>
  <Override ContentType="application/vnd.openxmlformats-officedocument.spreadsheetml.worksheet+xml" PartName="/xl/worksheets/sheet35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9.xml"/>
  <Override ContentType="application/vnd.openxmlformats-officedocument.drawing+xml" PartName="/xl/drawings/drawing56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30.xml"/>
  <Override ContentType="application/vnd.openxmlformats-officedocument.drawing+xml" PartName="/xl/drawings/drawing47.xml"/>
  <Override ContentType="application/vnd.openxmlformats-officedocument.drawing+xml" PartName="/xl/drawings/drawing21.xml"/>
  <Override ContentType="application/vnd.openxmlformats-officedocument.drawing+xml" PartName="/xl/drawings/drawing5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48.xml"/>
  <Override ContentType="application/vnd.openxmlformats-officedocument.drawing+xml" PartName="/xl/drawings/drawing2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53.xml"/>
  <Override ContentType="application/vnd.openxmlformats-officedocument.drawing+xml" PartName="/xl/drawings/drawing6.xml"/>
  <Override ContentType="application/vnd.openxmlformats-officedocument.drawing+xml" PartName="/xl/drawings/drawing40.xml"/>
  <Override ContentType="application/vnd.openxmlformats-officedocument.drawing+xml" PartName="/xl/drawings/drawing36.xml"/>
  <Override ContentType="application/vnd.openxmlformats-officedocument.drawing+xml" PartName="/xl/drawings/drawing23.xml"/>
  <Override ContentType="application/vnd.openxmlformats-officedocument.drawing+xml" PartName="/xl/drawings/drawing49.xml"/>
  <Override ContentType="application/vnd.openxmlformats-officedocument.drawing+xml" PartName="/xl/drawings/drawing38.xml"/>
  <Override ContentType="application/vnd.openxmlformats-officedocument.drawing+xml" PartName="/xl/drawings/drawing19.xml"/>
  <Override ContentType="application/vnd.openxmlformats-officedocument.drawing+xml" PartName="/xl/drawings/drawing41.xml"/>
  <Override ContentType="application/vnd.openxmlformats-officedocument.drawing+xml" PartName="/xl/drawings/drawing5.xml"/>
  <Override ContentType="application/vnd.openxmlformats-officedocument.drawing+xml" PartName="/xl/drawings/drawing54.xml"/>
  <Override ContentType="application/vnd.openxmlformats-officedocument.drawing+xml" PartName="/xl/drawings/drawing55.xml"/>
  <Override ContentType="application/vnd.openxmlformats-officedocument.drawing+xml" PartName="/xl/drawings/drawing24.xml"/>
  <Override ContentType="application/vnd.openxmlformats-officedocument.drawing+xml" PartName="/xl/drawings/drawing42.xml"/>
  <Override ContentType="application/vnd.openxmlformats-officedocument.drawing+xml" PartName="/xl/drawings/drawing11.xml"/>
  <Override ContentType="application/vnd.openxmlformats-officedocument.drawing+xml" PartName="/xl/drawings/drawing37.xml"/>
  <Override ContentType="application/vnd.openxmlformats-officedocument.drawing+xml" PartName="/xl/drawings/drawing26.xml"/>
  <Override ContentType="application/vnd.openxmlformats-officedocument.drawing+xml" PartName="/xl/drawings/drawing51.xml"/>
  <Override ContentType="application/vnd.openxmlformats-officedocument.drawing+xml" PartName="/xl/drawings/drawing9.xml"/>
  <Override ContentType="application/vnd.openxmlformats-officedocument.drawing+xml" PartName="/xl/drawings/drawing17.xml"/>
  <Override ContentType="application/vnd.openxmlformats-officedocument.drawing+xml" PartName="/xl/drawings/drawing43.xml"/>
  <Override ContentType="application/vnd.openxmlformats-officedocument.drawing+xml" PartName="/xl/drawings/drawing25.xml"/>
  <Override ContentType="application/vnd.openxmlformats-officedocument.drawing+xml" PartName="/xl/drawings/drawing34.xml"/>
  <Override ContentType="application/vnd.openxmlformats-officedocument.drawing+xml" PartName="/xl/drawings/drawing27.xml"/>
  <Override ContentType="application/vnd.openxmlformats-officedocument.drawing+xml" PartName="/xl/drawings/drawing52.xml"/>
  <Override ContentType="application/vnd.openxmlformats-officedocument.drawing+xml" PartName="/xl/drawings/drawing44.xml"/>
  <Override ContentType="application/vnd.openxmlformats-officedocument.drawing+xml" PartName="/xl/drawings/drawing7.xml"/>
  <Override ContentType="application/vnd.openxmlformats-officedocument.drawing+xml" PartName="/xl/drawings/drawing18.xml"/>
  <Override ContentType="application/vnd.openxmlformats-officedocument.drawing+xml" PartName="/xl/drawings/drawing35.xml"/>
  <Override ContentType="application/vnd.openxmlformats-officedocument.drawing+xml" PartName="/xl/drawings/drawing45.xml"/>
  <Override ContentType="application/vnd.openxmlformats-officedocument.drawing+xml" PartName="/xl/drawings/drawing28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32.xml"/>
  <Override ContentType="application/vnd.openxmlformats-officedocument.drawing+xml" PartName="/xl/drawings/drawing33.xml"/>
  <Override ContentType="application/vnd.openxmlformats-officedocument.drawing+xml" PartName="/xl/drawings/drawing46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29.xml"/>
  <Override ContentType="application/vnd.openxmlformats-officedocument.drawing+xml" PartName="/xl/drawings/drawing50.xml"/>
  <Override ContentType="application/vnd.openxmlformats-officedocument.drawing+xml" PartName="/xl/drawings/drawing20.xml"/>
  <Override ContentType="application/vnd.openxmlformats-package.core-properties+xml" PartName="/docProps/core.xml"/>
  <Override ContentType="application/vnd.openxmlformats-officedocument.spreadsheetml.externalLink+xml" PartName="/xl/externalLinks/externalLink1.xml"/>
  <Override ContentType="application/vnd.openxmlformats-officedocument.spreadsheetml.externalLink+xml" PartName="/xl/externalLinks/externalLink2.xml"/>
  <Override ContentType="application/vnd.openxmlformats-officedocument.spreadsheetml.externalLink+xml" PartName="/xl/externalLinks/externalLink3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C1-CO-Attainment-correct" sheetId="1" r:id="rId4"/>
    <sheet state="visible" name="CC1-CO-PO-attainment" sheetId="2" r:id="rId5"/>
    <sheet state="visible" name="All courses" sheetId="3" r:id="rId6"/>
    <sheet state="visible" name="Gap-analysis" sheetId="4" r:id="rId7"/>
    <sheet state="visible" name="Indirect-attainment" sheetId="5" r:id="rId8"/>
    <sheet state="visible" name="Overall-attainment" sheetId="6" r:id="rId9"/>
    <sheet state="visible" name="CC2-CO-attainment" sheetId="7" r:id="rId10"/>
    <sheet state="visible" name="CC2-CO-PO-attn" sheetId="8" r:id="rId11"/>
    <sheet state="visible" name="GE1" sheetId="9" r:id="rId12"/>
    <sheet state="visible" name="GE1-POattn" sheetId="10" r:id="rId13"/>
    <sheet state="visible" name="AECC1" sheetId="11" r:id="rId14"/>
    <sheet state="visible" name="AECC1-attn" sheetId="12" r:id="rId15"/>
    <sheet state="visible" name="CC3" sheetId="13" r:id="rId16"/>
    <sheet state="visible" name="CC3-attn" sheetId="14" r:id="rId17"/>
    <sheet state="visible" name="CC4" sheetId="15" r:id="rId18"/>
    <sheet state="visible" name="CC4-attn" sheetId="16" r:id="rId19"/>
    <sheet state="visible" name="GE2" sheetId="17" r:id="rId20"/>
    <sheet state="visible" name="GE2-attn" sheetId="18" r:id="rId21"/>
    <sheet state="visible" name="AECC2" sheetId="19" r:id="rId22"/>
    <sheet state="visible" name="AECC2-attn" sheetId="20" r:id="rId23"/>
    <sheet state="visible" name="CC5" sheetId="21" r:id="rId24"/>
    <sheet state="visible" name="CC5-attn" sheetId="22" r:id="rId25"/>
    <sheet state="visible" name="CC6" sheetId="23" r:id="rId26"/>
    <sheet state="visible" name="CC6-attn" sheetId="24" r:id="rId27"/>
    <sheet state="visible" name="CC7" sheetId="25" r:id="rId28"/>
    <sheet state="visible" name="CC7-attn" sheetId="26" r:id="rId29"/>
    <sheet state="visible" name="SECA1" sheetId="27" r:id="rId30"/>
    <sheet state="visible" name="SECA1-attn" sheetId="28" r:id="rId31"/>
    <sheet state="visible" name="GE3" sheetId="29" r:id="rId32"/>
    <sheet state="visible" name="GE3-attn" sheetId="30" r:id="rId33"/>
    <sheet state="visible" name="CC8" sheetId="31" r:id="rId34"/>
    <sheet state="visible" name="CC8-attn" sheetId="32" r:id="rId35"/>
    <sheet state="visible" name="CC9" sheetId="33" r:id="rId36"/>
    <sheet state="visible" name="CC9-attn" sheetId="34" r:id="rId37"/>
    <sheet state="visible" name="CC10" sheetId="35" r:id="rId38"/>
    <sheet state="visible" name="CC10-attn" sheetId="36" r:id="rId39"/>
    <sheet state="visible" name="SECB1" sheetId="37" r:id="rId40"/>
    <sheet state="visible" name="SECB1-attn" sheetId="38" r:id="rId41"/>
    <sheet state="visible" name="GE4" sheetId="39" r:id="rId42"/>
    <sheet state="visible" name="GE4-attn" sheetId="40" r:id="rId43"/>
    <sheet state="visible" name="CC11" sheetId="41" r:id="rId44"/>
    <sheet state="visible" name="CC11-attn" sheetId="42" r:id="rId45"/>
    <sheet state="visible" name="CC12" sheetId="43" r:id="rId46"/>
    <sheet state="visible" name="CC12-attn" sheetId="44" r:id="rId47"/>
    <sheet state="visible" name="DSEA1" sheetId="45" r:id="rId48"/>
    <sheet state="visible" name="DSEA1-attn" sheetId="46" r:id="rId49"/>
    <sheet state="visible" name="DSEB1" sheetId="47" r:id="rId50"/>
    <sheet state="visible" name="DSEB1-attn" sheetId="48" r:id="rId51"/>
    <sheet state="visible" name="CC13" sheetId="49" r:id="rId52"/>
    <sheet state="visible" name="CC13-attn" sheetId="50" r:id="rId53"/>
    <sheet state="visible" name="CC14" sheetId="51" r:id="rId54"/>
    <sheet state="visible" name="CC14-attn" sheetId="52" r:id="rId55"/>
    <sheet state="visible" name="DSEA2" sheetId="53" r:id="rId56"/>
    <sheet state="visible" name="DSEA2-attn" sheetId="54" r:id="rId57"/>
    <sheet state="visible" name="DSEB2" sheetId="55" r:id="rId58"/>
    <sheet state="visible" name="DSEB2-Caln" sheetId="56" r:id="rId59"/>
    <sheet state="visible" name="Sheet2" sheetId="57" r:id="rId60"/>
  </sheets>
  <externalReferences>
    <externalReference r:id="rId61"/>
    <externalReference r:id="rId62"/>
    <externalReference r:id="rId63"/>
  </externalReferences>
  <definedNames/>
  <calcPr/>
  <extLst>
    <ext uri="GoogleSheetsCustomDataVersion2">
      <go:sheetsCustomData xmlns:go="http://customooxmlschemas.google.com/" r:id="rId64" roundtripDataChecksum="mjqGQw3xnpfuWJjpJoucVTw7EoZq2I3nHWZyWNSjY5k="/>
    </ext>
  </extLst>
</workbook>
</file>

<file path=xl/sharedStrings.xml><?xml version="1.0" encoding="utf-8"?>
<sst xmlns="http://schemas.openxmlformats.org/spreadsheetml/2006/main" count="8032" uniqueCount="316">
  <si>
    <t>Course  Name</t>
  </si>
  <si>
    <t>CC1</t>
  </si>
  <si>
    <t>CO Attainment of CC1 from CIE, Assignments and SEE</t>
  </si>
  <si>
    <t>Course Code</t>
  </si>
  <si>
    <t>Classical sanskrit literature(Poetry)</t>
  </si>
  <si>
    <t>Target level 1: 60% students must score 60% and above</t>
  </si>
  <si>
    <t>Sesion of Course</t>
  </si>
  <si>
    <t>JULY-DEC</t>
  </si>
  <si>
    <t>Target level 2: 70% students must score 60% and above</t>
  </si>
  <si>
    <t>Semester :</t>
  </si>
  <si>
    <t>I</t>
  </si>
  <si>
    <t>Target level 3: 80% students must score 60% and above</t>
  </si>
  <si>
    <t xml:space="preserve">Credits : </t>
  </si>
  <si>
    <t>Batch :</t>
  </si>
  <si>
    <t>2020-2023</t>
  </si>
  <si>
    <t>Grading Scale</t>
  </si>
  <si>
    <t>CO considered: CO1</t>
  </si>
  <si>
    <t>Rubrics</t>
  </si>
  <si>
    <t>Mapped Question No.</t>
  </si>
  <si>
    <t>Attainment</t>
  </si>
  <si>
    <t xml:space="preserve">MAX MARKS </t>
  </si>
  <si>
    <t>CIA &amp; Internal Assesment</t>
  </si>
  <si>
    <t>SEE</t>
  </si>
  <si>
    <t>Sl No.</t>
  </si>
  <si>
    <t>Roll No.</t>
  </si>
  <si>
    <t>Student Name</t>
  </si>
  <si>
    <t>CO1 Attainment</t>
  </si>
  <si>
    <t>CO2 Attainment</t>
  </si>
  <si>
    <t>CO3 Attainment</t>
  </si>
  <si>
    <t>CO4 Attainment</t>
  </si>
  <si>
    <t>SEE Attainment</t>
  </si>
  <si>
    <t>Overall Attainment CIE &amp; Internal</t>
  </si>
  <si>
    <t>Overall Attainment SEE</t>
  </si>
  <si>
    <t>Attainment of the Course</t>
  </si>
  <si>
    <t>192424-12-0713</t>
  </si>
  <si>
    <t>RIMPA PARAI</t>
  </si>
  <si>
    <t>Y</t>
  </si>
  <si>
    <t>N</t>
  </si>
  <si>
    <t>192424-12-0714</t>
  </si>
  <si>
    <t>BAISAKHI MONDAL</t>
  </si>
  <si>
    <t>192424-12-0715</t>
  </si>
  <si>
    <t>PRIYA DAS</t>
  </si>
  <si>
    <t>192424-12-0716</t>
  </si>
  <si>
    <t>RUMA GHOSH</t>
  </si>
  <si>
    <t>192424-12-0717</t>
  </si>
  <si>
    <t>PINKU BHAKTA</t>
  </si>
  <si>
    <t>192424-12-0718</t>
  </si>
  <si>
    <t>BRATATI KHANRA</t>
  </si>
  <si>
    <t>192424-12-0719</t>
  </si>
  <si>
    <t>KEYA JASU</t>
  </si>
  <si>
    <t>192424-12-0720</t>
  </si>
  <si>
    <t>PUSPITA DUARY</t>
  </si>
  <si>
    <t>192424-12-0721</t>
  </si>
  <si>
    <t>TUSU SAMAI</t>
  </si>
  <si>
    <t>192424-12-0722</t>
  </si>
  <si>
    <t>PRITI GHORUI</t>
  </si>
  <si>
    <t>192424-12-0723</t>
  </si>
  <si>
    <t>RIYA NANDI</t>
  </si>
  <si>
    <t>192424-12-0724</t>
  </si>
  <si>
    <t>CHAITALI ROY</t>
  </si>
  <si>
    <t>192424-12-0725</t>
  </si>
  <si>
    <t>SOUMITA BAITALIK</t>
  </si>
  <si>
    <t>192424-12-0726</t>
  </si>
  <si>
    <t>ATASI MONDAL</t>
  </si>
  <si>
    <t>192424-12-0727</t>
  </si>
  <si>
    <t>SANDHYA PARAMANICK</t>
  </si>
  <si>
    <t>192424-12-0728</t>
  </si>
  <si>
    <t>POULAMI PANJA</t>
  </si>
  <si>
    <t>192424-12-0729</t>
  </si>
  <si>
    <t>SUTRISHNA SHEE</t>
  </si>
  <si>
    <t>192424-12-0730</t>
  </si>
  <si>
    <t>MADHURIMA PATRA</t>
  </si>
  <si>
    <t>192424-12-0731</t>
  </si>
  <si>
    <t>USHA MALLIK</t>
  </si>
  <si>
    <t>192424-12-0732</t>
  </si>
  <si>
    <t>SUTAPA BERA</t>
  </si>
  <si>
    <t>192424-12-0733</t>
  </si>
  <si>
    <t>SIDDHARTHA CHAKRABORTY</t>
  </si>
  <si>
    <t>192424-12-0734</t>
  </si>
  <si>
    <t>BITHIKA SANTRA</t>
  </si>
  <si>
    <t>192424-12-0735</t>
  </si>
  <si>
    <t>DIPIKA GURIA</t>
  </si>
  <si>
    <t>192424-12-0736</t>
  </si>
  <si>
    <t>RAHUL PRAMANIK</t>
  </si>
  <si>
    <t>192424-12-0737</t>
  </si>
  <si>
    <t>SUMONA HAZRA</t>
  </si>
  <si>
    <t>192424-12-0738</t>
  </si>
  <si>
    <t>BARIMONI MURMU</t>
  </si>
  <si>
    <t>192424-12-0739</t>
  </si>
  <si>
    <t>PRITILATA MALLICK</t>
  </si>
  <si>
    <t>192424-12-0740</t>
  </si>
  <si>
    <t>ARPITA PAL</t>
  </si>
  <si>
    <t>192424-12-0741</t>
  </si>
  <si>
    <t>AYANTIKA DAS</t>
  </si>
  <si>
    <t>192424-12-0742</t>
  </si>
  <si>
    <t>ANYESHA MONDAL</t>
  </si>
  <si>
    <t>192424-12-0743</t>
  </si>
  <si>
    <t>ESITA MANNA</t>
  </si>
  <si>
    <t>192424-12-0744</t>
  </si>
  <si>
    <t>RIYA MONDAL</t>
  </si>
  <si>
    <t>192424-12-0745</t>
  </si>
  <si>
    <t>ANUSHRI PANJA</t>
  </si>
  <si>
    <t>192424-12-0746</t>
  </si>
  <si>
    <t>LIPIKA DAS</t>
  </si>
  <si>
    <t>Total Appeared</t>
  </si>
  <si>
    <t>Total Attempt</t>
  </si>
  <si>
    <t>% of Students whose score &gt;= 60%</t>
  </si>
  <si>
    <t>No. of Students whose score &gt;= 60%</t>
  </si>
  <si>
    <t>No.  of Students whose score &gt;= 40% but &lt; 60%</t>
  </si>
  <si>
    <t>No of Students whose score &gt;=0% but &lt; 40%</t>
  </si>
  <si>
    <t>% of Students whose score &gt;=40% but &lt;60%</t>
  </si>
  <si>
    <t>% of Students whose score &gt;= 0% but &lt; 40%</t>
  </si>
  <si>
    <t>CO-PO Attainment</t>
  </si>
  <si>
    <t>Course Outcome</t>
  </si>
  <si>
    <t>Programme Outcome (PO)</t>
  </si>
  <si>
    <t>Programme Specific Outcome (PSO1)</t>
  </si>
  <si>
    <t>PO 1: Disciplinary knowledge :</t>
  </si>
  <si>
    <t>PO 2: Problem solving</t>
  </si>
  <si>
    <t>PO 3: Critical thinking</t>
  </si>
  <si>
    <t>PO 4.Research-related skills / Scientific reasoning</t>
  </si>
  <si>
    <t>PO 5: Communication Skills</t>
  </si>
  <si>
    <t>PO 6: Cooperation/Team work</t>
  </si>
  <si>
    <t>PO 7: Information/digital literacy:</t>
  </si>
  <si>
    <t>PO 8: Self-directed learning</t>
  </si>
  <si>
    <t>PO 9: Multicultural competence</t>
  </si>
  <si>
    <t>PO 10: Moral and ethical awareness/reasoning</t>
  </si>
  <si>
    <t>PO 11: Leadership readiness/qualities</t>
  </si>
  <si>
    <t>PO 12: Lifelong learning</t>
  </si>
  <si>
    <t>PSO1</t>
  </si>
  <si>
    <t>PSO2</t>
  </si>
  <si>
    <t>PSO3</t>
  </si>
  <si>
    <t>CO1</t>
  </si>
  <si>
    <t>CO2</t>
  </si>
  <si>
    <t>CO3</t>
  </si>
  <si>
    <t>CO4</t>
  </si>
  <si>
    <t>TARGET</t>
  </si>
  <si>
    <t>CO</t>
  </si>
  <si>
    <t>Attained</t>
  </si>
  <si>
    <t>GAP</t>
  </si>
  <si>
    <t>Shyampur Siddheswari Mahavidyalaya</t>
  </si>
  <si>
    <t>Program Articulation Matrix</t>
  </si>
  <si>
    <t>TARGET VALUES FROM CO-PO MAPPING</t>
  </si>
  <si>
    <t>ATTAIND VALUES FROM DIRECT ATTAINMENT</t>
  </si>
  <si>
    <t>SEM</t>
  </si>
  <si>
    <t>COURSE</t>
  </si>
  <si>
    <t>PROGRAM OUTCOMES</t>
  </si>
  <si>
    <t>PSOs</t>
  </si>
  <si>
    <t>PO1</t>
  </si>
  <si>
    <t>PO2</t>
  </si>
  <si>
    <t>PO3</t>
  </si>
  <si>
    <t>PO4</t>
  </si>
  <si>
    <t>PO5</t>
  </si>
  <si>
    <t>PO6</t>
  </si>
  <si>
    <t>PO7</t>
  </si>
  <si>
    <t>PO8</t>
  </si>
  <si>
    <t>PO9</t>
  </si>
  <si>
    <t>PO10</t>
  </si>
  <si>
    <t>PO11</t>
  </si>
  <si>
    <t>PO12</t>
  </si>
  <si>
    <t>SEM1</t>
  </si>
  <si>
    <t>CC2</t>
  </si>
  <si>
    <t>GE1</t>
  </si>
  <si>
    <t>AECC1</t>
  </si>
  <si>
    <t>SEM2</t>
  </si>
  <si>
    <t>CC3</t>
  </si>
  <si>
    <t>CC4</t>
  </si>
  <si>
    <t>GE2</t>
  </si>
  <si>
    <t>AECC2</t>
  </si>
  <si>
    <t>SEM3</t>
  </si>
  <si>
    <t>CC5</t>
  </si>
  <si>
    <t>CC6</t>
  </si>
  <si>
    <t>CC7</t>
  </si>
  <si>
    <t>SECA</t>
  </si>
  <si>
    <t>GE3</t>
  </si>
  <si>
    <t>SEM4</t>
  </si>
  <si>
    <t>CC8</t>
  </si>
  <si>
    <t>CC9</t>
  </si>
  <si>
    <t>CC10</t>
  </si>
  <si>
    <t>SECB</t>
  </si>
  <si>
    <t>SECB1</t>
  </si>
  <si>
    <t>GE4</t>
  </si>
  <si>
    <t>SEM5</t>
  </si>
  <si>
    <t>CC11</t>
  </si>
  <si>
    <t>CC12</t>
  </si>
  <si>
    <t>DSEA1</t>
  </si>
  <si>
    <t>DSEB1</t>
  </si>
  <si>
    <t>SEM6</t>
  </si>
  <si>
    <t>CC13</t>
  </si>
  <si>
    <t>CC14</t>
  </si>
  <si>
    <t>DSEA2</t>
  </si>
  <si>
    <t>DSEB2</t>
  </si>
  <si>
    <t>All Sem</t>
  </si>
  <si>
    <t>All Courses</t>
  </si>
  <si>
    <t>GAP: Target vs Attained</t>
  </si>
  <si>
    <t>Direct Attainment</t>
  </si>
  <si>
    <t xml:space="preserve">Graph: </t>
  </si>
  <si>
    <t>Targeted</t>
  </si>
  <si>
    <t>Attainted</t>
  </si>
  <si>
    <t>Gap</t>
  </si>
  <si>
    <t>Overall Attainment</t>
  </si>
  <si>
    <t>PROGRAM OUTCOME ATTAINMENT [INDIRECT METHOD]</t>
  </si>
  <si>
    <t>PROGRAM OUTCOMES (ATTAINED VALUE)</t>
  </si>
  <si>
    <t>EXIT SURVEY</t>
  </si>
  <si>
    <t>ALUMNI FEEDBACK</t>
  </si>
  <si>
    <t>FACULTY FEEDBACK</t>
  </si>
  <si>
    <t>EMPLOYER SURVEY</t>
  </si>
  <si>
    <t>PARENTS FEEDBACK</t>
  </si>
  <si>
    <t>Average</t>
  </si>
  <si>
    <t>PROGRAM OUTCOME ATTAINMENT [OVERALL]</t>
  </si>
  <si>
    <t>ASSESSMENT</t>
  </si>
  <si>
    <t xml:space="preserve">DIRECT ATTAINMENT </t>
  </si>
  <si>
    <t>INDIRECT ATTAINMENT</t>
  </si>
  <si>
    <t>OVERALL ATTAINMENT: (80% of Direct Attainment+20% of Indirect Attainment)</t>
  </si>
  <si>
    <t>Critical servay of sanskrit literature</t>
  </si>
  <si>
    <t>%</t>
  </si>
  <si>
    <t>Sanskrit poetry</t>
  </si>
  <si>
    <t>CO considered: GE1</t>
  </si>
  <si>
    <t>English</t>
  </si>
  <si>
    <t>CO considered: AECC1</t>
  </si>
  <si>
    <t>203424-11-0028</t>
  </si>
  <si>
    <t>Surat Kumari Maity</t>
  </si>
  <si>
    <t>203424-11-0029</t>
  </si>
  <si>
    <t>Sumonwita Jashu</t>
  </si>
  <si>
    <t>203424-21-0040</t>
  </si>
  <si>
    <t>Shufal Kumar Maity</t>
  </si>
  <si>
    <t>203424-21-0041</t>
  </si>
  <si>
    <t>Saikat Manna</t>
  </si>
  <si>
    <t>203424-21-0042</t>
  </si>
  <si>
    <t>Prakash Bera</t>
  </si>
  <si>
    <t>203424-21-0043</t>
  </si>
  <si>
    <t>Prasun Ghorai</t>
  </si>
  <si>
    <t>203424-21-0045</t>
  </si>
  <si>
    <t>Swadhin Sasmal</t>
  </si>
  <si>
    <t>203424-21-0047</t>
  </si>
  <si>
    <t>Sukdev Tung</t>
  </si>
  <si>
    <t>203424-21-0048</t>
  </si>
  <si>
    <t>Sohan Adak</t>
  </si>
  <si>
    <t>203424-21-0067</t>
  </si>
  <si>
    <t>Rajesh Das</t>
  </si>
  <si>
    <t>203424-21-0068</t>
  </si>
  <si>
    <t>Alokesh Mondal</t>
  </si>
  <si>
    <t>203424-21-0072</t>
  </si>
  <si>
    <t>Suvrajit Paul</t>
  </si>
  <si>
    <t>203424-21-0073</t>
  </si>
  <si>
    <t>Somnath Achar</t>
  </si>
  <si>
    <t>203424-21-0086</t>
  </si>
  <si>
    <t>Suman Pore</t>
  </si>
  <si>
    <t>Classical sanskrit literature(Prose)</t>
  </si>
  <si>
    <t>Self management in the Gita</t>
  </si>
  <si>
    <t>Sanskrit Prose</t>
  </si>
  <si>
    <t>Jan-June</t>
  </si>
  <si>
    <t>Environmental Science</t>
  </si>
  <si>
    <t>Classical sanskrit literature(Drama)</t>
  </si>
  <si>
    <t>III</t>
  </si>
  <si>
    <t>Poetics and literary criticism</t>
  </si>
  <si>
    <t>Indian social institution and polity</t>
  </si>
  <si>
    <t>192424-22-0211</t>
  </si>
  <si>
    <t>202424-12-0363</t>
  </si>
  <si>
    <t>202424-12-0364</t>
  </si>
  <si>
    <t>202424-12-0365</t>
  </si>
  <si>
    <t>202424-12-0366</t>
  </si>
  <si>
    <t>202424-12-0368</t>
  </si>
  <si>
    <t>202424-12-0370</t>
  </si>
  <si>
    <t>202424-12-0371</t>
  </si>
  <si>
    <t>202424-12-0372</t>
  </si>
  <si>
    <t>202424-12-0374</t>
  </si>
  <si>
    <t>202424-12-0375</t>
  </si>
  <si>
    <t>202424-12-0378</t>
  </si>
  <si>
    <t>202424-12-0379</t>
  </si>
  <si>
    <t>202424-12-0380</t>
  </si>
  <si>
    <t>202424-12-0382</t>
  </si>
  <si>
    <t>202424-12-0386</t>
  </si>
  <si>
    <t>202424-12-0387</t>
  </si>
  <si>
    <t>202424-12-0388</t>
  </si>
  <si>
    <t>202424-12-0393</t>
  </si>
  <si>
    <t>202424-12-0398</t>
  </si>
  <si>
    <t>202424-12-0401</t>
  </si>
  <si>
    <t>202424-12-0404</t>
  </si>
  <si>
    <t>202424-12-0538</t>
  </si>
  <si>
    <t>202424-12-0582</t>
  </si>
  <si>
    <t>202424-12-0644</t>
  </si>
  <si>
    <t>202424-22-0135</t>
  </si>
  <si>
    <t>202424-22-0137</t>
  </si>
  <si>
    <t>202424-22-0138</t>
  </si>
  <si>
    <t>202424-22-0139</t>
  </si>
  <si>
    <t>202424-22-0141</t>
  </si>
  <si>
    <t>202424-22-0144</t>
  </si>
  <si>
    <t>202424-22-0146</t>
  </si>
  <si>
    <t>202424-22-0215</t>
  </si>
  <si>
    <t>SECA1</t>
  </si>
  <si>
    <t>Sanskrit writing skill</t>
  </si>
  <si>
    <t>Sanskrit Drama</t>
  </si>
  <si>
    <t>Indian epigraphy,Palaeography and Chonology</t>
  </si>
  <si>
    <t>YN</t>
  </si>
  <si>
    <t>Modern sanskrit literature</t>
  </si>
  <si>
    <t>JAN-JUNE</t>
  </si>
  <si>
    <t>IV</t>
  </si>
  <si>
    <t>Sanskrit world literature</t>
  </si>
  <si>
    <t>SECB2</t>
  </si>
  <si>
    <t>Spoken &amp; Computional sanskrit</t>
  </si>
  <si>
    <t>Sanskrit grammar</t>
  </si>
  <si>
    <t>Vedic literature</t>
  </si>
  <si>
    <t>Darsana</t>
  </si>
  <si>
    <t>V</t>
  </si>
  <si>
    <t>Kavya</t>
  </si>
  <si>
    <t>Indian ontology&amp; Epistemology</t>
  </si>
  <si>
    <t>VI</t>
  </si>
  <si>
    <t>spoken composition &amp; communication</t>
  </si>
  <si>
    <t>JAN_JUNE</t>
  </si>
  <si>
    <t>y</t>
  </si>
  <si>
    <t>n</t>
  </si>
  <si>
    <t>yn</t>
  </si>
  <si>
    <t>DSE-3</t>
  </si>
  <si>
    <t>Vyakarana</t>
  </si>
  <si>
    <t>DSE-4</t>
  </si>
  <si>
    <t>Veda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</si>
</sst>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###0;###0"/>
  </numFmts>
  <fonts count="34">
    <font>
      <sz val="11.0"/>
      <color theme="1"/>
      <name val="Calibri"/>
      <scheme val="minor"/>
    </font>
    <font>
      <sz val="9.0"/>
      <color theme="1"/>
      <name val="Book Antiqua"/>
    </font>
    <font>
      <b/>
      <sz val="9.0"/>
      <color theme="1"/>
      <name val="Book Antiqua"/>
    </font>
    <font/>
    <font>
      <b/>
      <sz val="11.0"/>
      <color theme="1"/>
      <name val="Book Antiqua"/>
    </font>
    <font>
      <sz val="11.0"/>
      <color theme="1"/>
      <name val="Book Antiqua"/>
    </font>
    <font>
      <sz val="11.0"/>
      <color rgb="FFFF0000"/>
      <name val="Book Antiqua"/>
    </font>
    <font>
      <sz val="12.0"/>
      <color rgb="FF000000"/>
      <name val="Times New Roman"/>
    </font>
    <font>
      <sz val="11.0"/>
      <color rgb="FF1F497D"/>
      <name val="Book Antiqua"/>
    </font>
    <font>
      <sz val="11.0"/>
      <color rgb="FF008000"/>
      <name val="Book Antiqua"/>
    </font>
    <font>
      <b/>
      <sz val="12.0"/>
      <color theme="1"/>
      <name val="Book Antiqua"/>
    </font>
    <font>
      <b/>
      <sz val="10.0"/>
      <color rgb="FF000000"/>
      <name val="Times New Roman"/>
    </font>
    <font>
      <sz val="11.0"/>
      <color theme="1"/>
      <name val="Calibri"/>
    </font>
    <font>
      <sz val="9.0"/>
      <color theme="1"/>
      <name val="Times New Roman"/>
    </font>
    <font>
      <b/>
      <sz val="9.0"/>
      <color rgb="FFFF0000"/>
      <name val="Book Antiqua"/>
    </font>
    <font>
      <sz val="10.0"/>
      <color rgb="FF000000"/>
      <name val="Times New Roman"/>
    </font>
    <font>
      <sz val="7.0"/>
      <color rgb="FF000000"/>
      <name val="Arial Narrow"/>
    </font>
    <font>
      <sz val="7.0"/>
      <color theme="1"/>
      <name val="Arial Narrow"/>
    </font>
    <font>
      <sz val="10.0"/>
      <color rgb="FF000000"/>
      <name val="Arial Narrow"/>
    </font>
    <font>
      <sz val="10.0"/>
      <color theme="1"/>
      <name val="Arial Narrow"/>
    </font>
    <font>
      <sz val="10.0"/>
      <color theme="1"/>
      <name val="Calibri"/>
    </font>
    <font>
      <sz val="9.0"/>
      <color rgb="FF000000"/>
      <name val="Book Antiqua"/>
    </font>
    <font>
      <sz val="9.0"/>
      <color rgb="FFFF0000"/>
      <name val="Book Antiqua"/>
    </font>
    <font>
      <b/>
      <sz val="11.0"/>
      <color theme="1"/>
      <name val="Calibri"/>
    </font>
    <font>
      <b/>
      <sz val="12.0"/>
      <color theme="1"/>
      <name val="Cambria"/>
    </font>
    <font>
      <sz val="10.0"/>
      <color theme="1"/>
      <name val="Arial"/>
    </font>
    <font>
      <sz val="12.0"/>
      <color theme="1"/>
      <name val="Cambria"/>
    </font>
    <font>
      <b/>
      <sz val="12.0"/>
      <color theme="1"/>
      <name val="Arial"/>
    </font>
    <font>
      <b/>
      <sz val="11.0"/>
      <color theme="1"/>
      <name val="Arial"/>
    </font>
    <font>
      <b/>
      <sz val="10.0"/>
      <color theme="1"/>
      <name val="Times New Roman"/>
    </font>
    <font>
      <b/>
      <sz val="11.0"/>
      <color theme="1"/>
      <name val="Times New Roman"/>
    </font>
    <font>
      <b/>
      <sz val="10.0"/>
      <color theme="1"/>
      <name val="Arial"/>
    </font>
    <font>
      <sz val="10.0"/>
      <color theme="1"/>
      <name val="Cambria"/>
    </font>
    <font>
      <b/>
      <sz val="8.0"/>
      <color theme="1"/>
      <name val="Book Antiqua"/>
    </font>
  </fonts>
  <fills count="26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B2A1C7"/>
        <bgColor rgb="FFB2A1C7"/>
      </patternFill>
    </fill>
    <fill>
      <patternFill patternType="solid">
        <fgColor rgb="FFFFCC00"/>
        <bgColor rgb="FFFFCC00"/>
      </patternFill>
    </fill>
    <fill>
      <patternFill patternType="solid">
        <fgColor rgb="FFFDE9D9"/>
        <bgColor rgb="FFFDE9D9"/>
      </patternFill>
    </fill>
    <fill>
      <patternFill patternType="solid">
        <fgColor rgb="FFFFFFFF"/>
        <bgColor rgb="FFFFFFFF"/>
      </patternFill>
    </fill>
    <fill>
      <patternFill patternType="solid">
        <fgColor rgb="FF99CC00"/>
        <bgColor rgb="FF99CC00"/>
      </patternFill>
    </fill>
    <fill>
      <patternFill patternType="solid">
        <fgColor rgb="FF00CCFF"/>
        <bgColor rgb="FF00CCFF"/>
      </patternFill>
    </fill>
    <fill>
      <patternFill patternType="solid">
        <fgColor rgb="FF8DB3E2"/>
        <bgColor rgb="FF8DB3E2"/>
      </patternFill>
    </fill>
    <fill>
      <patternFill patternType="solid">
        <fgColor rgb="FF008000"/>
        <bgColor rgb="FF008000"/>
      </patternFill>
    </fill>
    <fill>
      <patternFill patternType="solid">
        <fgColor rgb="FF95B3D7"/>
        <bgColor rgb="FF95B3D7"/>
      </patternFill>
    </fill>
    <fill>
      <patternFill patternType="solid">
        <fgColor rgb="FFFF99CC"/>
        <bgColor rgb="FFFF99CC"/>
      </patternFill>
    </fill>
    <fill>
      <patternFill patternType="solid">
        <fgColor rgb="FFCCCCFF"/>
        <bgColor rgb="FFCCCCFF"/>
      </patternFill>
    </fill>
    <fill>
      <patternFill patternType="solid">
        <fgColor rgb="FFFFFFCC"/>
        <bgColor rgb="FFFFFFCC"/>
      </patternFill>
    </fill>
    <fill>
      <patternFill patternType="solid">
        <fgColor rgb="FFFF8080"/>
        <bgColor rgb="FFFF8080"/>
      </patternFill>
    </fill>
    <fill>
      <patternFill patternType="solid">
        <fgColor rgb="FFCCFFCC"/>
        <bgColor rgb="FFCCFFCC"/>
      </patternFill>
    </fill>
    <fill>
      <patternFill patternType="solid">
        <fgColor rgb="FFC0C0C0"/>
        <bgColor rgb="FFC0C0C0"/>
      </patternFill>
    </fill>
    <fill>
      <patternFill patternType="solid">
        <fgColor rgb="FF99CCFF"/>
        <bgColor rgb="FF99CCFF"/>
      </patternFill>
    </fill>
    <fill>
      <patternFill patternType="solid">
        <fgColor rgb="FFFFCC99"/>
        <bgColor rgb="FFFFCC99"/>
      </patternFill>
    </fill>
    <fill>
      <patternFill patternType="solid">
        <fgColor rgb="FF993366"/>
        <bgColor rgb="FF993366"/>
      </patternFill>
    </fill>
    <fill>
      <patternFill patternType="solid">
        <fgColor rgb="FFFF9900"/>
        <bgColor rgb="FFFF9900"/>
      </patternFill>
    </fill>
    <fill>
      <patternFill patternType="solid">
        <fgColor rgb="FFD6E3BC"/>
        <bgColor rgb="FFD6E3BC"/>
      </patternFill>
    </fill>
    <fill>
      <patternFill patternType="solid">
        <fgColor rgb="FFEEECE1"/>
        <bgColor rgb="FFEEECE1"/>
      </patternFill>
    </fill>
    <fill>
      <patternFill patternType="solid">
        <fgColor rgb="FFFABF8F"/>
        <bgColor rgb="FFFABF8F"/>
      </patternFill>
    </fill>
    <fill>
      <patternFill patternType="solid">
        <fgColor theme="0"/>
        <bgColor theme="0"/>
      </patternFill>
    </fill>
  </fills>
  <borders count="39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/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/>
    </border>
    <border>
      <top style="thin">
        <color rgb="FF000000"/>
      </top>
      <bottom/>
    </border>
    <border>
      <right/>
      <top style="thin">
        <color rgb="FF000000"/>
      </top>
      <bottom/>
    </border>
    <border>
      <left style="thin">
        <color rgb="FF000000"/>
      </left>
      <top/>
      <bottom style="thin">
        <color rgb="FF000000"/>
      </bottom>
    </border>
    <border>
      <top/>
      <bottom style="thin">
        <color rgb="FF000000"/>
      </bottom>
    </border>
    <border>
      <right/>
      <top/>
      <bottom style="thin">
        <color rgb="FF000000"/>
      </bottom>
    </border>
    <border>
      <left/>
      <top/>
      <bottom/>
    </border>
    <border>
      <right/>
      <top/>
      <bottom/>
    </border>
    <border>
      <left style="thin">
        <color rgb="FF000000"/>
      </left>
      <right style="thin">
        <color rgb="FF000000"/>
      </right>
    </border>
    <border>
      <left style="thin">
        <color rgb="FF000000"/>
      </left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right style="thin">
        <color rgb="FF000000"/>
      </right>
      <top style="thin">
        <color rgb="FF000000"/>
      </top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C0C0C0"/>
      </top>
      <bottom style="medium">
        <color rgb="FF000000"/>
      </bottom>
    </border>
    <border>
      <left style="medium">
        <color rgb="FFC0C0C0"/>
      </left>
      <right style="medium">
        <color rgb="FF000000"/>
      </right>
      <top style="medium">
        <color rgb="FFC0C0C0"/>
      </top>
      <bottom style="medium">
        <color rgb="FF000000"/>
      </bottom>
    </border>
    <border>
      <bottom style="thin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top/>
      <bottom/>
    </border>
    <border>
      <top/>
      <bottom/>
    </border>
    <border>
      <top style="thin">
        <color rgb="FF000000"/>
      </top>
    </border>
    <border>
      <left style="thin">
        <color rgb="FF000000"/>
      </left>
      <top style="thin">
        <color rgb="FF000000"/>
      </top>
    </border>
    <border>
      <left style="medium">
        <color rgb="FFC0C0C0"/>
      </left>
      <right style="medium">
        <color rgb="FF000000"/>
      </right>
      <top/>
      <bottom style="medium">
        <color rgb="FF000000"/>
      </bottom>
    </border>
    <border>
      <left style="medium">
        <color rgb="FFC0C0C0"/>
      </left>
      <right style="medium">
        <color rgb="FF000000"/>
      </right>
      <bottom style="medium">
        <color rgb="FF000000"/>
      </bottom>
    </border>
  </borders>
  <cellStyleXfs count="1">
    <xf borderId="0" fillId="0" fontId="0" numFmtId="0" applyAlignment="1" applyFont="1"/>
  </cellStyleXfs>
  <cellXfs count="200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shrinkToFit="0" wrapText="1"/>
    </xf>
    <xf borderId="1" fillId="2" fontId="2" numFmtId="0" xfId="0" applyAlignment="1" applyBorder="1" applyFill="1" applyFont="1">
      <alignment horizontal="center" shrinkToFit="0" wrapText="1"/>
    </xf>
    <xf borderId="2" fillId="0" fontId="3" numFmtId="0" xfId="0" applyBorder="1" applyFont="1"/>
    <xf borderId="1" fillId="0" fontId="2" numFmtId="0" xfId="0" applyAlignment="1" applyBorder="1" applyFont="1">
      <alignment horizontal="left" shrinkToFit="0" wrapText="1"/>
    </xf>
    <xf borderId="1" fillId="3" fontId="4" numFmtId="0" xfId="0" applyAlignment="1" applyBorder="1" applyFill="1" applyFont="1">
      <alignment horizontal="center" shrinkToFit="0" vertical="center" wrapText="1"/>
    </xf>
    <xf borderId="3" fillId="0" fontId="3" numFmtId="0" xfId="0" applyBorder="1" applyFont="1"/>
    <xf borderId="0" fillId="0" fontId="1" numFmtId="0" xfId="0" applyAlignment="1" applyFont="1">
      <alignment horizontal="center" shrinkToFit="0" vertical="top" wrapText="1"/>
    </xf>
    <xf borderId="4" fillId="4" fontId="2" numFmtId="0" xfId="0" applyAlignment="1" applyBorder="1" applyFill="1" applyFont="1">
      <alignment horizontal="center" shrinkToFit="0" wrapText="1"/>
    </xf>
    <xf borderId="4" fillId="4" fontId="2" numFmtId="0" xfId="0" applyAlignment="1" applyBorder="1" applyFont="1">
      <alignment horizontal="center" shrinkToFit="0" vertical="top" wrapText="1"/>
    </xf>
    <xf borderId="1" fillId="5" fontId="2" numFmtId="0" xfId="0" applyAlignment="1" applyBorder="1" applyFill="1" applyFont="1">
      <alignment horizontal="center" shrinkToFit="0" wrapText="1"/>
    </xf>
    <xf borderId="5" fillId="0" fontId="5" numFmtId="0" xfId="0" applyAlignment="1" applyBorder="1" applyFont="1">
      <alignment horizontal="center" shrinkToFit="0" vertical="center" wrapText="1"/>
    </xf>
    <xf borderId="1" fillId="0" fontId="6" numFmtId="0" xfId="0" applyAlignment="1" applyBorder="1" applyFont="1">
      <alignment horizontal="center" shrinkToFit="0" vertical="center" wrapText="1"/>
    </xf>
    <xf borderId="0" fillId="0" fontId="7" numFmtId="0" xfId="0" applyAlignment="1" applyFont="1">
      <alignment horizontal="center" shrinkToFit="0" vertical="center" wrapText="1"/>
    </xf>
    <xf borderId="4" fillId="6" fontId="7" numFmtId="0" xfId="0" applyAlignment="1" applyBorder="1" applyFill="1" applyFont="1">
      <alignment horizontal="center" shrinkToFit="0" wrapText="1"/>
    </xf>
    <xf borderId="1" fillId="5" fontId="1" numFmtId="0" xfId="0" applyAlignment="1" applyBorder="1" applyFont="1">
      <alignment horizontal="center" shrinkToFit="0" vertical="center" wrapText="1"/>
    </xf>
    <xf borderId="1" fillId="0" fontId="8" numFmtId="0" xfId="0" applyAlignment="1" applyBorder="1" applyFont="1">
      <alignment horizontal="center" shrinkToFit="0" vertical="center" wrapText="1"/>
    </xf>
    <xf borderId="1" fillId="0" fontId="9" numFmtId="0" xfId="0" applyAlignment="1" applyBorder="1" applyFont="1">
      <alignment horizontal="center" shrinkToFit="0" vertical="center" wrapText="1"/>
    </xf>
    <xf borderId="1" fillId="5" fontId="2" numFmtId="0" xfId="0" applyAlignment="1" applyBorder="1" applyFont="1">
      <alignment horizontal="center" shrinkToFit="0" vertical="center" wrapText="1"/>
    </xf>
    <xf borderId="1" fillId="5" fontId="10" numFmtId="0" xfId="0" applyAlignment="1" applyBorder="1" applyFont="1">
      <alignment horizontal="center" shrinkToFit="0" wrapText="1"/>
    </xf>
    <xf borderId="0" fillId="0" fontId="10" numFmtId="0" xfId="0" applyAlignment="1" applyFont="1">
      <alignment horizontal="left" shrinkToFit="0" wrapText="1"/>
    </xf>
    <xf borderId="0" fillId="0" fontId="11" numFmtId="0" xfId="0" applyAlignment="1" applyFont="1">
      <alignment shrinkToFit="0" vertical="top" wrapText="1"/>
    </xf>
    <xf borderId="4" fillId="2" fontId="7" numFmtId="2" xfId="0" applyAlignment="1" applyBorder="1" applyFont="1" applyNumberFormat="1">
      <alignment horizontal="center" shrinkToFit="0" wrapText="1"/>
    </xf>
    <xf borderId="0" fillId="0" fontId="2" numFmtId="0" xfId="0" applyAlignment="1" applyFont="1">
      <alignment horizontal="center" shrinkToFit="0" wrapText="1"/>
    </xf>
    <xf borderId="0" fillId="0" fontId="2" numFmtId="0" xfId="0" applyAlignment="1" applyFont="1">
      <alignment horizontal="left" shrinkToFit="0" wrapText="1"/>
    </xf>
    <xf borderId="4" fillId="7" fontId="2" numFmtId="0" xfId="0" applyAlignment="1" applyBorder="1" applyFill="1" applyFont="1">
      <alignment horizontal="center" shrinkToFit="0" wrapText="1"/>
    </xf>
    <xf borderId="1" fillId="2" fontId="1" numFmtId="0" xfId="0" applyAlignment="1" applyBorder="1" applyFont="1">
      <alignment horizontal="center" shrinkToFit="0" vertical="center" wrapText="1"/>
    </xf>
    <xf borderId="5" fillId="0" fontId="2" numFmtId="0" xfId="0" applyAlignment="1" applyBorder="1" applyFont="1">
      <alignment horizontal="left" shrinkToFit="0" wrapText="1"/>
    </xf>
    <xf borderId="0" fillId="0" fontId="2" numFmtId="0" xfId="0" applyAlignment="1" applyFont="1">
      <alignment shrinkToFit="0" wrapText="1"/>
    </xf>
    <xf borderId="5" fillId="0" fontId="2" numFmtId="0" xfId="0" applyAlignment="1" applyBorder="1" applyFont="1">
      <alignment shrinkToFit="0" wrapText="1"/>
    </xf>
    <xf borderId="1" fillId="2" fontId="2" numFmtId="0" xfId="0" applyAlignment="1" applyBorder="1" applyFont="1">
      <alignment horizontal="center" shrinkToFit="0" vertical="top" wrapText="1"/>
    </xf>
    <xf borderId="0" fillId="0" fontId="2" numFmtId="0" xfId="0" applyAlignment="1" applyFont="1">
      <alignment horizontal="center" shrinkToFit="0" vertical="top" wrapText="1"/>
    </xf>
    <xf borderId="1" fillId="0" fontId="2" numFmtId="0" xfId="0" applyAlignment="1" applyBorder="1" applyFont="1">
      <alignment horizontal="center" shrinkToFit="0" vertical="center" wrapText="1"/>
    </xf>
    <xf borderId="0" fillId="0" fontId="1" numFmtId="0" xfId="0" applyAlignment="1" applyFont="1">
      <alignment horizontal="center" shrinkToFit="0" wrapText="1"/>
    </xf>
    <xf borderId="6" fillId="0" fontId="2" numFmtId="0" xfId="0" applyAlignment="1" applyBorder="1" applyFont="1">
      <alignment horizontal="center" shrinkToFit="0" vertical="top" wrapText="1"/>
    </xf>
    <xf borderId="5" fillId="0" fontId="2" numFmtId="0" xfId="0" applyAlignment="1" applyBorder="1" applyFont="1">
      <alignment shrinkToFit="0" vertical="center" wrapText="1"/>
    </xf>
    <xf borderId="5" fillId="2" fontId="1" numFmtId="0" xfId="0" applyAlignment="1" applyBorder="1" applyFont="1">
      <alignment horizontal="center" shrinkToFit="0" vertical="top" wrapText="1"/>
    </xf>
    <xf borderId="5" fillId="8" fontId="12" numFmtId="0" xfId="0" applyAlignment="1" applyBorder="1" applyFill="1" applyFont="1">
      <alignment horizontal="center" shrinkToFit="0" vertical="center" wrapText="1"/>
    </xf>
    <xf borderId="5" fillId="8" fontId="1" numFmtId="0" xfId="0" applyAlignment="1" applyBorder="1" applyFont="1">
      <alignment horizontal="center" shrinkToFit="0" vertical="center" wrapText="1"/>
    </xf>
    <xf borderId="5" fillId="9" fontId="13" numFmtId="0" xfId="0" applyAlignment="1" applyBorder="1" applyFill="1" applyFont="1">
      <alignment shrinkToFit="0" vertical="center" wrapText="1"/>
    </xf>
    <xf borderId="5" fillId="0" fontId="1" numFmtId="0" xfId="0" applyAlignment="1" applyBorder="1" applyFont="1">
      <alignment shrinkToFit="0" wrapText="1"/>
    </xf>
    <xf borderId="0" fillId="0" fontId="2" numFmtId="0" xfId="0" applyAlignment="1" applyFont="1">
      <alignment shrinkToFit="0" vertical="center" wrapText="1"/>
    </xf>
    <xf borderId="7" fillId="10" fontId="2" numFmtId="0" xfId="0" applyAlignment="1" applyBorder="1" applyFill="1" applyFont="1">
      <alignment horizontal="center" shrinkToFit="0" vertical="center" wrapText="1"/>
    </xf>
    <xf borderId="8" fillId="0" fontId="3" numFmtId="0" xfId="0" applyBorder="1" applyFont="1"/>
    <xf borderId="9" fillId="0" fontId="3" numFmtId="0" xfId="0" applyBorder="1" applyFont="1"/>
    <xf borderId="1" fillId="0" fontId="14" numFmtId="0" xfId="0" applyAlignment="1" applyBorder="1" applyFont="1">
      <alignment horizontal="center" shrinkToFit="0" vertical="center" wrapText="1"/>
    </xf>
    <xf borderId="10" fillId="4" fontId="2" numFmtId="0" xfId="0" applyAlignment="1" applyBorder="1" applyFont="1">
      <alignment horizontal="center" shrinkToFit="0" vertical="center" wrapText="1"/>
    </xf>
    <xf borderId="11" fillId="0" fontId="3" numFmtId="0" xfId="0" applyBorder="1" applyFont="1"/>
    <xf borderId="12" fillId="0" fontId="3" numFmtId="0" xfId="0" applyBorder="1" applyFont="1"/>
    <xf borderId="13" fillId="11" fontId="2" numFmtId="0" xfId="0" applyAlignment="1" applyBorder="1" applyFill="1" applyFont="1">
      <alignment horizontal="center" shrinkToFit="0" vertical="center" wrapText="1"/>
    </xf>
    <xf borderId="14" fillId="0" fontId="3" numFmtId="0" xfId="0" applyBorder="1" applyFont="1"/>
    <xf borderId="15" fillId="0" fontId="2" numFmtId="0" xfId="0" applyAlignment="1" applyBorder="1" applyFont="1">
      <alignment horizontal="center" shrinkToFit="0" vertical="center" wrapText="1"/>
    </xf>
    <xf borderId="16" fillId="0" fontId="2" numFmtId="0" xfId="0" applyAlignment="1" applyBorder="1" applyFont="1">
      <alignment horizontal="center" shrinkToFit="0" vertical="center" wrapText="1"/>
    </xf>
    <xf borderId="15" fillId="0" fontId="2" numFmtId="0" xfId="0" applyAlignment="1" applyBorder="1" applyFont="1">
      <alignment horizontal="left" shrinkToFit="0" vertical="center" wrapText="1"/>
    </xf>
    <xf borderId="17" fillId="10" fontId="2" numFmtId="0" xfId="0" applyAlignment="1" applyBorder="1" applyFont="1">
      <alignment shrinkToFit="0" vertical="center" wrapText="1"/>
    </xf>
    <xf borderId="6" fillId="0" fontId="2" numFmtId="0" xfId="0" applyAlignment="1" applyBorder="1" applyFont="1">
      <alignment shrinkToFit="0" vertical="center" wrapText="1"/>
    </xf>
    <xf borderId="5" fillId="0" fontId="15" numFmtId="164" xfId="0" applyAlignment="1" applyBorder="1" applyFont="1" applyNumberFormat="1">
      <alignment horizontal="center" shrinkToFit="0" vertical="center" wrapText="1"/>
    </xf>
    <xf borderId="5" fillId="0" fontId="16" numFmtId="164" xfId="0" applyAlignment="1" applyBorder="1" applyFont="1" applyNumberFormat="1">
      <alignment horizontal="center" shrinkToFit="0" vertical="center" wrapText="1"/>
    </xf>
    <xf borderId="5" fillId="0" fontId="12" numFmtId="0" xfId="0" applyAlignment="1" applyBorder="1" applyFont="1">
      <alignment shrinkToFit="0" wrapText="1"/>
    </xf>
    <xf borderId="5" fillId="0" fontId="1" numFmtId="0" xfId="0" applyAlignment="1" applyBorder="1" applyFont="1">
      <alignment shrinkToFit="0" vertical="center" wrapText="1"/>
    </xf>
    <xf borderId="18" fillId="0" fontId="1" numFmtId="0" xfId="0" applyAlignment="1" applyBorder="1" applyFont="1">
      <alignment horizontal="center" shrinkToFit="0" vertical="center" wrapText="1"/>
    </xf>
    <xf borderId="6" fillId="0" fontId="1" numFmtId="0" xfId="0" applyAlignment="1" applyBorder="1" applyFont="1">
      <alignment horizontal="center" shrinkToFit="0" vertical="center" wrapText="1"/>
    </xf>
    <xf borderId="6" fillId="0" fontId="1" numFmtId="0" xfId="0" applyAlignment="1" applyBorder="1" applyFont="1">
      <alignment shrinkToFit="0" vertical="center" wrapText="1"/>
    </xf>
    <xf borderId="0" fillId="0" fontId="1" numFmtId="0" xfId="0" applyAlignment="1" applyFont="1">
      <alignment shrinkToFit="0" vertical="center" wrapText="1"/>
    </xf>
    <xf borderId="19" fillId="0" fontId="3" numFmtId="0" xfId="0" applyBorder="1" applyFont="1"/>
    <xf borderId="15" fillId="0" fontId="3" numFmtId="0" xfId="0" applyBorder="1" applyFont="1"/>
    <xf borderId="15" fillId="0" fontId="1" numFmtId="0" xfId="0" applyAlignment="1" applyBorder="1" applyFont="1">
      <alignment shrinkToFit="0" vertical="center" wrapText="1"/>
    </xf>
    <xf borderId="1" fillId="0" fontId="4" numFmtId="0" xfId="0" applyAlignment="1" applyBorder="1" applyFont="1">
      <alignment horizontal="center" shrinkToFit="0" vertical="center" wrapText="1"/>
    </xf>
    <xf borderId="5" fillId="0" fontId="4" numFmtId="0" xfId="0" applyAlignment="1" applyBorder="1" applyFont="1">
      <alignment horizontal="center" shrinkToFit="0" vertical="center" wrapText="1"/>
    </xf>
    <xf borderId="5" fillId="0" fontId="17" numFmtId="0" xfId="0" applyAlignment="1" applyBorder="1" applyFont="1">
      <alignment horizontal="center" shrinkToFit="0" vertical="center" wrapText="1"/>
    </xf>
    <xf borderId="20" fillId="0" fontId="15" numFmtId="164" xfId="0" applyAlignment="1" applyBorder="1" applyFont="1" applyNumberFormat="1">
      <alignment horizontal="center" shrinkToFit="0" vertical="center" wrapText="1"/>
    </xf>
    <xf borderId="21" fillId="0" fontId="16" numFmtId="164" xfId="0" applyAlignment="1" applyBorder="1" applyFont="1" applyNumberFormat="1">
      <alignment horizontal="center" shrinkToFit="0" vertical="center" wrapText="1"/>
    </xf>
    <xf borderId="20" fillId="0" fontId="17" numFmtId="0" xfId="0" applyAlignment="1" applyBorder="1" applyFont="1">
      <alignment horizontal="center" shrinkToFit="0" vertical="center" wrapText="1"/>
    </xf>
    <xf borderId="22" fillId="2" fontId="1" numFmtId="0" xfId="0" applyAlignment="1" applyBorder="1" applyFont="1">
      <alignment shrinkToFit="0" wrapText="1"/>
    </xf>
    <xf borderId="21" fillId="0" fontId="1" numFmtId="0" xfId="0" applyAlignment="1" applyBorder="1" applyFont="1">
      <alignment shrinkToFit="0" wrapText="1"/>
    </xf>
    <xf borderId="23" fillId="0" fontId="3" numFmtId="0" xfId="0" applyBorder="1" applyFont="1"/>
    <xf borderId="21" fillId="0" fontId="3" numFmtId="0" xfId="0" applyBorder="1" applyFont="1"/>
    <xf borderId="21" fillId="0" fontId="1" numFmtId="0" xfId="0" applyAlignment="1" applyBorder="1" applyFont="1">
      <alignment shrinkToFit="0" vertical="center" wrapText="1"/>
    </xf>
    <xf borderId="1" fillId="0" fontId="15" numFmtId="164" xfId="0" applyAlignment="1" applyBorder="1" applyFont="1" applyNumberFormat="1">
      <alignment horizontal="center" shrinkToFit="0" vertical="center" wrapText="1"/>
    </xf>
    <xf borderId="5" fillId="0" fontId="12" numFmtId="0" xfId="0" applyAlignment="1" applyBorder="1" applyFont="1">
      <alignment horizontal="center" shrinkToFit="0" vertical="center" wrapText="1"/>
    </xf>
    <xf borderId="5" fillId="0" fontId="15" numFmtId="0" xfId="0" applyAlignment="1" applyBorder="1" applyFont="1">
      <alignment vertical="center"/>
    </xf>
    <xf borderId="24" fillId="7" fontId="15" numFmtId="164" xfId="0" applyAlignment="1" applyBorder="1" applyFont="1" applyNumberFormat="1">
      <alignment horizontal="center" shrinkToFit="0" vertical="center" wrapText="1"/>
    </xf>
    <xf borderId="5" fillId="7" fontId="18" numFmtId="164" xfId="0" applyAlignment="1" applyBorder="1" applyFont="1" applyNumberFormat="1">
      <alignment horizontal="left" shrinkToFit="0" vertical="top" wrapText="1"/>
    </xf>
    <xf borderId="5" fillId="7" fontId="19" numFmtId="0" xfId="0" applyAlignment="1" applyBorder="1" applyFont="1">
      <alignment horizontal="left" shrinkToFit="0" vertical="top" wrapText="1"/>
    </xf>
    <xf borderId="5" fillId="7" fontId="20" numFmtId="0" xfId="0" applyAlignment="1" applyBorder="1" applyFont="1">
      <alignment horizontal="left" shrinkToFit="0" vertical="top" wrapText="1"/>
    </xf>
    <xf borderId="5" fillId="7" fontId="18" numFmtId="164" xfId="0" applyAlignment="1" applyBorder="1" applyFont="1" applyNumberFormat="1">
      <alignment horizontal="left" shrinkToFit="0" vertical="center" wrapText="1"/>
    </xf>
    <xf borderId="5" fillId="7" fontId="19" numFmtId="0" xfId="0" applyAlignment="1" applyBorder="1" applyFont="1">
      <alignment horizontal="left" shrinkToFit="0" vertical="center" wrapText="1"/>
    </xf>
    <xf borderId="5" fillId="0" fontId="21" numFmtId="164" xfId="0" applyAlignment="1" applyBorder="1" applyFont="1" applyNumberFormat="1">
      <alignment horizontal="center" shrinkToFit="0" vertical="center" wrapText="1"/>
    </xf>
    <xf borderId="1" fillId="0" fontId="21" numFmtId="164" xfId="0" applyAlignment="1" applyBorder="1" applyFont="1" applyNumberFormat="1">
      <alignment horizontal="left" shrinkToFit="0" vertical="center" wrapText="1"/>
    </xf>
    <xf borderId="5" fillId="0" fontId="22" numFmtId="1" xfId="0" applyAlignment="1" applyBorder="1" applyFont="1" applyNumberFormat="1">
      <alignment horizontal="center"/>
    </xf>
    <xf borderId="5" fillId="0" fontId="22" numFmtId="0" xfId="0" applyAlignment="1" applyBorder="1" applyFont="1">
      <alignment horizontal="left"/>
    </xf>
    <xf borderId="5" fillId="0" fontId="1" numFmtId="1" xfId="0" applyAlignment="1" applyBorder="1" applyFont="1" applyNumberFormat="1">
      <alignment horizontal="center"/>
    </xf>
    <xf borderId="5" fillId="0" fontId="1" numFmtId="0" xfId="0" applyAlignment="1" applyBorder="1" applyFont="1">
      <alignment horizontal="left"/>
    </xf>
    <xf borderId="1" fillId="0" fontId="21" numFmtId="164" xfId="0" applyAlignment="1" applyBorder="1" applyFont="1" applyNumberFormat="1">
      <alignment horizontal="left" shrinkToFit="0" vertical="top" wrapText="1"/>
    </xf>
    <xf borderId="5" fillId="0" fontId="5" numFmtId="0" xfId="0" applyAlignment="1" applyBorder="1" applyFont="1">
      <alignment shrinkToFit="0" vertical="center" wrapText="1"/>
    </xf>
    <xf borderId="20" fillId="0" fontId="4" numFmtId="0" xfId="0" applyAlignment="1" applyBorder="1" applyFont="1">
      <alignment horizontal="center" shrinkToFit="0" vertical="center" wrapText="1"/>
    </xf>
    <xf borderId="2" fillId="0" fontId="23" numFmtId="0" xfId="0" applyAlignment="1" applyBorder="1" applyFont="1">
      <alignment horizontal="center" shrinkToFit="0" vertical="center" wrapText="1"/>
    </xf>
    <xf borderId="5" fillId="0" fontId="23" numFmtId="0" xfId="0" applyAlignment="1" applyBorder="1" applyFont="1">
      <alignment horizontal="center" shrinkToFit="0" vertical="center" wrapText="1"/>
    </xf>
    <xf borderId="5" fillId="0" fontId="5" numFmtId="0" xfId="0" applyAlignment="1" applyBorder="1" applyFont="1">
      <alignment shrinkToFit="0" wrapText="1"/>
    </xf>
    <xf borderId="2" fillId="0" fontId="23" numFmtId="0" xfId="0" applyAlignment="1" applyBorder="1" applyFont="1">
      <alignment horizontal="center" shrinkToFit="0" wrapText="1"/>
    </xf>
    <xf borderId="5" fillId="0" fontId="4" numFmtId="2" xfId="0" applyAlignment="1" applyBorder="1" applyFont="1" applyNumberFormat="1">
      <alignment horizontal="center" shrinkToFit="0" vertical="center" wrapText="1"/>
    </xf>
    <xf borderId="5" fillId="0" fontId="23" numFmtId="0" xfId="0" applyAlignment="1" applyBorder="1" applyFont="1">
      <alignment horizontal="center" shrinkToFit="0" wrapText="1"/>
    </xf>
    <xf borderId="0" fillId="0" fontId="1" numFmtId="0" xfId="0" applyAlignment="1" applyFont="1">
      <alignment horizontal="left" shrinkToFit="0" wrapText="1"/>
    </xf>
    <xf borderId="0" fillId="0" fontId="12" numFmtId="0" xfId="0" applyFont="1"/>
    <xf borderId="25" fillId="0" fontId="24" numFmtId="0" xfId="0" applyAlignment="1" applyBorder="1" applyFont="1">
      <alignment shrinkToFit="0" wrapText="1"/>
    </xf>
    <xf borderId="26" fillId="0" fontId="24" numFmtId="0" xfId="0" applyAlignment="1" applyBorder="1" applyFont="1">
      <alignment shrinkToFit="0" wrapText="1"/>
    </xf>
    <xf borderId="27" fillId="0" fontId="3" numFmtId="0" xfId="0" applyBorder="1" applyFont="1"/>
    <xf borderId="28" fillId="0" fontId="3" numFmtId="0" xfId="0" applyBorder="1" applyFont="1"/>
    <xf borderId="29" fillId="0" fontId="25" numFmtId="0" xfId="0" applyAlignment="1" applyBorder="1" applyFont="1">
      <alignment shrinkToFit="0" wrapText="1"/>
    </xf>
    <xf borderId="30" fillId="2" fontId="26" numFmtId="0" xfId="0" applyAlignment="1" applyBorder="1" applyFont="1">
      <alignment shrinkToFit="0" wrapText="1"/>
    </xf>
    <xf borderId="30" fillId="12" fontId="24" numFmtId="0" xfId="0" applyAlignment="1" applyBorder="1" applyFill="1" applyFont="1">
      <alignment shrinkToFit="0" wrapText="1"/>
    </xf>
    <xf borderId="30" fillId="13" fontId="24" numFmtId="0" xfId="0" applyAlignment="1" applyBorder="1" applyFill="1" applyFont="1">
      <alignment shrinkToFit="0" wrapText="1"/>
    </xf>
    <xf borderId="30" fillId="14" fontId="24" numFmtId="0" xfId="0" applyAlignment="1" applyBorder="1" applyFill="1" applyFont="1">
      <alignment shrinkToFit="0" wrapText="1"/>
    </xf>
    <xf borderId="30" fillId="15" fontId="24" numFmtId="0" xfId="0" applyAlignment="1" applyBorder="1" applyFill="1" applyFont="1">
      <alignment shrinkToFit="0" wrapText="1"/>
    </xf>
    <xf borderId="30" fillId="16" fontId="24" numFmtId="0" xfId="0" applyAlignment="1" applyBorder="1" applyFill="1" applyFont="1">
      <alignment shrinkToFit="0" wrapText="1"/>
    </xf>
    <xf borderId="30" fillId="17" fontId="24" numFmtId="0" xfId="0" applyAlignment="1" applyBorder="1" applyFill="1" applyFont="1">
      <alignment shrinkToFit="0" wrapText="1"/>
    </xf>
    <xf borderId="30" fillId="0" fontId="24" numFmtId="0" xfId="0" applyAlignment="1" applyBorder="1" applyFont="1">
      <alignment shrinkToFit="0" wrapText="1"/>
    </xf>
    <xf borderId="30" fillId="18" fontId="24" numFmtId="0" xfId="0" applyAlignment="1" applyBorder="1" applyFill="1" applyFont="1">
      <alignment shrinkToFit="0" wrapText="1"/>
    </xf>
    <xf borderId="30" fillId="19" fontId="24" numFmtId="0" xfId="0" applyAlignment="1" applyBorder="1" applyFill="1" applyFont="1">
      <alignment shrinkToFit="0" wrapText="1"/>
    </xf>
    <xf borderId="30" fillId="20" fontId="24" numFmtId="0" xfId="0" applyAlignment="1" applyBorder="1" applyFill="1" applyFont="1">
      <alignment shrinkToFit="0" wrapText="1"/>
    </xf>
    <xf borderId="30" fillId="0" fontId="26" numFmtId="0" xfId="0" applyAlignment="1" applyBorder="1" applyFont="1">
      <alignment shrinkToFit="0" wrapText="1"/>
    </xf>
    <xf borderId="29" fillId="0" fontId="26" numFmtId="0" xfId="0" applyAlignment="1" applyBorder="1" applyFont="1">
      <alignment shrinkToFit="0" wrapText="1"/>
    </xf>
    <xf borderId="30" fillId="0" fontId="26" numFmtId="0" xfId="0" applyAlignment="1" applyBorder="1" applyFont="1">
      <alignment horizontal="right" shrinkToFit="0" wrapText="1"/>
    </xf>
    <xf borderId="30" fillId="0" fontId="25" numFmtId="0" xfId="0" applyAlignment="1" applyBorder="1" applyFont="1">
      <alignment shrinkToFit="0" wrapText="1"/>
    </xf>
    <xf borderId="29" fillId="21" fontId="26" numFmtId="0" xfId="0" applyAlignment="1" applyBorder="1" applyFill="1" applyFont="1">
      <alignment shrinkToFit="0" wrapText="1"/>
    </xf>
    <xf borderId="30" fillId="21" fontId="26" numFmtId="0" xfId="0" applyAlignment="1" applyBorder="1" applyFont="1">
      <alignment horizontal="right" shrinkToFit="0" wrapText="1"/>
    </xf>
    <xf borderId="5" fillId="10" fontId="12" numFmtId="0" xfId="0" applyBorder="1" applyFont="1"/>
    <xf borderId="5" fillId="0" fontId="12" numFmtId="0" xfId="0" applyBorder="1" applyFont="1"/>
    <xf borderId="5" fillId="21" fontId="26" numFmtId="0" xfId="0" applyAlignment="1" applyBorder="1" applyFont="1">
      <alignment shrinkToFit="0" wrapText="1"/>
    </xf>
    <xf borderId="5" fillId="21" fontId="26" numFmtId="0" xfId="0" applyAlignment="1" applyBorder="1" applyFont="1">
      <alignment horizontal="right" shrinkToFit="0" wrapText="1"/>
    </xf>
    <xf borderId="5" fillId="4" fontId="12" numFmtId="0" xfId="0" applyBorder="1" applyFont="1"/>
    <xf borderId="5" fillId="2" fontId="12" numFmtId="0" xfId="0" applyBorder="1" applyFont="1"/>
    <xf borderId="31" fillId="0" fontId="12" numFmtId="0" xfId="0" applyAlignment="1" applyBorder="1" applyFont="1">
      <alignment horizontal="center"/>
    </xf>
    <xf borderId="31" fillId="0" fontId="3" numFmtId="0" xfId="0" applyBorder="1" applyFont="1"/>
    <xf borderId="1" fillId="0" fontId="27" numFmtId="0" xfId="0" applyAlignment="1" applyBorder="1" applyFont="1">
      <alignment horizontal="center"/>
    </xf>
    <xf borderId="1" fillId="0" fontId="12" numFmtId="0" xfId="0" applyAlignment="1" applyBorder="1" applyFont="1">
      <alignment horizontal="center"/>
    </xf>
    <xf borderId="1" fillId="7" fontId="23" numFmtId="0" xfId="0" applyAlignment="1" applyBorder="1" applyFont="1">
      <alignment horizontal="center"/>
    </xf>
    <xf borderId="6" fillId="0" fontId="28" numFmtId="0" xfId="0" applyAlignment="1" applyBorder="1" applyFont="1">
      <alignment horizontal="center" vertical="center"/>
    </xf>
    <xf borderId="1" fillId="0" fontId="28" numFmtId="0" xfId="0" applyAlignment="1" applyBorder="1" applyFont="1">
      <alignment horizontal="center"/>
    </xf>
    <xf borderId="6" fillId="0" fontId="28" numFmtId="0" xfId="0" applyAlignment="1" applyBorder="1" applyFont="1">
      <alignment horizontal="center"/>
    </xf>
    <xf borderId="6" fillId="0" fontId="23" numFmtId="0" xfId="0" applyAlignment="1" applyBorder="1" applyFont="1">
      <alignment horizontal="center" vertical="center"/>
    </xf>
    <xf borderId="24" fillId="22" fontId="11" numFmtId="0" xfId="0" applyAlignment="1" applyBorder="1" applyFill="1" applyFont="1">
      <alignment horizontal="center" shrinkToFit="0" vertical="center" wrapText="1"/>
    </xf>
    <xf borderId="5" fillId="0" fontId="29" numFmtId="0" xfId="0" applyAlignment="1" applyBorder="1" applyFont="1">
      <alignment horizontal="center" shrinkToFit="0" wrapText="1"/>
    </xf>
    <xf borderId="5" fillId="0" fontId="30" numFmtId="0" xfId="0" applyAlignment="1" applyBorder="1" applyFont="1">
      <alignment horizontal="center" shrinkToFit="0" vertical="top" wrapText="1"/>
    </xf>
    <xf borderId="5" fillId="0" fontId="29" numFmtId="0" xfId="0" applyAlignment="1" applyBorder="1" applyFont="1">
      <alignment horizontal="center" shrinkToFit="0" vertical="top" wrapText="1"/>
    </xf>
    <xf borderId="5" fillId="0" fontId="29" numFmtId="0" xfId="0" applyAlignment="1" applyBorder="1" applyFont="1">
      <alignment horizontal="center" shrinkToFit="0" vertical="center" wrapText="1"/>
    </xf>
    <xf borderId="5" fillId="22" fontId="11" numFmtId="0" xfId="0" applyAlignment="1" applyBorder="1" applyFont="1">
      <alignment horizontal="center" shrinkToFit="0" vertical="center" wrapText="1"/>
    </xf>
    <xf borderId="32" fillId="22" fontId="11" numFmtId="0" xfId="0" applyAlignment="1" applyBorder="1" applyFont="1">
      <alignment horizontal="center" shrinkToFit="0" vertical="center" wrapText="1"/>
    </xf>
    <xf borderId="5" fillId="23" fontId="26" numFmtId="0" xfId="0" applyAlignment="1" applyBorder="1" applyFill="1" applyFont="1">
      <alignment horizontal="right" shrinkToFit="0" wrapText="1"/>
    </xf>
    <xf borderId="4" fillId="23" fontId="12" numFmtId="0" xfId="0" applyBorder="1" applyFont="1"/>
    <xf borderId="5" fillId="24" fontId="12" numFmtId="0" xfId="0" applyBorder="1" applyFill="1" applyFont="1"/>
    <xf borderId="5" fillId="24" fontId="11" numFmtId="0" xfId="0" applyAlignment="1" applyBorder="1" applyFont="1">
      <alignment horizontal="center" shrinkToFit="0" vertical="center" wrapText="1"/>
    </xf>
    <xf borderId="5" fillId="24" fontId="26" numFmtId="0" xfId="0" applyAlignment="1" applyBorder="1" applyFont="1">
      <alignment horizontal="right" shrinkToFit="0" wrapText="1"/>
    </xf>
    <xf borderId="5" fillId="0" fontId="28" numFmtId="0" xfId="0" applyAlignment="1" applyBorder="1" applyFont="1">
      <alignment horizontal="center"/>
    </xf>
    <xf borderId="5" fillId="7" fontId="12" numFmtId="0" xfId="0" applyBorder="1" applyFont="1"/>
    <xf borderId="33" fillId="7" fontId="27" numFmtId="0" xfId="0" applyAlignment="1" applyBorder="1" applyFont="1">
      <alignment horizontal="center"/>
    </xf>
    <xf borderId="34" fillId="0" fontId="3" numFmtId="0" xfId="0" applyBorder="1" applyFont="1"/>
    <xf borderId="3" fillId="0" fontId="12" numFmtId="0" xfId="0" applyAlignment="1" applyBorder="1" applyFont="1">
      <alignment horizontal="center"/>
    </xf>
    <xf borderId="5" fillId="7" fontId="31" numFmtId="0" xfId="0" applyAlignment="1" applyBorder="1" applyFont="1">
      <alignment horizontal="center" vertical="top"/>
    </xf>
    <xf borderId="5" fillId="25" fontId="31" numFmtId="0" xfId="0" applyAlignment="1" applyBorder="1" applyFill="1" applyFont="1">
      <alignment horizontal="center" shrinkToFit="0" vertical="center" wrapText="1"/>
    </xf>
    <xf borderId="5" fillId="0" fontId="31" numFmtId="0" xfId="0" applyAlignment="1" applyBorder="1" applyFont="1">
      <alignment horizontal="center" shrinkToFit="0" vertical="top" wrapText="1"/>
    </xf>
    <xf borderId="5" fillId="25" fontId="23" numFmtId="0" xfId="0" applyAlignment="1" applyBorder="1" applyFont="1">
      <alignment horizontal="center" vertical="center"/>
    </xf>
    <xf borderId="5" fillId="25" fontId="31" numFmtId="0" xfId="0" applyAlignment="1" applyBorder="1" applyFont="1">
      <alignment horizontal="center" shrinkToFit="0" vertical="top" wrapText="1"/>
    </xf>
    <xf borderId="0" fillId="0" fontId="31" numFmtId="0" xfId="0" applyAlignment="1" applyFont="1">
      <alignment horizontal="center" shrinkToFit="0" vertical="top" wrapText="1"/>
    </xf>
    <xf borderId="4" fillId="25" fontId="31" numFmtId="0" xfId="0" applyAlignment="1" applyBorder="1" applyFont="1">
      <alignment horizontal="center" shrinkToFit="0" vertical="top" wrapText="1"/>
    </xf>
    <xf borderId="4" fillId="25" fontId="23" numFmtId="0" xfId="0" applyAlignment="1" applyBorder="1" applyFont="1">
      <alignment horizontal="center"/>
    </xf>
    <xf borderId="5" fillId="0" fontId="23" numFmtId="0" xfId="0" applyBorder="1" applyFont="1"/>
    <xf borderId="5" fillId="0" fontId="31" numFmtId="0" xfId="0" applyAlignment="1" applyBorder="1" applyFont="1">
      <alignment horizontal="center"/>
    </xf>
    <xf borderId="5" fillId="25" fontId="31" numFmtId="0" xfId="0" applyAlignment="1" applyBorder="1" applyFont="1">
      <alignment horizontal="center" vertical="center"/>
    </xf>
    <xf borderId="5" fillId="10" fontId="2" numFmtId="0" xfId="0" applyAlignment="1" applyBorder="1" applyFont="1">
      <alignment shrinkToFit="0" vertical="center" wrapText="1"/>
    </xf>
    <xf borderId="35" fillId="0" fontId="4" numFmtId="0" xfId="0" applyAlignment="1" applyBorder="1" applyFont="1">
      <alignment horizontal="center" shrinkToFit="0" vertical="center" wrapText="1"/>
    </xf>
    <xf borderId="36" fillId="0" fontId="4" numFmtId="0" xfId="0" applyAlignment="1" applyBorder="1" applyFont="1">
      <alignment horizontal="center" shrinkToFit="0" vertical="center" wrapText="1"/>
    </xf>
    <xf borderId="18" fillId="0" fontId="3" numFmtId="0" xfId="0" applyBorder="1" applyFont="1"/>
    <xf borderId="31" fillId="0" fontId="4" numFmtId="0" xfId="0" applyAlignment="1" applyBorder="1" applyFont="1">
      <alignment horizontal="center" shrinkToFit="0" vertical="center" wrapText="1"/>
    </xf>
    <xf borderId="1" fillId="0" fontId="17" numFmtId="0" xfId="0" applyAlignment="1" applyBorder="1" applyFont="1">
      <alignment horizontal="center" shrinkToFit="0" vertical="center" wrapText="1"/>
    </xf>
    <xf borderId="5" fillId="2" fontId="1" numFmtId="0" xfId="0" applyAlignment="1" applyBorder="1" applyFont="1">
      <alignment shrinkToFit="0" wrapText="1"/>
    </xf>
    <xf borderId="5" fillId="10" fontId="1" numFmtId="0" xfId="0" applyAlignment="1" applyBorder="1" applyFont="1">
      <alignment shrinkToFit="0" wrapText="1"/>
    </xf>
    <xf borderId="5" fillId="0" fontId="32" numFmtId="1" xfId="0" applyAlignment="1" applyBorder="1" applyFont="1" applyNumberFormat="1">
      <alignment horizontal="center" shrinkToFit="0" vertical="center" wrapText="1"/>
    </xf>
    <xf borderId="5" fillId="0" fontId="32" numFmtId="0" xfId="0" applyAlignment="1" applyBorder="1" applyFont="1">
      <alignment horizontal="center"/>
    </xf>
    <xf borderId="37" fillId="2" fontId="26" numFmtId="0" xfId="0" applyAlignment="1" applyBorder="1" applyFont="1">
      <alignment shrinkToFit="0" wrapText="1"/>
    </xf>
    <xf borderId="37" fillId="12" fontId="24" numFmtId="0" xfId="0" applyAlignment="1" applyBorder="1" applyFont="1">
      <alignment shrinkToFit="0" wrapText="1"/>
    </xf>
    <xf borderId="37" fillId="13" fontId="24" numFmtId="0" xfId="0" applyAlignment="1" applyBorder="1" applyFont="1">
      <alignment shrinkToFit="0" wrapText="1"/>
    </xf>
    <xf borderId="37" fillId="14" fontId="24" numFmtId="0" xfId="0" applyAlignment="1" applyBorder="1" applyFont="1">
      <alignment shrinkToFit="0" wrapText="1"/>
    </xf>
    <xf borderId="37" fillId="15" fontId="24" numFmtId="0" xfId="0" applyAlignment="1" applyBorder="1" applyFont="1">
      <alignment shrinkToFit="0" wrapText="1"/>
    </xf>
    <xf borderId="37" fillId="16" fontId="24" numFmtId="0" xfId="0" applyAlignment="1" applyBorder="1" applyFont="1">
      <alignment shrinkToFit="0" wrapText="1"/>
    </xf>
    <xf borderId="37" fillId="17" fontId="24" numFmtId="0" xfId="0" applyAlignment="1" applyBorder="1" applyFont="1">
      <alignment shrinkToFit="0" wrapText="1"/>
    </xf>
    <xf borderId="38" fillId="0" fontId="24" numFmtId="0" xfId="0" applyAlignment="1" applyBorder="1" applyFont="1">
      <alignment shrinkToFit="0" wrapText="1"/>
    </xf>
    <xf borderId="37" fillId="18" fontId="24" numFmtId="0" xfId="0" applyAlignment="1" applyBorder="1" applyFont="1">
      <alignment shrinkToFit="0" wrapText="1"/>
    </xf>
    <xf borderId="37" fillId="19" fontId="24" numFmtId="0" xfId="0" applyAlignment="1" applyBorder="1" applyFont="1">
      <alignment shrinkToFit="0" wrapText="1"/>
    </xf>
    <xf borderId="37" fillId="20" fontId="24" numFmtId="0" xfId="0" applyAlignment="1" applyBorder="1" applyFont="1">
      <alignment shrinkToFit="0" wrapText="1"/>
    </xf>
    <xf borderId="38" fillId="0" fontId="26" numFmtId="0" xfId="0" applyAlignment="1" applyBorder="1" applyFont="1">
      <alignment shrinkToFit="0" wrapText="1"/>
    </xf>
    <xf borderId="5" fillId="2" fontId="2" numFmtId="0" xfId="0" applyAlignment="1" applyBorder="1" applyFont="1">
      <alignment horizontal="center" shrinkToFit="0" wrapText="1"/>
    </xf>
    <xf borderId="5" fillId="5" fontId="2" numFmtId="0" xfId="0" applyAlignment="1" applyBorder="1" applyFont="1">
      <alignment horizontal="center" shrinkToFit="0" wrapText="1"/>
    </xf>
    <xf borderId="5" fillId="5" fontId="1" numFmtId="0" xfId="0" applyAlignment="1" applyBorder="1" applyFont="1">
      <alignment horizontal="center" shrinkToFit="0" vertical="center" wrapText="1"/>
    </xf>
    <xf borderId="5" fillId="5" fontId="2" numFmtId="0" xfId="0" applyAlignment="1" applyBorder="1" applyFont="1">
      <alignment horizontal="center" shrinkToFit="0" vertical="center" wrapText="1"/>
    </xf>
    <xf borderId="5" fillId="5" fontId="10" numFmtId="0" xfId="0" applyAlignment="1" applyBorder="1" applyFont="1">
      <alignment horizontal="center" shrinkToFit="0" wrapText="1"/>
    </xf>
    <xf borderId="5" fillId="0" fontId="12" numFmtId="1" xfId="0" applyBorder="1" applyFont="1" applyNumberFormat="1"/>
    <xf borderId="6" fillId="0" fontId="4" numFmtId="0" xfId="0" applyAlignment="1" applyBorder="1" applyFont="1">
      <alignment horizontal="center" shrinkToFit="0" vertical="center" wrapText="1"/>
    </xf>
    <xf borderId="21" fillId="0" fontId="4" numFmtId="0" xfId="0" applyAlignment="1" applyBorder="1" applyFont="1">
      <alignment horizontal="center" shrinkToFit="0" vertical="center" wrapText="1"/>
    </xf>
    <xf borderId="1" fillId="0" fontId="33" numFmtId="0" xfId="0" applyAlignment="1" applyBorder="1" applyFont="1">
      <alignment horizontal="left" shrinkToFit="0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40" Type="http://schemas.openxmlformats.org/officeDocument/2006/relationships/worksheet" Target="worksheets/sheet37.xml"/><Relationship Id="rId42" Type="http://schemas.openxmlformats.org/officeDocument/2006/relationships/worksheet" Target="worksheets/sheet39.xml"/><Relationship Id="rId41" Type="http://schemas.openxmlformats.org/officeDocument/2006/relationships/worksheet" Target="worksheets/sheet38.xml"/><Relationship Id="rId44" Type="http://schemas.openxmlformats.org/officeDocument/2006/relationships/worksheet" Target="worksheets/sheet41.xml"/><Relationship Id="rId43" Type="http://schemas.openxmlformats.org/officeDocument/2006/relationships/worksheet" Target="worksheets/sheet40.xml"/><Relationship Id="rId46" Type="http://schemas.openxmlformats.org/officeDocument/2006/relationships/worksheet" Target="worksheets/sheet43.xml"/><Relationship Id="rId45" Type="http://schemas.openxmlformats.org/officeDocument/2006/relationships/worksheet" Target="worksheets/sheet42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48" Type="http://schemas.openxmlformats.org/officeDocument/2006/relationships/worksheet" Target="worksheets/sheet45.xml"/><Relationship Id="rId47" Type="http://schemas.openxmlformats.org/officeDocument/2006/relationships/worksheet" Target="worksheets/sheet44.xml"/><Relationship Id="rId49" Type="http://schemas.openxmlformats.org/officeDocument/2006/relationships/worksheet" Target="worksheets/sheet4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33" Type="http://schemas.openxmlformats.org/officeDocument/2006/relationships/worksheet" Target="worksheets/sheet30.xml"/><Relationship Id="rId32" Type="http://schemas.openxmlformats.org/officeDocument/2006/relationships/worksheet" Target="worksheets/sheet29.xml"/><Relationship Id="rId35" Type="http://schemas.openxmlformats.org/officeDocument/2006/relationships/worksheet" Target="worksheets/sheet32.xml"/><Relationship Id="rId34" Type="http://schemas.openxmlformats.org/officeDocument/2006/relationships/worksheet" Target="worksheets/sheet31.xml"/><Relationship Id="rId37" Type="http://schemas.openxmlformats.org/officeDocument/2006/relationships/worksheet" Target="worksheets/sheet34.xml"/><Relationship Id="rId36" Type="http://schemas.openxmlformats.org/officeDocument/2006/relationships/worksheet" Target="worksheets/sheet33.xml"/><Relationship Id="rId39" Type="http://schemas.openxmlformats.org/officeDocument/2006/relationships/worksheet" Target="worksheets/sheet36.xml"/><Relationship Id="rId38" Type="http://schemas.openxmlformats.org/officeDocument/2006/relationships/worksheet" Target="worksheets/sheet35.xml"/><Relationship Id="rId62" Type="http://schemas.openxmlformats.org/officeDocument/2006/relationships/externalLink" Target="externalLinks/externalLink2.xml"/><Relationship Id="rId61" Type="http://schemas.openxmlformats.org/officeDocument/2006/relationships/externalLink" Target="externalLinks/externalLink1.xml"/><Relationship Id="rId20" Type="http://schemas.openxmlformats.org/officeDocument/2006/relationships/worksheet" Target="worksheets/sheet17.xml"/><Relationship Id="rId64" Type="http://customschemas.google.com/relationships/workbookmetadata" Target="metadata"/><Relationship Id="rId63" Type="http://schemas.openxmlformats.org/officeDocument/2006/relationships/externalLink" Target="externalLinks/externalLink3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60" Type="http://schemas.openxmlformats.org/officeDocument/2006/relationships/worksheet" Target="worksheets/sheet57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29" Type="http://schemas.openxmlformats.org/officeDocument/2006/relationships/worksheet" Target="worksheets/sheet26.xml"/><Relationship Id="rId51" Type="http://schemas.openxmlformats.org/officeDocument/2006/relationships/worksheet" Target="worksheets/sheet48.xml"/><Relationship Id="rId50" Type="http://schemas.openxmlformats.org/officeDocument/2006/relationships/worksheet" Target="worksheets/sheet47.xml"/><Relationship Id="rId53" Type="http://schemas.openxmlformats.org/officeDocument/2006/relationships/worksheet" Target="worksheets/sheet50.xml"/><Relationship Id="rId52" Type="http://schemas.openxmlformats.org/officeDocument/2006/relationships/worksheet" Target="worksheets/sheet49.xml"/><Relationship Id="rId11" Type="http://schemas.openxmlformats.org/officeDocument/2006/relationships/worksheet" Target="worksheets/sheet8.xml"/><Relationship Id="rId55" Type="http://schemas.openxmlformats.org/officeDocument/2006/relationships/worksheet" Target="worksheets/sheet52.xml"/><Relationship Id="rId10" Type="http://schemas.openxmlformats.org/officeDocument/2006/relationships/worksheet" Target="worksheets/sheet7.xml"/><Relationship Id="rId54" Type="http://schemas.openxmlformats.org/officeDocument/2006/relationships/worksheet" Target="worksheets/sheet51.xml"/><Relationship Id="rId13" Type="http://schemas.openxmlformats.org/officeDocument/2006/relationships/worksheet" Target="worksheets/sheet10.xml"/><Relationship Id="rId57" Type="http://schemas.openxmlformats.org/officeDocument/2006/relationships/worksheet" Target="worksheets/sheet54.xml"/><Relationship Id="rId12" Type="http://schemas.openxmlformats.org/officeDocument/2006/relationships/worksheet" Target="worksheets/sheet9.xml"/><Relationship Id="rId56" Type="http://schemas.openxmlformats.org/officeDocument/2006/relationships/worksheet" Target="worksheets/sheet53.xml"/><Relationship Id="rId15" Type="http://schemas.openxmlformats.org/officeDocument/2006/relationships/worksheet" Target="worksheets/sheet12.xml"/><Relationship Id="rId59" Type="http://schemas.openxmlformats.org/officeDocument/2006/relationships/worksheet" Target="worksheets/sheet56.xml"/><Relationship Id="rId14" Type="http://schemas.openxmlformats.org/officeDocument/2006/relationships/worksheet" Target="worksheets/sheet11.xml"/><Relationship Id="rId58" Type="http://schemas.openxmlformats.org/officeDocument/2006/relationships/worksheet" Target="worksheets/sheet55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i="0" sz="1000">
                <a:solidFill>
                  <a:srgbClr val="000000"/>
                </a:solidFill>
                <a:latin typeface="+mn-lt"/>
              </a:defRPr>
            </a:pPr>
            <a:r>
              <a:rPr b="0" i="0" sz="1000">
                <a:solidFill>
                  <a:srgbClr val="000000"/>
                </a:solidFill>
                <a:latin typeface="+mn-lt"/>
              </a:rPr>
              <a:t>PO-GAP  Analysis from Direct Attainment
Programme: Physics Hons</a:t>
            </a:r>
          </a:p>
        </c:rich>
      </c:tx>
      <c:overlay val="0"/>
    </c:title>
    <c:plotArea>
      <c:layout/>
      <c:lineChart>
        <c:ser>
          <c:idx val="0"/>
          <c:order val="0"/>
          <c:tx>
            <c:v>Targeted</c:v>
          </c:tx>
          <c:spPr>
            <a:ln cmpd="sng" w="28575">
              <a:solidFill>
                <a:srgbClr val="FF000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'Gap-analysis'!$E$37:$S$37</c:f>
            </c:strRef>
          </c:cat>
          <c:val>
            <c:numRef>
              <c:f>'Gap-analysis'!$E$38:$S$38</c:f>
              <c:numCache/>
            </c:numRef>
          </c:val>
          <c:smooth val="0"/>
        </c:ser>
        <c:ser>
          <c:idx val="1"/>
          <c:order val="1"/>
          <c:tx>
            <c:v>Attainted</c:v>
          </c:tx>
          <c:spPr>
            <a:ln cmpd="sng" w="28575">
              <a:solidFill>
                <a:srgbClr val="00000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'Gap-analysis'!$E$37:$S$37</c:f>
            </c:strRef>
          </c:cat>
          <c:val>
            <c:numRef>
              <c:f>'Gap-analysis'!$E$39:$S$39</c:f>
              <c:numCache/>
            </c:numRef>
          </c:val>
          <c:smooth val="0"/>
        </c:ser>
        <c:axId val="1399895913"/>
        <c:axId val="940148065"/>
      </c:lineChart>
      <c:catAx>
        <c:axId val="139989591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</a:p>
        </c:txPr>
        <c:crossAx val="940148065"/>
      </c:catAx>
      <c:valAx>
        <c:axId val="94014806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</a:p>
        </c:txPr>
        <c:crossAx val="1399895913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</a:p>
      </c:txPr>
    </c:legend>
  </c:chart>
  <c:spPr>
    <a:solidFill>
      <a:srgbClr val="FFFFFF"/>
    </a:solidFill>
  </c:spPr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i="0" sz="1000">
                <a:solidFill>
                  <a:srgbClr val="000000"/>
                </a:solidFill>
                <a:latin typeface="+mn-lt"/>
              </a:defRPr>
            </a:pPr>
            <a:r>
              <a:rPr b="0" i="0" sz="1000">
                <a:solidFill>
                  <a:srgbClr val="000000"/>
                </a:solidFill>
                <a:latin typeface="+mn-lt"/>
              </a:rPr>
              <a:t>PO-GAP  Analysis from Overall Attainment
Programme: Physics Hons</a:t>
            </a:r>
          </a:p>
        </c:rich>
      </c:tx>
      <c:overlay val="0"/>
    </c:title>
    <c:plotArea>
      <c:layout/>
      <c:lineChart>
        <c:ser>
          <c:idx val="0"/>
          <c:order val="0"/>
          <c:tx>
            <c:v>Targeted</c:v>
          </c:tx>
          <c:spPr>
            <a:ln cmpd="sng" w="28575">
              <a:solidFill>
                <a:srgbClr val="FF000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'Gap-analysis'!$E$63:$S$63</c:f>
            </c:strRef>
          </c:cat>
          <c:val>
            <c:numRef>
              <c:f>'Gap-analysis'!$E$64:$S$64</c:f>
              <c:numCache/>
            </c:numRef>
          </c:val>
          <c:smooth val="0"/>
        </c:ser>
        <c:ser>
          <c:idx val="1"/>
          <c:order val="1"/>
          <c:tx>
            <c:v>Attainted</c:v>
          </c:tx>
          <c:spPr>
            <a:ln cmpd="sng" w="28575">
              <a:solidFill>
                <a:srgbClr val="339966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'Gap-analysis'!$E$63:$S$63</c:f>
            </c:strRef>
          </c:cat>
          <c:val>
            <c:numRef>
              <c:f>'Gap-analysis'!$E$65:$S$65</c:f>
              <c:numCache/>
            </c:numRef>
          </c:val>
          <c:smooth val="0"/>
        </c:ser>
        <c:axId val="1251361964"/>
        <c:axId val="56138985"/>
      </c:lineChart>
      <c:catAx>
        <c:axId val="12513619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</a:p>
        </c:txPr>
        <c:crossAx val="56138985"/>
      </c:catAx>
      <c:valAx>
        <c:axId val="5613898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</a:p>
        </c:txPr>
        <c:crossAx val="1251361964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</a:p>
      </c:txPr>
    </c:legend>
  </c:chart>
  <c:spPr>
    <a:solidFill>
      <a:srgbClr val="FFFFFF"/>
    </a:solidFill>
  </c:spPr>
</c:chartSpace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523875</xdr:colOff>
      <xdr:row>40</xdr:row>
      <xdr:rowOff>161925</xdr:rowOff>
    </xdr:from>
    <xdr:ext cx="4914900" cy="3790950"/>
    <xdr:graphicFrame>
      <xdr:nvGraphicFramePr>
        <xdr:cNvPr descr="Chart 0" id="1709011521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17</xdr:col>
      <xdr:colOff>476250</xdr:colOff>
      <xdr:row>42</xdr:row>
      <xdr:rowOff>9525</xdr:rowOff>
    </xdr:from>
    <xdr:ext cx="4800600" cy="3409950"/>
    <xdr:graphicFrame>
      <xdr:nvGraphicFramePr>
        <xdr:cNvPr descr="Chart 1" id="1393958441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</xdr:wsDr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externalLinks/_rels/externalLink1.xml.rels><?xml version="1.0" encoding="UTF-8" standalone="yes"?><Relationships xmlns="http://schemas.openxmlformats.org/package/2006/relationships"><Relationship Id="rId1" Type="http://schemas.openxmlformats.org/officeDocument/2006/relationships/externalLinkPath" Target="/SSM-22-05-23/NAAC-SSM/23-24/cr-2/DSEB2-CO_attainment-PO-attainment-Physics-21-06-24.xls" TargetMode="External"/></Relationships>
</file>

<file path=xl/externalLinks/_rels/externalLink2.xml.rels><?xml version="1.0" encoding="UTF-8" standalone="yes"?><Relationships xmlns="http://schemas.openxmlformats.org/package/2006/relationships"><Relationship Id="rId1" Type="http://schemas.openxmlformats.org/officeDocument/2006/relationships/externalLinkPath" Target="/SSM-22-05-23/NAAC-SSM/23-24/cr-2/AECC1-CO_attainment-PO-attainment-Physics-21-06-24.xls" TargetMode="External"/></Relationships>
</file>

<file path=xl/externalLinks/_rels/externalLink3.xml.rels><?xml version="1.0" encoding="UTF-8" standalone="yes"?><Relationships xmlns="http://schemas.openxmlformats.org/package/2006/relationships"><Relationship Id="rId1" Type="http://schemas.openxmlformats.org/officeDocument/2006/relationships/externalLinkPath" Target="/SSM-22-05-23/NAAC-SSM/23-24/cr-2/AECC2-CO_attainment-PO-attainment-Physics-21-06-24.xls" TargetMode="External"/></Relationships>
</file>

<file path=xl/externalLinks/externalLink1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CC1-CO-Attainment-correct"/>
      <sheetName val="CC1-CO-PO-attainment"/>
      <sheetName val="All courses"/>
      <sheetName val="Gap-analysis"/>
      <sheetName val="Indirect-attainment"/>
      <sheetName val="Overall-attainment"/>
      <sheetName val="CC2-CO-attainment"/>
      <sheetName val="CC2-CO-PO-attn"/>
      <sheetName val="GE1"/>
      <sheetName val="GE1-POattn"/>
      <sheetName val="AECC1"/>
      <sheetName val="AECC1-attn"/>
      <sheetName val="CC3"/>
      <sheetName val="CC3-attn"/>
      <sheetName val="CC4"/>
      <sheetName val="CC4-attn"/>
      <sheetName val="GE2"/>
      <sheetName val="GE2-attn"/>
      <sheetName val="AECC2"/>
      <sheetName val="AECC2-attn"/>
      <sheetName val="CC5"/>
      <sheetName val="CC5-attn"/>
      <sheetName val="CC6"/>
      <sheetName val="CC6-attn"/>
      <sheetName val="CC7"/>
      <sheetName val="CC7-attn"/>
      <sheetName val="SECA1"/>
      <sheetName val="SECA1-attn"/>
      <sheetName val="GE3"/>
      <sheetName val="GE3-attn"/>
      <sheetName val="CC8"/>
      <sheetName val="CC8-attn"/>
      <sheetName val="CC9"/>
      <sheetName val="CC9-attn"/>
      <sheetName val="CC10"/>
      <sheetName val="CC10-attn"/>
      <sheetName val="SECB1"/>
      <sheetName val="SECB1-attn"/>
      <sheetName val="GE4"/>
      <sheetName val="GE4-attn"/>
      <sheetName val="CC11"/>
      <sheetName val="CC11-attn"/>
      <sheetName val="CC12"/>
      <sheetName val="CC12-attn"/>
      <sheetName val="DSEA1"/>
      <sheetName val="DSEA1-attn"/>
      <sheetName val="DSEB1"/>
      <sheetName val="DSEB1-attn"/>
      <sheetName val="CC13"/>
      <sheetName val="CC13-attn"/>
      <sheetName val="CC14"/>
      <sheetName val="CC14-attn"/>
      <sheetName val="DSEA2"/>
      <sheetName val="DSEA2-attn"/>
      <sheetName val="DSEB2"/>
      <sheetName val="DSEB2-Cal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2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CO1 "/>
      <sheetName val="CO2"/>
      <sheetName val="CO3"/>
      <sheetName val="CO4"/>
      <sheetName val="CO-PO Attainment"/>
      <sheetName val="CO-Attainment-correct"/>
      <sheetName val="CO-PO-attainment"/>
      <sheetName val="Sheet1"/>
      <sheetName val="All cours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CO1 "/>
      <sheetName val="CO2"/>
      <sheetName val="CO3"/>
      <sheetName val="CO4"/>
      <sheetName val="CO-PO Attainment"/>
      <sheetName val="CO-Attainment-correct"/>
      <sheetName val="CO-PO-attainment"/>
      <sheetName val="Sheet1"/>
      <sheetName val="All cours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11.0"/>
    <col customWidth="1" min="3" max="3" width="16.43"/>
    <col customWidth="1" min="4" max="4" width="19.57"/>
    <col customWidth="1" min="5" max="5" width="15.86"/>
    <col customWidth="1" min="6" max="6" width="18.29"/>
    <col customWidth="1" min="7" max="7" width="12.43"/>
    <col customWidth="1" min="8" max="8" width="11.71"/>
    <col customWidth="1" min="9" max="9" width="12.43"/>
    <col customWidth="1" min="10" max="10" width="7.0"/>
    <col customWidth="1" min="11" max="11" width="12.0"/>
    <col customWidth="1" min="12" max="12" width="13.29"/>
    <col customWidth="1" min="13" max="13" width="8.0"/>
    <col customWidth="1" min="14" max="14" width="12.29"/>
    <col customWidth="1" min="15" max="15" width="6.57"/>
    <col customWidth="1" min="16" max="16" width="11.14"/>
    <col customWidth="1" min="17" max="17" width="5.14"/>
    <col customWidth="1" min="18" max="19" width="6.0"/>
    <col customWidth="1" min="20" max="20" width="6.57"/>
    <col customWidth="1" min="21" max="21" width="5.71"/>
    <col customWidth="1" min="22" max="26" width="8.0"/>
  </cols>
  <sheetData>
    <row r="1" ht="15.0" customHeight="1">
      <c r="A1" s="1"/>
      <c r="B1" s="2" t="s">
        <v>0</v>
      </c>
      <c r="C1" s="3"/>
      <c r="D1" s="4" t="s">
        <v>1</v>
      </c>
      <c r="E1" s="5" t="s">
        <v>2</v>
      </c>
      <c r="F1" s="6"/>
      <c r="G1" s="6"/>
      <c r="H1" s="6"/>
      <c r="I1" s="6"/>
      <c r="J1" s="3"/>
      <c r="K1" s="7"/>
      <c r="L1" s="7"/>
      <c r="M1" s="7"/>
      <c r="N1" s="8"/>
      <c r="O1" s="8"/>
      <c r="P1" s="8"/>
      <c r="Q1" s="8"/>
      <c r="R1" s="8"/>
      <c r="S1" s="9"/>
      <c r="T1" s="9"/>
      <c r="U1" s="9"/>
      <c r="V1" s="1"/>
      <c r="W1" s="1"/>
      <c r="X1" s="1"/>
      <c r="Y1" s="1"/>
      <c r="Z1" s="1"/>
    </row>
    <row r="2" ht="16.5" customHeight="1">
      <c r="A2" s="1"/>
      <c r="B2" s="10" t="s">
        <v>3</v>
      </c>
      <c r="C2" s="3"/>
      <c r="D2" s="4" t="s">
        <v>4</v>
      </c>
      <c r="E2" s="11"/>
      <c r="F2" s="12" t="s">
        <v>5</v>
      </c>
      <c r="G2" s="6"/>
      <c r="H2" s="6"/>
      <c r="I2" s="3"/>
      <c r="J2" s="11"/>
      <c r="K2" s="7"/>
      <c r="L2" s="7"/>
      <c r="M2" s="7"/>
      <c r="N2" s="13"/>
      <c r="O2" s="13"/>
      <c r="P2" s="13"/>
      <c r="Q2" s="13"/>
      <c r="R2" s="14"/>
      <c r="S2" s="7"/>
      <c r="T2" s="7"/>
      <c r="U2" s="7"/>
      <c r="V2" s="1"/>
      <c r="W2" s="1"/>
      <c r="X2" s="1"/>
      <c r="Y2" s="1"/>
      <c r="Z2" s="1"/>
    </row>
    <row r="3" ht="15.0" customHeight="1">
      <c r="A3" s="1"/>
      <c r="B3" s="15" t="s">
        <v>6</v>
      </c>
      <c r="C3" s="3"/>
      <c r="D3" s="4" t="s">
        <v>7</v>
      </c>
      <c r="E3" s="11"/>
      <c r="F3" s="16" t="s">
        <v>8</v>
      </c>
      <c r="G3" s="6"/>
      <c r="H3" s="6"/>
      <c r="I3" s="3"/>
      <c r="J3" s="11"/>
      <c r="K3" s="7"/>
      <c r="L3" s="7"/>
      <c r="M3" s="7"/>
      <c r="N3" s="13"/>
      <c r="O3" s="13"/>
      <c r="P3" s="13"/>
      <c r="Q3" s="13"/>
      <c r="R3" s="14"/>
      <c r="S3" s="7"/>
      <c r="T3" s="7"/>
      <c r="U3" s="7"/>
      <c r="V3" s="1"/>
      <c r="W3" s="1"/>
      <c r="X3" s="1"/>
      <c r="Y3" s="1"/>
      <c r="Z3" s="1"/>
    </row>
    <row r="4" ht="16.5" customHeight="1">
      <c r="A4" s="1"/>
      <c r="B4" s="10" t="s">
        <v>9</v>
      </c>
      <c r="C4" s="3"/>
      <c r="D4" s="4" t="s">
        <v>10</v>
      </c>
      <c r="E4" s="11"/>
      <c r="F4" s="17" t="s">
        <v>11</v>
      </c>
      <c r="G4" s="6"/>
      <c r="H4" s="6"/>
      <c r="I4" s="3"/>
      <c r="J4" s="11"/>
      <c r="K4" s="1"/>
      <c r="L4" s="1"/>
      <c r="M4" s="1"/>
      <c r="N4" s="13"/>
      <c r="O4" s="13"/>
      <c r="P4" s="13"/>
      <c r="Q4" s="13"/>
      <c r="R4" s="14"/>
      <c r="S4" s="7"/>
      <c r="T4" s="7"/>
      <c r="U4" s="7"/>
      <c r="V4" s="1"/>
      <c r="W4" s="1"/>
      <c r="X4" s="1"/>
      <c r="Y4" s="1"/>
      <c r="Z4" s="1"/>
    </row>
    <row r="5" ht="14.25" customHeight="1">
      <c r="A5" s="1"/>
      <c r="B5" s="18" t="s">
        <v>12</v>
      </c>
      <c r="C5" s="3"/>
      <c r="D5" s="4">
        <v>4.0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6.5" customHeight="1">
      <c r="A6" s="1"/>
      <c r="B6" s="19" t="s">
        <v>13</v>
      </c>
      <c r="C6" s="3"/>
      <c r="D6" s="20" t="s">
        <v>14</v>
      </c>
      <c r="E6" s="21"/>
      <c r="F6" s="21"/>
      <c r="G6" s="21"/>
      <c r="H6" s="21"/>
      <c r="I6" s="21"/>
      <c r="J6" s="22"/>
      <c r="K6" s="22"/>
      <c r="L6" s="22"/>
      <c r="M6" s="22" t="str">
        <f>IFERROR(SUM(M1:M5)/COUNT(M1:M5),"")</f>
        <v/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4.5" customHeight="1">
      <c r="A7" s="1"/>
      <c r="B7" s="23"/>
      <c r="C7" s="23"/>
      <c r="D7" s="24"/>
      <c r="E7" s="25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1"/>
      <c r="W7" s="1"/>
      <c r="X7" s="1"/>
      <c r="Y7" s="1"/>
      <c r="Z7" s="1"/>
    </row>
    <row r="8" ht="15.0" customHeight="1">
      <c r="A8" s="1"/>
      <c r="B8" s="26" t="s">
        <v>15</v>
      </c>
      <c r="C8" s="6"/>
      <c r="D8" s="3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4.25" customHeight="1">
      <c r="A9" s="1"/>
      <c r="B9" s="10"/>
      <c r="C9" s="3"/>
      <c r="D9" s="27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4.25" customHeight="1">
      <c r="A10" s="1"/>
      <c r="B10" s="10"/>
      <c r="C10" s="3"/>
      <c r="D10" s="27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4.25" customHeight="1">
      <c r="A11" s="1"/>
      <c r="B11" s="10"/>
      <c r="C11" s="3"/>
      <c r="D11" s="27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3.0" customHeight="1">
      <c r="A12" s="1"/>
      <c r="B12" s="23"/>
      <c r="C12" s="23"/>
      <c r="D12" s="24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4.25" hidden="1" customHeight="1">
      <c r="A13" s="28"/>
      <c r="B13" s="28"/>
      <c r="C13" s="23"/>
      <c r="D13" s="24"/>
      <c r="E13" s="23"/>
      <c r="F13" s="29"/>
      <c r="G13" s="30"/>
      <c r="H13" s="3"/>
      <c r="I13" s="30"/>
      <c r="J13" s="3"/>
      <c r="K13" s="31"/>
      <c r="L13" s="31"/>
      <c r="M13" s="31"/>
      <c r="N13" s="31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ht="33.0" customHeight="1">
      <c r="A14" s="1"/>
      <c r="B14" s="32" t="s">
        <v>16</v>
      </c>
      <c r="C14" s="6"/>
      <c r="D14" s="3"/>
      <c r="E14" s="33"/>
      <c r="F14" s="34"/>
      <c r="G14" s="34"/>
      <c r="H14" s="34"/>
      <c r="I14" s="34"/>
      <c r="J14" s="34"/>
      <c r="K14" s="31"/>
      <c r="L14" s="31"/>
      <c r="M14" s="31"/>
      <c r="N14" s="3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57.0" customHeight="1">
      <c r="A15" s="35"/>
      <c r="B15" s="32" t="s">
        <v>17</v>
      </c>
      <c r="C15" s="6"/>
      <c r="D15" s="3"/>
      <c r="E15" s="35"/>
      <c r="F15" s="36"/>
      <c r="G15" s="37"/>
      <c r="H15" s="38"/>
      <c r="I15" s="39"/>
      <c r="J15" s="39"/>
      <c r="K15" s="40"/>
      <c r="L15" s="40"/>
      <c r="M15" s="40"/>
      <c r="N15" s="40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ht="72.0" customHeight="1">
      <c r="A16" s="41"/>
      <c r="B16" s="32" t="s">
        <v>18</v>
      </c>
      <c r="C16" s="6"/>
      <c r="D16" s="3"/>
      <c r="E16" s="42" t="s">
        <v>19</v>
      </c>
      <c r="F16" s="43"/>
      <c r="G16" s="43"/>
      <c r="H16" s="43"/>
      <c r="I16" s="43"/>
      <c r="J16" s="43"/>
      <c r="K16" s="44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ht="14.25" customHeight="1">
      <c r="A17" s="41"/>
      <c r="B17" s="45" t="s">
        <v>20</v>
      </c>
      <c r="C17" s="6"/>
      <c r="D17" s="3"/>
      <c r="E17" s="46" t="s">
        <v>21</v>
      </c>
      <c r="F17" s="47"/>
      <c r="G17" s="47"/>
      <c r="H17" s="48"/>
      <c r="I17" s="49" t="s">
        <v>22</v>
      </c>
      <c r="J17" s="50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ht="49.5" customHeight="1">
      <c r="A18" s="41" t="s">
        <v>23</v>
      </c>
      <c r="B18" s="51"/>
      <c r="C18" s="52" t="s">
        <v>24</v>
      </c>
      <c r="D18" s="53" t="s">
        <v>25</v>
      </c>
      <c r="E18" s="54" t="s">
        <v>26</v>
      </c>
      <c r="F18" s="54" t="s">
        <v>27</v>
      </c>
      <c r="G18" s="54" t="s">
        <v>28</v>
      </c>
      <c r="H18" s="54" t="s">
        <v>29</v>
      </c>
      <c r="I18" s="55">
        <v>65.0</v>
      </c>
      <c r="J18" s="55"/>
      <c r="K18" s="55" t="s">
        <v>30</v>
      </c>
      <c r="L18" s="35" t="s">
        <v>31</v>
      </c>
      <c r="M18" s="35" t="s">
        <v>32</v>
      </c>
      <c r="N18" s="35" t="s">
        <v>33</v>
      </c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ht="17.25" customHeight="1">
      <c r="A19" s="56">
        <v>1.0</v>
      </c>
      <c r="B19" s="57"/>
      <c r="C19" s="58" t="s">
        <v>34</v>
      </c>
      <c r="D19" s="58" t="s">
        <v>35</v>
      </c>
      <c r="E19" s="59" t="s">
        <v>36</v>
      </c>
      <c r="F19" s="59" t="s">
        <v>37</v>
      </c>
      <c r="G19" s="59" t="s">
        <v>37</v>
      </c>
      <c r="H19" s="59" t="s">
        <v>36</v>
      </c>
      <c r="I19" s="59">
        <v>32.0</v>
      </c>
      <c r="J19" s="59">
        <f t="shared" ref="J19:J52" si="1">(I19/65)*100</f>
        <v>49.23076923</v>
      </c>
      <c r="K19" s="59" t="str">
        <f t="shared" ref="K19:K52" si="2">IF(J19&lt;=0,"",IF((J19&gt;=60),"Y","N"))</f>
        <v>N</v>
      </c>
      <c r="L19" s="60">
        <f>(E57+F57+G57+H57)/4</f>
        <v>0.75</v>
      </c>
      <c r="M19" s="61">
        <f>K57</f>
        <v>3</v>
      </c>
      <c r="N19" s="62">
        <f>(L19*0.2+M19*0.8)</f>
        <v>2.55</v>
      </c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ht="15.0" customHeight="1">
      <c r="A20" s="56">
        <v>2.0</v>
      </c>
      <c r="B20" s="57"/>
      <c r="C20" s="58" t="s">
        <v>38</v>
      </c>
      <c r="D20" s="58" t="s">
        <v>39</v>
      </c>
      <c r="E20" s="59" t="s">
        <v>36</v>
      </c>
      <c r="F20" s="59" t="s">
        <v>37</v>
      </c>
      <c r="G20" s="59" t="s">
        <v>36</v>
      </c>
      <c r="H20" s="59" t="s">
        <v>37</v>
      </c>
      <c r="I20" s="59">
        <v>34.0</v>
      </c>
      <c r="J20" s="59">
        <f t="shared" si="1"/>
        <v>52.30769231</v>
      </c>
      <c r="K20" s="59" t="str">
        <f t="shared" si="2"/>
        <v>N</v>
      </c>
      <c r="L20" s="64"/>
      <c r="M20" s="65"/>
      <c r="N20" s="66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ht="17.25" customHeight="1">
      <c r="A21" s="56">
        <v>3.0</v>
      </c>
      <c r="B21" s="57"/>
      <c r="C21" s="58" t="s">
        <v>40</v>
      </c>
      <c r="D21" s="58" t="s">
        <v>41</v>
      </c>
      <c r="E21" s="59" t="s">
        <v>36</v>
      </c>
      <c r="F21" s="59" t="s">
        <v>36</v>
      </c>
      <c r="G21" s="59" t="s">
        <v>37</v>
      </c>
      <c r="H21" s="59" t="s">
        <v>36</v>
      </c>
      <c r="I21" s="59">
        <v>43.0</v>
      </c>
      <c r="J21" s="59">
        <f t="shared" si="1"/>
        <v>66.15384615</v>
      </c>
      <c r="K21" s="59" t="str">
        <f t="shared" si="2"/>
        <v>Y</v>
      </c>
      <c r="L21" s="64"/>
      <c r="M21" s="65"/>
      <c r="N21" s="66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</row>
    <row r="22" ht="13.5" customHeight="1">
      <c r="A22" s="56">
        <v>4.0</v>
      </c>
      <c r="B22" s="57"/>
      <c r="C22" s="58" t="s">
        <v>42</v>
      </c>
      <c r="D22" s="58" t="s">
        <v>43</v>
      </c>
      <c r="E22" s="59" t="s">
        <v>36</v>
      </c>
      <c r="F22" s="59" t="s">
        <v>37</v>
      </c>
      <c r="G22" s="59" t="s">
        <v>36</v>
      </c>
      <c r="H22" s="59" t="s">
        <v>37</v>
      </c>
      <c r="I22" s="59">
        <v>41.0</v>
      </c>
      <c r="J22" s="59">
        <f t="shared" si="1"/>
        <v>63.07692308</v>
      </c>
      <c r="K22" s="59" t="str">
        <f t="shared" si="2"/>
        <v>Y</v>
      </c>
      <c r="L22" s="64"/>
      <c r="M22" s="65"/>
      <c r="N22" s="66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ht="13.5" customHeight="1">
      <c r="A23" s="56">
        <v>5.0</v>
      </c>
      <c r="B23" s="57"/>
      <c r="C23" s="58" t="s">
        <v>44</v>
      </c>
      <c r="D23" s="58" t="s">
        <v>45</v>
      </c>
      <c r="E23" s="59" t="s">
        <v>36</v>
      </c>
      <c r="F23" s="59" t="s">
        <v>37</v>
      </c>
      <c r="G23" s="59" t="s">
        <v>36</v>
      </c>
      <c r="H23" s="59" t="s">
        <v>37</v>
      </c>
      <c r="I23" s="40">
        <v>42.0</v>
      </c>
      <c r="J23" s="59">
        <f t="shared" si="1"/>
        <v>64.61538462</v>
      </c>
      <c r="K23" s="59" t="str">
        <f t="shared" si="2"/>
        <v>Y</v>
      </c>
      <c r="L23" s="64"/>
      <c r="M23" s="65"/>
      <c r="N23" s="66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3.5" customHeight="1">
      <c r="A24" s="56">
        <v>6.0</v>
      </c>
      <c r="B24" s="57"/>
      <c r="C24" s="58" t="s">
        <v>46</v>
      </c>
      <c r="D24" s="58" t="s">
        <v>47</v>
      </c>
      <c r="E24" s="59" t="s">
        <v>36</v>
      </c>
      <c r="F24" s="59" t="s">
        <v>36</v>
      </c>
      <c r="G24" s="59" t="s">
        <v>37</v>
      </c>
      <c r="H24" s="59" t="s">
        <v>36</v>
      </c>
      <c r="I24" s="40">
        <v>34.0</v>
      </c>
      <c r="J24" s="59">
        <f t="shared" si="1"/>
        <v>52.30769231</v>
      </c>
      <c r="K24" s="59" t="str">
        <f t="shared" si="2"/>
        <v>N</v>
      </c>
      <c r="L24" s="64"/>
      <c r="M24" s="65"/>
      <c r="N24" s="66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3.5" customHeight="1">
      <c r="A25" s="56">
        <v>7.0</v>
      </c>
      <c r="B25" s="57"/>
      <c r="C25" s="58" t="s">
        <v>48</v>
      </c>
      <c r="D25" s="58" t="s">
        <v>49</v>
      </c>
      <c r="E25" s="59" t="s">
        <v>36</v>
      </c>
      <c r="F25" s="59" t="s">
        <v>37</v>
      </c>
      <c r="G25" s="59" t="s">
        <v>36</v>
      </c>
      <c r="H25" s="59" t="s">
        <v>37</v>
      </c>
      <c r="I25" s="40">
        <v>26.0</v>
      </c>
      <c r="J25" s="59">
        <f t="shared" si="1"/>
        <v>40</v>
      </c>
      <c r="K25" s="59" t="str">
        <f t="shared" si="2"/>
        <v>N</v>
      </c>
      <c r="L25" s="64"/>
      <c r="M25" s="65"/>
      <c r="N25" s="66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3.5" customHeight="1">
      <c r="A26" s="56">
        <v>8.0</v>
      </c>
      <c r="B26" s="57"/>
      <c r="C26" s="58" t="s">
        <v>50</v>
      </c>
      <c r="D26" s="58" t="s">
        <v>51</v>
      </c>
      <c r="E26" s="59" t="s">
        <v>37</v>
      </c>
      <c r="F26" s="59" t="s">
        <v>36</v>
      </c>
      <c r="G26" s="59" t="s">
        <v>36</v>
      </c>
      <c r="H26" s="59" t="s">
        <v>36</v>
      </c>
      <c r="I26" s="40">
        <v>28.0</v>
      </c>
      <c r="J26" s="59">
        <f t="shared" si="1"/>
        <v>43.07692308</v>
      </c>
      <c r="K26" s="59" t="str">
        <f t="shared" si="2"/>
        <v>N</v>
      </c>
      <c r="L26" s="64"/>
      <c r="M26" s="65"/>
      <c r="N26" s="66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3.5" customHeight="1">
      <c r="A27" s="56">
        <v>9.0</v>
      </c>
      <c r="B27" s="57"/>
      <c r="C27" s="58" t="s">
        <v>52</v>
      </c>
      <c r="D27" s="58" t="s">
        <v>53</v>
      </c>
      <c r="E27" s="59" t="s">
        <v>36</v>
      </c>
      <c r="F27" s="59" t="s">
        <v>36</v>
      </c>
      <c r="G27" s="59" t="s">
        <v>37</v>
      </c>
      <c r="H27" s="59" t="s">
        <v>36</v>
      </c>
      <c r="I27" s="40">
        <v>26.0</v>
      </c>
      <c r="J27" s="59">
        <f t="shared" si="1"/>
        <v>40</v>
      </c>
      <c r="K27" s="59" t="str">
        <f t="shared" si="2"/>
        <v>N</v>
      </c>
      <c r="L27" s="64"/>
      <c r="M27" s="65"/>
      <c r="N27" s="66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3.5" customHeight="1">
      <c r="A28" s="56">
        <v>10.0</v>
      </c>
      <c r="B28" s="57"/>
      <c r="C28" s="58" t="s">
        <v>54</v>
      </c>
      <c r="D28" s="58" t="s">
        <v>55</v>
      </c>
      <c r="E28" s="59" t="s">
        <v>36</v>
      </c>
      <c r="F28" s="59" t="s">
        <v>37</v>
      </c>
      <c r="G28" s="59" t="s">
        <v>36</v>
      </c>
      <c r="H28" s="59" t="s">
        <v>37</v>
      </c>
      <c r="I28" s="40">
        <v>29.0</v>
      </c>
      <c r="J28" s="59">
        <f t="shared" si="1"/>
        <v>44.61538462</v>
      </c>
      <c r="K28" s="59" t="str">
        <f t="shared" si="2"/>
        <v>N</v>
      </c>
      <c r="L28" s="64"/>
      <c r="M28" s="65"/>
      <c r="N28" s="66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3.5" customHeight="1">
      <c r="A29" s="56">
        <v>11.0</v>
      </c>
      <c r="B29" s="57"/>
      <c r="C29" s="58" t="s">
        <v>56</v>
      </c>
      <c r="D29" s="58" t="s">
        <v>57</v>
      </c>
      <c r="E29" s="59" t="s">
        <v>36</v>
      </c>
      <c r="F29" s="59" t="s">
        <v>37</v>
      </c>
      <c r="G29" s="59" t="s">
        <v>37</v>
      </c>
      <c r="H29" s="59" t="s">
        <v>37</v>
      </c>
      <c r="I29" s="40">
        <v>27.0</v>
      </c>
      <c r="J29" s="59">
        <f t="shared" si="1"/>
        <v>41.53846154</v>
      </c>
      <c r="K29" s="59" t="str">
        <f t="shared" si="2"/>
        <v>N</v>
      </c>
      <c r="L29" s="64"/>
      <c r="M29" s="65"/>
      <c r="N29" s="66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3.5" customHeight="1">
      <c r="A30" s="56">
        <v>12.0</v>
      </c>
      <c r="B30" s="57"/>
      <c r="C30" s="58" t="s">
        <v>58</v>
      </c>
      <c r="D30" s="58" t="s">
        <v>59</v>
      </c>
      <c r="E30" s="59" t="s">
        <v>36</v>
      </c>
      <c r="F30" s="59" t="s">
        <v>37</v>
      </c>
      <c r="G30" s="59" t="s">
        <v>36</v>
      </c>
      <c r="H30" s="59" t="s">
        <v>37</v>
      </c>
      <c r="I30" s="40">
        <v>44.0</v>
      </c>
      <c r="J30" s="59">
        <f t="shared" si="1"/>
        <v>67.69230769</v>
      </c>
      <c r="K30" s="59" t="str">
        <f t="shared" si="2"/>
        <v>Y</v>
      </c>
      <c r="L30" s="64"/>
      <c r="M30" s="65"/>
      <c r="N30" s="66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3.5" customHeight="1">
      <c r="A31" s="56">
        <v>13.0</v>
      </c>
      <c r="B31" s="57"/>
      <c r="C31" s="58" t="s">
        <v>60</v>
      </c>
      <c r="D31" s="58" t="s">
        <v>61</v>
      </c>
      <c r="E31" s="59" t="s">
        <v>36</v>
      </c>
      <c r="F31" s="59" t="s">
        <v>37</v>
      </c>
      <c r="G31" s="59" t="s">
        <v>37</v>
      </c>
      <c r="H31" s="59" t="s">
        <v>36</v>
      </c>
      <c r="I31" s="40">
        <v>39.0</v>
      </c>
      <c r="J31" s="59">
        <f t="shared" si="1"/>
        <v>60</v>
      </c>
      <c r="K31" s="59" t="str">
        <f t="shared" si="2"/>
        <v>Y</v>
      </c>
      <c r="L31" s="64"/>
      <c r="M31" s="65"/>
      <c r="N31" s="66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3.5" customHeight="1">
      <c r="A32" s="56">
        <v>14.0</v>
      </c>
      <c r="B32" s="57"/>
      <c r="C32" s="58" t="s">
        <v>62</v>
      </c>
      <c r="D32" s="58" t="s">
        <v>63</v>
      </c>
      <c r="E32" s="59" t="s">
        <v>36</v>
      </c>
      <c r="F32" s="59" t="s">
        <v>37</v>
      </c>
      <c r="G32" s="59" t="s">
        <v>36</v>
      </c>
      <c r="H32" s="59" t="s">
        <v>37</v>
      </c>
      <c r="I32" s="40">
        <v>38.0</v>
      </c>
      <c r="J32" s="59">
        <f t="shared" si="1"/>
        <v>58.46153846</v>
      </c>
      <c r="K32" s="59" t="str">
        <f t="shared" si="2"/>
        <v>N</v>
      </c>
      <c r="L32" s="64"/>
      <c r="M32" s="65"/>
      <c r="N32" s="66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3.5" customHeight="1">
      <c r="A33" s="56">
        <v>15.0</v>
      </c>
      <c r="B33" s="57"/>
      <c r="C33" s="58" t="s">
        <v>64</v>
      </c>
      <c r="D33" s="58" t="s">
        <v>65</v>
      </c>
      <c r="E33" s="59" t="s">
        <v>36</v>
      </c>
      <c r="F33" s="59" t="s">
        <v>36</v>
      </c>
      <c r="G33" s="59" t="s">
        <v>37</v>
      </c>
      <c r="H33" s="59" t="s">
        <v>36</v>
      </c>
      <c r="I33" s="40">
        <v>32.0</v>
      </c>
      <c r="J33" s="59">
        <f t="shared" si="1"/>
        <v>49.23076923</v>
      </c>
      <c r="K33" s="59" t="str">
        <f t="shared" si="2"/>
        <v>N</v>
      </c>
      <c r="L33" s="64"/>
      <c r="M33" s="65"/>
      <c r="N33" s="66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3.5" customHeight="1">
      <c r="A34" s="56">
        <v>16.0</v>
      </c>
      <c r="B34" s="57"/>
      <c r="C34" s="58" t="s">
        <v>66</v>
      </c>
      <c r="D34" s="58" t="s">
        <v>67</v>
      </c>
      <c r="E34" s="59" t="s">
        <v>36</v>
      </c>
      <c r="F34" s="59" t="s">
        <v>37</v>
      </c>
      <c r="G34" s="59" t="s">
        <v>36</v>
      </c>
      <c r="H34" s="59" t="s">
        <v>37</v>
      </c>
      <c r="I34" s="40">
        <v>49.0</v>
      </c>
      <c r="J34" s="59">
        <f t="shared" si="1"/>
        <v>75.38461538</v>
      </c>
      <c r="K34" s="59" t="str">
        <f t="shared" si="2"/>
        <v>Y</v>
      </c>
      <c r="L34" s="64"/>
      <c r="M34" s="65"/>
      <c r="N34" s="66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3.5" customHeight="1">
      <c r="A35" s="56">
        <v>17.0</v>
      </c>
      <c r="B35" s="57"/>
      <c r="C35" s="58" t="s">
        <v>68</v>
      </c>
      <c r="D35" s="58" t="s">
        <v>69</v>
      </c>
      <c r="E35" s="59" t="s">
        <v>36</v>
      </c>
      <c r="F35" s="59" t="s">
        <v>37</v>
      </c>
      <c r="G35" s="59" t="s">
        <v>36</v>
      </c>
      <c r="H35" s="59" t="s">
        <v>37</v>
      </c>
      <c r="I35" s="40">
        <v>35.0</v>
      </c>
      <c r="J35" s="59">
        <f t="shared" si="1"/>
        <v>53.84615385</v>
      </c>
      <c r="K35" s="59" t="str">
        <f t="shared" si="2"/>
        <v>N</v>
      </c>
      <c r="L35" s="64"/>
      <c r="M35" s="65"/>
      <c r="N35" s="66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3.5" customHeight="1">
      <c r="A36" s="56">
        <v>18.0</v>
      </c>
      <c r="B36" s="57"/>
      <c r="C36" s="58" t="s">
        <v>70</v>
      </c>
      <c r="D36" s="58" t="s">
        <v>71</v>
      </c>
      <c r="E36" s="59" t="s">
        <v>36</v>
      </c>
      <c r="F36" s="59" t="s">
        <v>36</v>
      </c>
      <c r="G36" s="59" t="s">
        <v>37</v>
      </c>
      <c r="H36" s="59" t="s">
        <v>36</v>
      </c>
      <c r="I36" s="40">
        <v>26.0</v>
      </c>
      <c r="J36" s="59">
        <f t="shared" si="1"/>
        <v>40</v>
      </c>
      <c r="K36" s="59" t="str">
        <f t="shared" si="2"/>
        <v>N</v>
      </c>
      <c r="L36" s="64"/>
      <c r="M36" s="65"/>
      <c r="N36" s="66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3.5" customHeight="1">
      <c r="A37" s="56">
        <v>19.0</v>
      </c>
      <c r="B37" s="57"/>
      <c r="C37" s="58" t="s">
        <v>72</v>
      </c>
      <c r="D37" s="58" t="s">
        <v>73</v>
      </c>
      <c r="E37" s="59" t="s">
        <v>36</v>
      </c>
      <c r="F37" s="59" t="s">
        <v>37</v>
      </c>
      <c r="G37" s="59" t="s">
        <v>36</v>
      </c>
      <c r="H37" s="59" t="s">
        <v>37</v>
      </c>
      <c r="I37" s="40">
        <v>29.0</v>
      </c>
      <c r="J37" s="59">
        <f t="shared" si="1"/>
        <v>44.61538462</v>
      </c>
      <c r="K37" s="59" t="str">
        <f t="shared" si="2"/>
        <v>N</v>
      </c>
      <c r="L37" s="64"/>
      <c r="M37" s="65"/>
      <c r="N37" s="66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56">
        <v>20.0</v>
      </c>
      <c r="B38" s="57"/>
      <c r="C38" s="58" t="s">
        <v>74</v>
      </c>
      <c r="D38" s="58" t="s">
        <v>75</v>
      </c>
      <c r="E38" s="59" t="s">
        <v>37</v>
      </c>
      <c r="F38" s="59" t="s">
        <v>36</v>
      </c>
      <c r="G38" s="59" t="s">
        <v>36</v>
      </c>
      <c r="H38" s="59" t="s">
        <v>36</v>
      </c>
      <c r="I38" s="40">
        <v>27.0</v>
      </c>
      <c r="J38" s="59">
        <f t="shared" si="1"/>
        <v>41.53846154</v>
      </c>
      <c r="K38" s="59" t="str">
        <f t="shared" si="2"/>
        <v>N</v>
      </c>
      <c r="L38" s="64"/>
      <c r="M38" s="65"/>
      <c r="N38" s="66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3.5" customHeight="1">
      <c r="A39" s="56">
        <v>21.0</v>
      </c>
      <c r="B39" s="57"/>
      <c r="C39" s="58" t="s">
        <v>76</v>
      </c>
      <c r="D39" s="58" t="s">
        <v>77</v>
      </c>
      <c r="E39" s="59" t="s">
        <v>36</v>
      </c>
      <c r="F39" s="59" t="s">
        <v>36</v>
      </c>
      <c r="G39" s="59" t="s">
        <v>37</v>
      </c>
      <c r="H39" s="59" t="s">
        <v>36</v>
      </c>
      <c r="I39" s="40">
        <v>44.0</v>
      </c>
      <c r="J39" s="59">
        <f t="shared" si="1"/>
        <v>67.69230769</v>
      </c>
      <c r="K39" s="59" t="str">
        <f t="shared" si="2"/>
        <v>Y</v>
      </c>
      <c r="L39" s="64"/>
      <c r="M39" s="65"/>
      <c r="N39" s="66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3.5" customHeight="1">
      <c r="A40" s="56">
        <v>22.0</v>
      </c>
      <c r="B40" s="57"/>
      <c r="C40" s="58" t="s">
        <v>78</v>
      </c>
      <c r="D40" s="58" t="s">
        <v>79</v>
      </c>
      <c r="E40" s="59" t="s">
        <v>36</v>
      </c>
      <c r="F40" s="59" t="s">
        <v>37</v>
      </c>
      <c r="G40" s="59" t="s">
        <v>36</v>
      </c>
      <c r="H40" s="59" t="s">
        <v>37</v>
      </c>
      <c r="I40" s="40">
        <v>39.0</v>
      </c>
      <c r="J40" s="59">
        <f t="shared" si="1"/>
        <v>60</v>
      </c>
      <c r="K40" s="59" t="str">
        <f t="shared" si="2"/>
        <v>Y</v>
      </c>
      <c r="L40" s="64"/>
      <c r="M40" s="65"/>
      <c r="N40" s="66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3.5" customHeight="1">
      <c r="A41" s="56">
        <v>23.0</v>
      </c>
      <c r="B41" s="57"/>
      <c r="C41" s="58" t="s">
        <v>80</v>
      </c>
      <c r="D41" s="58" t="s">
        <v>81</v>
      </c>
      <c r="E41" s="59" t="s">
        <v>36</v>
      </c>
      <c r="F41" s="59" t="s">
        <v>37</v>
      </c>
      <c r="G41" s="59" t="s">
        <v>36</v>
      </c>
      <c r="H41" s="59" t="s">
        <v>37</v>
      </c>
      <c r="I41" s="59">
        <v>32.0</v>
      </c>
      <c r="J41" s="59">
        <f t="shared" si="1"/>
        <v>49.23076923</v>
      </c>
      <c r="K41" s="59" t="str">
        <f t="shared" si="2"/>
        <v>N</v>
      </c>
      <c r="L41" s="64"/>
      <c r="M41" s="65"/>
      <c r="N41" s="66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3.5" customHeight="1">
      <c r="A42" s="56">
        <v>24.0</v>
      </c>
      <c r="B42" s="57"/>
      <c r="C42" s="58" t="s">
        <v>82</v>
      </c>
      <c r="D42" s="58" t="s">
        <v>83</v>
      </c>
      <c r="E42" s="59" t="s">
        <v>36</v>
      </c>
      <c r="F42" s="59" t="s">
        <v>37</v>
      </c>
      <c r="G42" s="59" t="s">
        <v>36</v>
      </c>
      <c r="H42" s="59" t="s">
        <v>37</v>
      </c>
      <c r="I42" s="59">
        <v>34.0</v>
      </c>
      <c r="J42" s="59">
        <f t="shared" si="1"/>
        <v>52.30769231</v>
      </c>
      <c r="K42" s="59" t="str">
        <f t="shared" si="2"/>
        <v>N</v>
      </c>
      <c r="L42" s="64"/>
      <c r="M42" s="65"/>
      <c r="N42" s="66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3.5" customHeight="1">
      <c r="A43" s="56">
        <v>25.0</v>
      </c>
      <c r="B43" s="57"/>
      <c r="C43" s="58" t="s">
        <v>84</v>
      </c>
      <c r="D43" s="58" t="s">
        <v>85</v>
      </c>
      <c r="E43" s="59" t="s">
        <v>36</v>
      </c>
      <c r="F43" s="59" t="s">
        <v>37</v>
      </c>
      <c r="G43" s="59" t="s">
        <v>36</v>
      </c>
      <c r="H43" s="59" t="s">
        <v>37</v>
      </c>
      <c r="I43" s="59">
        <v>43.0</v>
      </c>
      <c r="J43" s="59">
        <f t="shared" si="1"/>
        <v>66.15384615</v>
      </c>
      <c r="K43" s="59" t="str">
        <f t="shared" si="2"/>
        <v>Y</v>
      </c>
      <c r="L43" s="64"/>
      <c r="M43" s="65"/>
      <c r="N43" s="66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3.5" customHeight="1">
      <c r="A44" s="56">
        <v>26.0</v>
      </c>
      <c r="B44" s="57"/>
      <c r="C44" s="58" t="s">
        <v>86</v>
      </c>
      <c r="D44" s="58" t="s">
        <v>87</v>
      </c>
      <c r="E44" s="59" t="s">
        <v>36</v>
      </c>
      <c r="F44" s="59" t="s">
        <v>36</v>
      </c>
      <c r="G44" s="59" t="s">
        <v>37</v>
      </c>
      <c r="H44" s="59" t="s">
        <v>36</v>
      </c>
      <c r="I44" s="59">
        <v>41.0</v>
      </c>
      <c r="J44" s="59">
        <f t="shared" si="1"/>
        <v>63.07692308</v>
      </c>
      <c r="K44" s="59" t="str">
        <f t="shared" si="2"/>
        <v>Y</v>
      </c>
      <c r="L44" s="64"/>
      <c r="M44" s="65"/>
      <c r="N44" s="66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56">
        <v>27.0</v>
      </c>
      <c r="B45" s="57"/>
      <c r="C45" s="58" t="s">
        <v>88</v>
      </c>
      <c r="D45" s="58" t="s">
        <v>89</v>
      </c>
      <c r="E45" s="59" t="s">
        <v>36</v>
      </c>
      <c r="F45" s="59" t="s">
        <v>37</v>
      </c>
      <c r="G45" s="59" t="s">
        <v>36</v>
      </c>
      <c r="H45" s="59" t="s">
        <v>37</v>
      </c>
      <c r="I45" s="40">
        <v>42.0</v>
      </c>
      <c r="J45" s="59">
        <f t="shared" si="1"/>
        <v>64.61538462</v>
      </c>
      <c r="K45" s="59" t="str">
        <f t="shared" si="2"/>
        <v>Y</v>
      </c>
      <c r="L45" s="64"/>
      <c r="M45" s="65"/>
      <c r="N45" s="66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56">
        <v>28.0</v>
      </c>
      <c r="B46" s="57"/>
      <c r="C46" s="58" t="s">
        <v>90</v>
      </c>
      <c r="D46" s="58" t="s">
        <v>91</v>
      </c>
      <c r="E46" s="59" t="s">
        <v>37</v>
      </c>
      <c r="F46" s="59" t="s">
        <v>36</v>
      </c>
      <c r="G46" s="59" t="s">
        <v>36</v>
      </c>
      <c r="H46" s="59" t="s">
        <v>36</v>
      </c>
      <c r="I46" s="40">
        <v>34.0</v>
      </c>
      <c r="J46" s="59">
        <f t="shared" si="1"/>
        <v>52.30769231</v>
      </c>
      <c r="K46" s="59" t="str">
        <f t="shared" si="2"/>
        <v>N</v>
      </c>
      <c r="L46" s="64"/>
      <c r="M46" s="65"/>
      <c r="N46" s="66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3.5" customHeight="1">
      <c r="A47" s="56">
        <v>29.0</v>
      </c>
      <c r="B47" s="57"/>
      <c r="C47" s="58" t="s">
        <v>92</v>
      </c>
      <c r="D47" s="58" t="s">
        <v>93</v>
      </c>
      <c r="E47" s="59" t="s">
        <v>36</v>
      </c>
      <c r="F47" s="59" t="s">
        <v>36</v>
      </c>
      <c r="G47" s="59" t="s">
        <v>37</v>
      </c>
      <c r="H47" s="59" t="s">
        <v>36</v>
      </c>
      <c r="I47" s="40">
        <v>26.0</v>
      </c>
      <c r="J47" s="59">
        <f t="shared" si="1"/>
        <v>40</v>
      </c>
      <c r="K47" s="59" t="str">
        <f t="shared" si="2"/>
        <v>N</v>
      </c>
      <c r="L47" s="64"/>
      <c r="M47" s="65"/>
      <c r="N47" s="66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3.5" customHeight="1">
      <c r="A48" s="56">
        <v>30.0</v>
      </c>
      <c r="B48" s="57"/>
      <c r="C48" s="58" t="s">
        <v>94</v>
      </c>
      <c r="D48" s="58" t="s">
        <v>95</v>
      </c>
      <c r="E48" s="59" t="s">
        <v>36</v>
      </c>
      <c r="F48" s="59" t="s">
        <v>37</v>
      </c>
      <c r="G48" s="59" t="s">
        <v>36</v>
      </c>
      <c r="H48" s="59" t="s">
        <v>37</v>
      </c>
      <c r="I48" s="40">
        <v>28.0</v>
      </c>
      <c r="J48" s="59">
        <f t="shared" si="1"/>
        <v>43.07692308</v>
      </c>
      <c r="K48" s="59" t="str">
        <f t="shared" si="2"/>
        <v>N</v>
      </c>
      <c r="L48" s="64"/>
      <c r="M48" s="65"/>
      <c r="N48" s="66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3.5" customHeight="1">
      <c r="A49" s="56">
        <v>31.0</v>
      </c>
      <c r="B49" s="57"/>
      <c r="C49" s="58" t="s">
        <v>96</v>
      </c>
      <c r="D49" s="58" t="s">
        <v>97</v>
      </c>
      <c r="E49" s="59" t="s">
        <v>36</v>
      </c>
      <c r="F49" s="59" t="s">
        <v>37</v>
      </c>
      <c r="G49" s="59" t="s">
        <v>36</v>
      </c>
      <c r="H49" s="59" t="s">
        <v>37</v>
      </c>
      <c r="I49" s="40">
        <v>26.0</v>
      </c>
      <c r="J49" s="59">
        <f t="shared" si="1"/>
        <v>40</v>
      </c>
      <c r="K49" s="59" t="str">
        <f t="shared" si="2"/>
        <v>N</v>
      </c>
      <c r="L49" s="64"/>
      <c r="M49" s="65"/>
      <c r="N49" s="66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3.5" customHeight="1">
      <c r="A50" s="56">
        <v>32.0</v>
      </c>
      <c r="B50" s="57"/>
      <c r="C50" s="58" t="s">
        <v>98</v>
      </c>
      <c r="D50" s="58" t="s">
        <v>99</v>
      </c>
      <c r="E50" s="59" t="s">
        <v>37</v>
      </c>
      <c r="F50" s="59" t="s">
        <v>36</v>
      </c>
      <c r="G50" s="59" t="s">
        <v>36</v>
      </c>
      <c r="H50" s="59" t="s">
        <v>36</v>
      </c>
      <c r="I50" s="40">
        <v>29.0</v>
      </c>
      <c r="J50" s="59">
        <f t="shared" si="1"/>
        <v>44.61538462</v>
      </c>
      <c r="K50" s="59" t="str">
        <f t="shared" si="2"/>
        <v>N</v>
      </c>
      <c r="L50" s="64"/>
      <c r="M50" s="65"/>
      <c r="N50" s="66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3.5" customHeight="1">
      <c r="A51" s="56">
        <v>33.0</v>
      </c>
      <c r="B51" s="57"/>
      <c r="C51" s="58" t="s">
        <v>100</v>
      </c>
      <c r="D51" s="58" t="s">
        <v>101</v>
      </c>
      <c r="E51" s="59" t="s">
        <v>36</v>
      </c>
      <c r="F51" s="59" t="s">
        <v>36</v>
      </c>
      <c r="G51" s="59" t="s">
        <v>37</v>
      </c>
      <c r="H51" s="59" t="s">
        <v>36</v>
      </c>
      <c r="I51" s="40">
        <v>32.0</v>
      </c>
      <c r="J51" s="59">
        <f t="shared" si="1"/>
        <v>49.23076923</v>
      </c>
      <c r="K51" s="59" t="str">
        <f t="shared" si="2"/>
        <v>N</v>
      </c>
      <c r="L51" s="64"/>
      <c r="M51" s="65"/>
      <c r="N51" s="66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3.5" customHeight="1">
      <c r="A52" s="56">
        <v>34.0</v>
      </c>
      <c r="B52" s="57"/>
      <c r="C52" s="58" t="s">
        <v>102</v>
      </c>
      <c r="D52" s="58" t="s">
        <v>103</v>
      </c>
      <c r="E52" s="59" t="s">
        <v>36</v>
      </c>
      <c r="F52" s="59" t="s">
        <v>37</v>
      </c>
      <c r="G52" s="59" t="s">
        <v>36</v>
      </c>
      <c r="H52" s="59" t="s">
        <v>37</v>
      </c>
      <c r="I52" s="40">
        <v>35.0</v>
      </c>
      <c r="J52" s="59">
        <f t="shared" si="1"/>
        <v>53.84615385</v>
      </c>
      <c r="K52" s="59" t="str">
        <f t="shared" si="2"/>
        <v>N</v>
      </c>
      <c r="L52" s="64"/>
      <c r="M52" s="65"/>
      <c r="N52" s="66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15.5" customHeight="1">
      <c r="A53" s="67" t="s">
        <v>104</v>
      </c>
      <c r="B53" s="3"/>
      <c r="C53" s="68">
        <f>COUNTA(A19:A52)</f>
        <v>34</v>
      </c>
      <c r="D53" s="68"/>
      <c r="E53" s="40">
        <f t="shared" ref="E53:H53" si="3">COUNTIF(E19:E52,"Y")</f>
        <v>30</v>
      </c>
      <c r="F53" s="40">
        <f t="shared" si="3"/>
        <v>13</v>
      </c>
      <c r="G53" s="40">
        <f t="shared" si="3"/>
        <v>22</v>
      </c>
      <c r="H53" s="40">
        <f t="shared" si="3"/>
        <v>15</v>
      </c>
      <c r="I53" s="40"/>
      <c r="J53" s="40"/>
      <c r="K53" s="40">
        <f>COUNTIF(K19:K52,"Y")</f>
        <v>11</v>
      </c>
      <c r="L53" s="64"/>
      <c r="M53" s="65"/>
      <c r="N53" s="66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87.75" customHeight="1">
      <c r="A54" s="67" t="s">
        <v>105</v>
      </c>
      <c r="B54" s="3"/>
      <c r="C54" s="68">
        <f>C53</f>
        <v>34</v>
      </c>
      <c r="D54" s="68" t="s">
        <v>106</v>
      </c>
      <c r="E54" s="40">
        <f>(E53/C54)*100</f>
        <v>88.23529412</v>
      </c>
      <c r="F54" s="40">
        <f>(F53/C54)*100</f>
        <v>38.23529412</v>
      </c>
      <c r="G54" s="40">
        <f>(G53/C54)*100</f>
        <v>64.70588235</v>
      </c>
      <c r="H54" s="40">
        <f>(H53/C54)*100</f>
        <v>44.11764706</v>
      </c>
      <c r="I54" s="40"/>
      <c r="J54" s="40"/>
      <c r="K54" s="40">
        <f>(K53/C54)*100</f>
        <v>32.35294118</v>
      </c>
      <c r="L54" s="64"/>
      <c r="M54" s="65"/>
      <c r="N54" s="66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39.75" customHeight="1">
      <c r="A55" s="56"/>
      <c r="B55" s="57"/>
      <c r="C55" s="57"/>
      <c r="D55" s="69"/>
      <c r="E55" s="40" t="str">
        <f t="shared" ref="E55:K55" si="4">IF(E54&lt;=0,"",IF((E54&gt;=60),"Attained","Not-Attained"))</f>
        <v>Attained</v>
      </c>
      <c r="F55" s="40" t="str">
        <f t="shared" si="4"/>
        <v>Not-Attained</v>
      </c>
      <c r="G55" s="40" t="str">
        <f t="shared" si="4"/>
        <v>Attained</v>
      </c>
      <c r="H55" s="40" t="str">
        <f t="shared" si="4"/>
        <v>Not-Attained</v>
      </c>
      <c r="I55" s="40" t="str">
        <f t="shared" si="4"/>
        <v/>
      </c>
      <c r="J55" s="40" t="str">
        <f t="shared" si="4"/>
        <v/>
      </c>
      <c r="K55" s="40" t="str">
        <f t="shared" si="4"/>
        <v>Not-Attained</v>
      </c>
      <c r="L55" s="64"/>
      <c r="M55" s="65"/>
      <c r="N55" s="66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0" customHeight="1">
      <c r="A56" s="56"/>
      <c r="B56" s="57"/>
      <c r="C56" s="57"/>
      <c r="D56" s="69"/>
      <c r="E56" s="40"/>
      <c r="F56" s="40"/>
      <c r="G56" s="40"/>
      <c r="H56" s="40"/>
      <c r="I56" s="40"/>
      <c r="J56" s="40"/>
      <c r="K56" s="40"/>
      <c r="L56" s="64"/>
      <c r="M56" s="65"/>
      <c r="N56" s="66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0" customHeight="1">
      <c r="A57" s="70"/>
      <c r="B57" s="71"/>
      <c r="C57" s="71"/>
      <c r="D57" s="72"/>
      <c r="E57" s="73">
        <v>0.0</v>
      </c>
      <c r="F57" s="73">
        <v>2.0</v>
      </c>
      <c r="G57" s="73">
        <v>1.0</v>
      </c>
      <c r="H57" s="73">
        <v>0.0</v>
      </c>
      <c r="I57" s="74"/>
      <c r="J57" s="74"/>
      <c r="K57" s="73">
        <v>3.0</v>
      </c>
      <c r="L57" s="75"/>
      <c r="M57" s="76"/>
      <c r="N57" s="77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0" customHeight="1">
      <c r="A58" s="78"/>
      <c r="B58" s="57"/>
      <c r="C58" s="57"/>
      <c r="D58" s="69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0" customHeight="1">
      <c r="A59" s="78"/>
      <c r="B59" s="57"/>
      <c r="C59" s="57"/>
      <c r="D59" s="69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0" customHeight="1">
      <c r="A60" s="78"/>
      <c r="B60" s="57"/>
      <c r="C60" s="57"/>
      <c r="D60" s="69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0" customHeight="1">
      <c r="A61" s="78"/>
      <c r="B61" s="57"/>
      <c r="C61" s="57"/>
      <c r="D61" s="69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0" customHeight="1">
      <c r="A62" s="78"/>
      <c r="B62" s="57"/>
      <c r="C62" s="57"/>
      <c r="D62" s="79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0" customHeight="1">
      <c r="A63" s="78"/>
      <c r="B63" s="57"/>
      <c r="C63" s="57"/>
      <c r="D63" s="69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0" customHeight="1">
      <c r="A64" s="78"/>
      <c r="B64" s="57"/>
      <c r="C64" s="57"/>
      <c r="D64" s="69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0" customHeight="1">
      <c r="A65" s="78"/>
      <c r="B65" s="57"/>
      <c r="C65" s="57"/>
      <c r="D65" s="69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3.5" customHeight="1">
      <c r="A66" s="78"/>
      <c r="B66" s="80"/>
      <c r="C66" s="80"/>
      <c r="D66" s="80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3.5" customHeight="1">
      <c r="A67" s="78"/>
      <c r="B67" s="80"/>
      <c r="C67" s="80"/>
      <c r="D67" s="80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3.5" customHeight="1">
      <c r="A68" s="78"/>
      <c r="B68" s="80"/>
      <c r="C68" s="80"/>
      <c r="D68" s="80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3.5" customHeight="1">
      <c r="A69" s="78"/>
      <c r="B69" s="80"/>
      <c r="C69" s="80"/>
      <c r="D69" s="80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3.5" customHeight="1">
      <c r="A70" s="78"/>
      <c r="B70" s="80"/>
      <c r="C70" s="80"/>
      <c r="D70" s="80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3.5" customHeight="1">
      <c r="A71" s="78"/>
      <c r="B71" s="80"/>
      <c r="C71" s="80"/>
      <c r="D71" s="80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3.5" customHeight="1">
      <c r="A72" s="78"/>
      <c r="B72" s="80"/>
      <c r="C72" s="80"/>
      <c r="D72" s="80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3.5" customHeight="1">
      <c r="A73" s="78"/>
      <c r="B73" s="80"/>
      <c r="C73" s="80"/>
      <c r="D73" s="80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3.5" customHeight="1">
      <c r="A74" s="78"/>
      <c r="B74" s="80"/>
      <c r="C74" s="80"/>
      <c r="D74" s="80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3.5" customHeight="1">
      <c r="A75" s="78"/>
      <c r="B75" s="80"/>
      <c r="C75" s="80"/>
      <c r="D75" s="80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3.5" customHeight="1">
      <c r="A76" s="78"/>
      <c r="B76" s="80"/>
      <c r="C76" s="80"/>
      <c r="D76" s="80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3.5" customHeight="1">
      <c r="A77" s="78"/>
      <c r="B77" s="80"/>
      <c r="C77" s="80"/>
      <c r="D77" s="80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3.5" customHeight="1">
      <c r="A78" s="78"/>
      <c r="B78" s="80"/>
      <c r="C78" s="80"/>
      <c r="D78" s="80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3.5" customHeight="1">
      <c r="A79" s="78"/>
      <c r="B79" s="80"/>
      <c r="C79" s="80"/>
      <c r="D79" s="80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3.5" customHeight="1">
      <c r="A80" s="78"/>
      <c r="B80" s="80"/>
      <c r="C80" s="80"/>
      <c r="D80" s="80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3.5" customHeight="1">
      <c r="A81" s="78"/>
      <c r="B81" s="80"/>
      <c r="C81" s="80"/>
      <c r="D81" s="80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3.5" customHeight="1">
      <c r="A82" s="78"/>
      <c r="B82" s="80"/>
      <c r="C82" s="80"/>
      <c r="D82" s="80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3.5" customHeight="1">
      <c r="A83" s="78"/>
      <c r="B83" s="80"/>
      <c r="C83" s="80"/>
      <c r="D83" s="80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3.5" customHeight="1">
      <c r="A84" s="78"/>
      <c r="B84" s="80"/>
      <c r="C84" s="80"/>
      <c r="D84" s="80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3.5" customHeight="1">
      <c r="A85" s="78"/>
      <c r="B85" s="80"/>
      <c r="C85" s="80"/>
      <c r="D85" s="80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3.5" customHeight="1">
      <c r="A86" s="78"/>
      <c r="B86" s="80"/>
      <c r="C86" s="80"/>
      <c r="D86" s="80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3.5" customHeight="1">
      <c r="A87" s="78"/>
      <c r="B87" s="80"/>
      <c r="C87" s="80"/>
      <c r="D87" s="80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3.5" customHeight="1">
      <c r="A88" s="78"/>
      <c r="B88" s="80"/>
      <c r="C88" s="80"/>
      <c r="D88" s="80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3.5" customHeight="1">
      <c r="A89" s="78"/>
      <c r="B89" s="80"/>
      <c r="C89" s="80"/>
      <c r="D89" s="80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3.5" customHeight="1">
      <c r="A90" s="78"/>
      <c r="B90" s="80"/>
      <c r="C90" s="80"/>
      <c r="D90" s="80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3.5" customHeight="1">
      <c r="A91" s="78"/>
      <c r="B91" s="80"/>
      <c r="C91" s="80"/>
      <c r="D91" s="80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3.5" customHeight="1">
      <c r="A92" s="78"/>
      <c r="B92" s="80"/>
      <c r="C92" s="80"/>
      <c r="D92" s="80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3.5" customHeight="1">
      <c r="A93" s="78"/>
      <c r="B93" s="80"/>
      <c r="C93" s="80"/>
      <c r="D93" s="80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3.5" customHeight="1">
      <c r="A94" s="78"/>
      <c r="B94" s="80"/>
      <c r="C94" s="80"/>
      <c r="D94" s="80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3.5" customHeight="1">
      <c r="A95" s="78"/>
      <c r="B95" s="80"/>
      <c r="C95" s="80"/>
      <c r="D95" s="80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3.5" customHeight="1">
      <c r="A96" s="78"/>
      <c r="B96" s="80"/>
      <c r="C96" s="80"/>
      <c r="D96" s="80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3.5" customHeight="1">
      <c r="A97" s="78"/>
      <c r="B97" s="80"/>
      <c r="C97" s="80"/>
      <c r="D97" s="80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3.5" customHeight="1">
      <c r="A98" s="78"/>
      <c r="B98" s="80"/>
      <c r="C98" s="80"/>
      <c r="D98" s="80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3.5" customHeight="1">
      <c r="A99" s="78"/>
      <c r="B99" s="80"/>
      <c r="C99" s="80"/>
      <c r="D99" s="80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3.5" customHeight="1">
      <c r="A100" s="78"/>
      <c r="B100" s="80"/>
      <c r="C100" s="80"/>
      <c r="D100" s="80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3.5" customHeight="1">
      <c r="A101" s="78"/>
      <c r="B101" s="80"/>
      <c r="C101" s="80"/>
      <c r="D101" s="80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3.5" customHeight="1">
      <c r="A102" s="78"/>
      <c r="B102" s="80"/>
      <c r="C102" s="80"/>
      <c r="D102" s="80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3.5" customHeight="1">
      <c r="A103" s="78"/>
      <c r="B103" s="80"/>
      <c r="C103" s="80"/>
      <c r="D103" s="80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3.5" customHeight="1">
      <c r="A104" s="78"/>
      <c r="B104" s="80"/>
      <c r="C104" s="80"/>
      <c r="D104" s="80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3.5" customHeight="1">
      <c r="A105" s="78"/>
      <c r="B105" s="80"/>
      <c r="C105" s="80"/>
      <c r="D105" s="80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3.5" customHeight="1">
      <c r="A106" s="78"/>
      <c r="B106" s="80"/>
      <c r="C106" s="80"/>
      <c r="D106" s="80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3.5" customHeight="1">
      <c r="A107" s="78"/>
      <c r="B107" s="80"/>
      <c r="C107" s="80"/>
      <c r="D107" s="80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3.5" customHeight="1">
      <c r="A108" s="78"/>
      <c r="B108" s="80"/>
      <c r="C108" s="80"/>
      <c r="D108" s="80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3.5" customHeight="1">
      <c r="A109" s="78"/>
      <c r="B109" s="80"/>
      <c r="C109" s="80"/>
      <c r="D109" s="80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3.5" customHeight="1">
      <c r="A110" s="78"/>
      <c r="B110" s="80"/>
      <c r="C110" s="80"/>
      <c r="D110" s="80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3.5" customHeight="1">
      <c r="A111" s="78"/>
      <c r="B111" s="80"/>
      <c r="C111" s="80"/>
      <c r="D111" s="80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0" customHeight="1">
      <c r="A112" s="78"/>
      <c r="B112" s="80"/>
      <c r="C112" s="80"/>
      <c r="D112" s="80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0" customHeight="1">
      <c r="A113" s="78"/>
      <c r="B113" s="80"/>
      <c r="C113" s="80"/>
      <c r="D113" s="80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0" customHeight="1">
      <c r="A114" s="78"/>
      <c r="B114" s="80"/>
      <c r="C114" s="80"/>
      <c r="D114" s="80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0" customHeight="1">
      <c r="A115" s="78"/>
      <c r="B115" s="80"/>
      <c r="C115" s="80"/>
      <c r="D115" s="80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0" customHeight="1">
      <c r="A116" s="78"/>
      <c r="B116" s="80"/>
      <c r="C116" s="80"/>
      <c r="D116" s="80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0" customHeight="1">
      <c r="A117" s="78"/>
      <c r="B117" s="80"/>
      <c r="C117" s="80"/>
      <c r="D117" s="80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0" customHeight="1">
      <c r="A118" s="78"/>
      <c r="B118" s="80"/>
      <c r="C118" s="80"/>
      <c r="D118" s="80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0" customHeight="1">
      <c r="A119" s="78"/>
      <c r="B119" s="80"/>
      <c r="C119" s="80"/>
      <c r="D119" s="80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0" customHeight="1">
      <c r="A120" s="78"/>
      <c r="B120" s="80"/>
      <c r="C120" s="80"/>
      <c r="D120" s="80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0" customHeight="1">
      <c r="A121" s="78"/>
      <c r="B121" s="80"/>
      <c r="C121" s="80"/>
      <c r="D121" s="80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0" customHeight="1">
      <c r="A122" s="78"/>
      <c r="B122" s="80"/>
      <c r="C122" s="80"/>
      <c r="D122" s="80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0" customHeight="1">
      <c r="A123" s="78"/>
      <c r="B123" s="80"/>
      <c r="C123" s="80"/>
      <c r="D123" s="80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0" customHeight="1">
      <c r="A124" s="78"/>
      <c r="B124" s="80"/>
      <c r="C124" s="80"/>
      <c r="D124" s="80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0" customHeight="1">
      <c r="A125" s="78"/>
      <c r="B125" s="80"/>
      <c r="C125" s="80"/>
      <c r="D125" s="80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0" customHeight="1">
      <c r="A126" s="78"/>
      <c r="B126" s="80"/>
      <c r="C126" s="80"/>
      <c r="D126" s="80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0" customHeight="1">
      <c r="A127" s="78"/>
      <c r="B127" s="80"/>
      <c r="C127" s="80"/>
      <c r="D127" s="80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0" customHeight="1">
      <c r="A128" s="78"/>
      <c r="B128" s="80"/>
      <c r="C128" s="80"/>
      <c r="D128" s="80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0" customHeight="1">
      <c r="A129" s="78"/>
      <c r="B129" s="80"/>
      <c r="C129" s="80"/>
      <c r="D129" s="80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3.5" customHeight="1">
      <c r="A130" s="78"/>
      <c r="B130" s="80"/>
      <c r="C130" s="80"/>
      <c r="D130" s="80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3.5" customHeight="1">
      <c r="A131" s="81"/>
      <c r="B131" s="82"/>
      <c r="C131" s="82"/>
      <c r="D131" s="83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3.5" customHeight="1">
      <c r="A132" s="81"/>
      <c r="B132" s="82"/>
      <c r="C132" s="82"/>
      <c r="D132" s="83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3.5" customHeight="1">
      <c r="A133" s="81"/>
      <c r="B133" s="82"/>
      <c r="C133" s="82"/>
      <c r="D133" s="83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3.5" customHeight="1">
      <c r="A134" s="81"/>
      <c r="B134" s="82"/>
      <c r="C134" s="82"/>
      <c r="D134" s="83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3.5" customHeight="1">
      <c r="A135" s="81"/>
      <c r="B135" s="82"/>
      <c r="C135" s="82"/>
      <c r="D135" s="83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3.5" customHeight="1">
      <c r="A136" s="81"/>
      <c r="B136" s="82"/>
      <c r="C136" s="82"/>
      <c r="D136" s="84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3.5" customHeight="1">
      <c r="A137" s="81"/>
      <c r="B137" s="82"/>
      <c r="C137" s="82"/>
      <c r="D137" s="83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3.5" customHeight="1">
      <c r="A138" s="81"/>
      <c r="B138" s="82"/>
      <c r="C138" s="82"/>
      <c r="D138" s="83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3.5" customHeight="1">
      <c r="A139" s="81"/>
      <c r="B139" s="82"/>
      <c r="C139" s="82"/>
      <c r="D139" s="84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3.5" customHeight="1">
      <c r="A140" s="81"/>
      <c r="B140" s="82"/>
      <c r="C140" s="82"/>
      <c r="D140" s="83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3.5" customHeight="1">
      <c r="A141" s="81"/>
      <c r="B141" s="82"/>
      <c r="C141" s="82"/>
      <c r="D141" s="84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3.5" customHeight="1">
      <c r="A142" s="81"/>
      <c r="B142" s="82"/>
      <c r="C142" s="82"/>
      <c r="D142" s="84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3.5" customHeight="1">
      <c r="A143" s="81"/>
      <c r="B143" s="85"/>
      <c r="C143" s="85"/>
      <c r="D143" s="86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3.5" customHeight="1">
      <c r="A144" s="81"/>
      <c r="B144" s="82"/>
      <c r="C144" s="82"/>
      <c r="D144" s="83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3.5" customHeight="1">
      <c r="A145" s="81"/>
      <c r="B145" s="82"/>
      <c r="C145" s="82"/>
      <c r="D145" s="83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3.5" customHeight="1">
      <c r="A146" s="81"/>
      <c r="B146" s="82"/>
      <c r="C146" s="82"/>
      <c r="D146" s="83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3.5" customHeight="1">
      <c r="A147" s="81"/>
      <c r="B147" s="82"/>
      <c r="C147" s="82"/>
      <c r="D147" s="83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3.5" customHeight="1">
      <c r="A148" s="81"/>
      <c r="B148" s="82"/>
      <c r="C148" s="82"/>
      <c r="D148" s="83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3.5" customHeight="1">
      <c r="A149" s="81"/>
      <c r="B149" s="82"/>
      <c r="C149" s="82"/>
      <c r="D149" s="83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3.5" customHeight="1">
      <c r="A150" s="81"/>
      <c r="B150" s="82"/>
      <c r="C150" s="82"/>
      <c r="D150" s="84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3.5" customHeight="1">
      <c r="A151" s="81"/>
      <c r="B151" s="82"/>
      <c r="C151" s="82"/>
      <c r="D151" s="83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3.5" customHeight="1">
      <c r="A152" s="81"/>
      <c r="B152" s="82"/>
      <c r="C152" s="82"/>
      <c r="D152" s="83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3.5" customHeight="1">
      <c r="A153" s="81"/>
      <c r="B153" s="82"/>
      <c r="C153" s="82"/>
      <c r="D153" s="83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3.5" customHeight="1">
      <c r="A154" s="81"/>
      <c r="B154" s="82"/>
      <c r="C154" s="82"/>
      <c r="D154" s="84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3.5" customHeight="1">
      <c r="A155" s="87"/>
      <c r="B155" s="88"/>
      <c r="C155" s="89"/>
      <c r="D155" s="90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3.5" customHeight="1">
      <c r="A156" s="87"/>
      <c r="B156" s="88"/>
      <c r="C156" s="89"/>
      <c r="D156" s="90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3.5" customHeight="1">
      <c r="A157" s="87"/>
      <c r="B157" s="88"/>
      <c r="C157" s="89"/>
      <c r="D157" s="90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3.5" customHeight="1">
      <c r="A158" s="87"/>
      <c r="B158" s="88"/>
      <c r="C158" s="89"/>
      <c r="D158" s="90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3.5" customHeight="1">
      <c r="A159" s="87"/>
      <c r="B159" s="88"/>
      <c r="C159" s="89"/>
      <c r="D159" s="90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3.5" customHeight="1">
      <c r="A160" s="87"/>
      <c r="B160" s="88"/>
      <c r="C160" s="89"/>
      <c r="D160" s="90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3.5" customHeight="1">
      <c r="A161" s="87"/>
      <c r="B161" s="88"/>
      <c r="C161" s="89"/>
      <c r="D161" s="90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3.5" customHeight="1">
      <c r="A162" s="87"/>
      <c r="B162" s="88"/>
      <c r="C162" s="89"/>
      <c r="D162" s="90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3.5" customHeight="1">
      <c r="A163" s="87"/>
      <c r="B163" s="88"/>
      <c r="C163" s="89"/>
      <c r="D163" s="90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3.5" customHeight="1">
      <c r="A164" s="87"/>
      <c r="B164" s="88"/>
      <c r="C164" s="89"/>
      <c r="D164" s="90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3.5" customHeight="1">
      <c r="A165" s="87"/>
      <c r="B165" s="88"/>
      <c r="C165" s="91"/>
      <c r="D165" s="92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3.5" customHeight="1">
      <c r="A166" s="87"/>
      <c r="B166" s="88"/>
      <c r="C166" s="91"/>
      <c r="D166" s="92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3.5" customHeight="1">
      <c r="A167" s="87"/>
      <c r="B167" s="88"/>
      <c r="C167" s="91"/>
      <c r="D167" s="92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3.5" customHeight="1">
      <c r="A168" s="87"/>
      <c r="B168" s="88"/>
      <c r="C168" s="91"/>
      <c r="D168" s="92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3.5" customHeight="1">
      <c r="A169" s="87">
        <v>146.0</v>
      </c>
      <c r="B169" s="88"/>
      <c r="C169" s="91"/>
      <c r="D169" s="92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3.5" customHeight="1">
      <c r="A170" s="87">
        <v>147.0</v>
      </c>
      <c r="B170" s="88"/>
      <c r="C170" s="91"/>
      <c r="D170" s="92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3.5" customHeight="1">
      <c r="A171" s="87">
        <v>148.0</v>
      </c>
      <c r="B171" s="88"/>
      <c r="C171" s="91"/>
      <c r="D171" s="92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3.5" customHeight="1">
      <c r="A172" s="87">
        <v>149.0</v>
      </c>
      <c r="B172" s="88"/>
      <c r="C172" s="91"/>
      <c r="D172" s="92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3.5" customHeight="1">
      <c r="A173" s="87">
        <v>150.0</v>
      </c>
      <c r="B173" s="88"/>
      <c r="C173" s="91"/>
      <c r="D173" s="92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3.5" customHeight="1">
      <c r="A174" s="87">
        <v>151.0</v>
      </c>
      <c r="B174" s="93"/>
      <c r="C174" s="91"/>
      <c r="D174" s="92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3.5" customHeight="1">
      <c r="A175" s="87">
        <v>152.0</v>
      </c>
      <c r="B175" s="88"/>
      <c r="C175" s="91"/>
      <c r="D175" s="92"/>
      <c r="E175" s="33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6.5" customHeight="1">
      <c r="A176" s="87">
        <v>153.0</v>
      </c>
      <c r="B176" s="88"/>
      <c r="C176" s="91"/>
      <c r="D176" s="92"/>
      <c r="E176" s="33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80.25" customHeight="1">
      <c r="A177" s="94"/>
      <c r="B177" s="95" t="s">
        <v>104</v>
      </c>
      <c r="C177" s="75"/>
      <c r="D177" s="67">
        <f>COUNTA(D19:D176)</f>
        <v>35</v>
      </c>
      <c r="E177" s="96" t="s">
        <v>107</v>
      </c>
      <c r="F177" s="97" t="str">
        <f>COUNTIF(#REF!,"3")</f>
        <v>#REF!</v>
      </c>
      <c r="G177" s="97" t="s">
        <v>108</v>
      </c>
      <c r="H177" s="96" t="str">
        <f>COUNTIF(#REF!,"2")</f>
        <v>#REF!</v>
      </c>
      <c r="I177" s="97" t="s">
        <v>109</v>
      </c>
      <c r="J177" s="96" t="str">
        <f>COUNTIF(#REF!,"1")</f>
        <v>#REF!</v>
      </c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</row>
    <row r="178" ht="75.75" customHeight="1">
      <c r="A178" s="98"/>
      <c r="B178" s="67" t="s">
        <v>105</v>
      </c>
      <c r="C178" s="3"/>
      <c r="D178" s="67" t="str">
        <f>COUNTIF(#REF!,"&gt;0")</f>
        <v>#REF!</v>
      </c>
      <c r="E178" s="99" t="s">
        <v>106</v>
      </c>
      <c r="F178" s="100" t="str">
        <f>F177/D178*100</f>
        <v>#REF!</v>
      </c>
      <c r="G178" s="101" t="s">
        <v>110</v>
      </c>
      <c r="H178" s="100" t="str">
        <f>H177/D178*100</f>
        <v>#REF!</v>
      </c>
      <c r="I178" s="101" t="s">
        <v>111</v>
      </c>
      <c r="J178" s="100" t="str">
        <f>J177/D178*100</f>
        <v>#REF!</v>
      </c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21.0" customHeight="1">
      <c r="A179" s="1"/>
      <c r="B179" s="1"/>
      <c r="C179" s="33"/>
      <c r="D179" s="102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3.5" customHeight="1">
      <c r="A180" s="1"/>
      <c r="B180" s="1"/>
      <c r="C180" s="33"/>
      <c r="D180" s="102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3.5" customHeight="1">
      <c r="A181" s="1"/>
      <c r="B181" s="1"/>
      <c r="C181" s="33"/>
      <c r="D181" s="102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3.5" customHeight="1">
      <c r="A182" s="1"/>
      <c r="B182" s="1"/>
      <c r="C182" s="33"/>
      <c r="D182" s="102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3.5" customHeight="1">
      <c r="A183" s="1"/>
      <c r="B183" s="1"/>
      <c r="C183" s="33"/>
      <c r="D183" s="102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3.5" customHeight="1">
      <c r="A184" s="1"/>
      <c r="B184" s="1"/>
      <c r="C184" s="33"/>
      <c r="D184" s="102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3.5" customHeight="1">
      <c r="A185" s="1"/>
      <c r="B185" s="1"/>
      <c r="C185" s="33"/>
      <c r="D185" s="102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3.5" customHeight="1">
      <c r="A186" s="1"/>
      <c r="B186" s="1"/>
      <c r="C186" s="33"/>
      <c r="D186" s="102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3.5" customHeight="1">
      <c r="A187" s="1"/>
      <c r="B187" s="1"/>
      <c r="C187" s="33"/>
      <c r="D187" s="102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3.5" customHeight="1">
      <c r="A188" s="1"/>
      <c r="B188" s="1"/>
      <c r="C188" s="33"/>
      <c r="D188" s="102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3.5" customHeight="1">
      <c r="A189" s="1"/>
      <c r="B189" s="1"/>
      <c r="C189" s="33"/>
      <c r="D189" s="102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3.5" customHeight="1">
      <c r="A190" s="1"/>
      <c r="B190" s="1"/>
      <c r="C190" s="33"/>
      <c r="D190" s="102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3.5" customHeight="1">
      <c r="A191" s="1"/>
      <c r="B191" s="1"/>
      <c r="C191" s="33"/>
      <c r="D191" s="102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3.5" customHeight="1">
      <c r="A192" s="1"/>
      <c r="B192" s="1"/>
      <c r="C192" s="33"/>
      <c r="D192" s="102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3.5" customHeight="1">
      <c r="A193" s="1"/>
      <c r="B193" s="1"/>
      <c r="C193" s="33"/>
      <c r="D193" s="102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3.5" customHeight="1">
      <c r="A194" s="1"/>
      <c r="B194" s="1"/>
      <c r="C194" s="33"/>
      <c r="D194" s="102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3.5" customHeight="1">
      <c r="A195" s="1"/>
      <c r="B195" s="1"/>
      <c r="C195" s="33"/>
      <c r="D195" s="102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3.5" customHeight="1">
      <c r="A196" s="1"/>
      <c r="B196" s="1"/>
      <c r="C196" s="33"/>
      <c r="D196" s="102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3.5" customHeight="1">
      <c r="A197" s="1"/>
      <c r="B197" s="1"/>
      <c r="C197" s="33"/>
      <c r="D197" s="102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3.5" customHeight="1">
      <c r="A198" s="1"/>
      <c r="B198" s="1"/>
      <c r="C198" s="33"/>
      <c r="D198" s="102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3.5" customHeight="1">
      <c r="A199" s="1"/>
      <c r="B199" s="1"/>
      <c r="C199" s="33"/>
      <c r="D199" s="102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3.5" customHeight="1">
      <c r="A200" s="1"/>
      <c r="B200" s="1"/>
      <c r="C200" s="33"/>
      <c r="D200" s="102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3.5" customHeight="1">
      <c r="A201" s="1"/>
      <c r="B201" s="1"/>
      <c r="C201" s="33"/>
      <c r="D201" s="102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3.5" customHeight="1">
      <c r="A202" s="1"/>
      <c r="B202" s="1"/>
      <c r="C202" s="33"/>
      <c r="D202" s="102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3.5" customHeight="1">
      <c r="A203" s="1"/>
      <c r="B203" s="1"/>
      <c r="C203" s="33"/>
      <c r="D203" s="102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3.5" customHeight="1">
      <c r="A204" s="1"/>
      <c r="B204" s="1"/>
      <c r="C204" s="33"/>
      <c r="D204" s="102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3.5" customHeight="1">
      <c r="A205" s="1"/>
      <c r="B205" s="1"/>
      <c r="C205" s="33"/>
      <c r="D205" s="102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3.5" customHeight="1">
      <c r="A206" s="1"/>
      <c r="B206" s="1"/>
      <c r="C206" s="33"/>
      <c r="D206" s="102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3.5" customHeight="1">
      <c r="A207" s="1"/>
      <c r="B207" s="1"/>
      <c r="C207" s="33"/>
      <c r="D207" s="102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3.5" customHeight="1">
      <c r="A208" s="1"/>
      <c r="B208" s="1"/>
      <c r="C208" s="33"/>
      <c r="D208" s="102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3.5" customHeight="1">
      <c r="A209" s="1"/>
      <c r="B209" s="1"/>
      <c r="C209" s="33"/>
      <c r="D209" s="102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3.5" customHeight="1">
      <c r="A210" s="1"/>
      <c r="B210" s="1"/>
      <c r="C210" s="33"/>
      <c r="D210" s="102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3.5" customHeight="1">
      <c r="A211" s="1"/>
      <c r="B211" s="1"/>
      <c r="C211" s="33"/>
      <c r="D211" s="102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3.5" customHeight="1">
      <c r="A212" s="1"/>
      <c r="B212" s="1"/>
      <c r="C212" s="33"/>
      <c r="D212" s="102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3.5" customHeight="1">
      <c r="A213" s="1"/>
      <c r="B213" s="1"/>
      <c r="C213" s="33"/>
      <c r="D213" s="102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3.5" customHeight="1">
      <c r="A214" s="1"/>
      <c r="B214" s="1"/>
      <c r="C214" s="33"/>
      <c r="D214" s="102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3.5" customHeight="1">
      <c r="A215" s="1"/>
      <c r="B215" s="1"/>
      <c r="C215" s="33"/>
      <c r="D215" s="102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3.5" customHeight="1">
      <c r="A216" s="1"/>
      <c r="B216" s="1"/>
      <c r="C216" s="33"/>
      <c r="D216" s="102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3.5" customHeight="1">
      <c r="A217" s="1"/>
      <c r="B217" s="1"/>
      <c r="C217" s="33"/>
      <c r="D217" s="102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3.5" customHeight="1">
      <c r="A218" s="1"/>
      <c r="B218" s="1"/>
      <c r="C218" s="33"/>
      <c r="D218" s="102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3.5" customHeight="1">
      <c r="A219" s="1"/>
      <c r="B219" s="1"/>
      <c r="C219" s="33"/>
      <c r="D219" s="102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3.5" customHeight="1">
      <c r="A220" s="1"/>
      <c r="B220" s="1"/>
      <c r="C220" s="33"/>
      <c r="D220" s="102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3.5" customHeight="1">
      <c r="A221" s="1"/>
      <c r="B221" s="1"/>
      <c r="C221" s="33"/>
      <c r="D221" s="102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3.5" customHeight="1">
      <c r="A222" s="1"/>
      <c r="B222" s="1"/>
      <c r="C222" s="33"/>
      <c r="D222" s="102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3.5" customHeight="1">
      <c r="A223" s="1"/>
      <c r="B223" s="1"/>
      <c r="C223" s="33"/>
      <c r="D223" s="102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3.5" customHeight="1">
      <c r="A224" s="1"/>
      <c r="B224" s="1"/>
      <c r="C224" s="33"/>
      <c r="D224" s="102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3.5" customHeight="1">
      <c r="A225" s="1"/>
      <c r="B225" s="1"/>
      <c r="C225" s="33"/>
      <c r="D225" s="102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3.5" customHeight="1">
      <c r="A226" s="1"/>
      <c r="B226" s="1"/>
      <c r="C226" s="33"/>
      <c r="D226" s="102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3.5" customHeight="1">
      <c r="A227" s="1"/>
      <c r="B227" s="1"/>
      <c r="C227" s="33"/>
      <c r="D227" s="102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3.5" customHeight="1">
      <c r="A228" s="1"/>
      <c r="B228" s="1"/>
      <c r="C228" s="33"/>
      <c r="D228" s="102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3.5" customHeight="1">
      <c r="A229" s="1"/>
      <c r="B229" s="1"/>
      <c r="C229" s="33"/>
      <c r="D229" s="102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3.5" customHeight="1">
      <c r="A230" s="1"/>
      <c r="B230" s="1"/>
      <c r="C230" s="33"/>
      <c r="D230" s="102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3.5" customHeight="1">
      <c r="A231" s="1"/>
      <c r="B231" s="1"/>
      <c r="C231" s="33"/>
      <c r="D231" s="102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3.5" customHeight="1">
      <c r="A232" s="1"/>
      <c r="B232" s="1"/>
      <c r="C232" s="33"/>
      <c r="D232" s="102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3.5" customHeight="1">
      <c r="A233" s="1"/>
      <c r="B233" s="1"/>
      <c r="C233" s="33"/>
      <c r="D233" s="102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3.5" customHeight="1">
      <c r="A234" s="1"/>
      <c r="B234" s="1"/>
      <c r="C234" s="33"/>
      <c r="D234" s="102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3.5" customHeight="1">
      <c r="A235" s="1"/>
      <c r="B235" s="1"/>
      <c r="C235" s="33"/>
      <c r="D235" s="102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3.5" customHeight="1">
      <c r="A236" s="1"/>
      <c r="B236" s="1"/>
      <c r="C236" s="33"/>
      <c r="D236" s="102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3.5" customHeight="1">
      <c r="A237" s="1"/>
      <c r="B237" s="1"/>
      <c r="C237" s="33"/>
      <c r="D237" s="102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3.5" customHeight="1">
      <c r="A238" s="1"/>
      <c r="B238" s="1"/>
      <c r="C238" s="33"/>
      <c r="D238" s="102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3.5" customHeight="1">
      <c r="A239" s="1"/>
      <c r="B239" s="1"/>
      <c r="C239" s="33"/>
      <c r="D239" s="102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3.5" customHeight="1">
      <c r="A240" s="1"/>
      <c r="B240" s="1"/>
      <c r="C240" s="33"/>
      <c r="D240" s="102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3.5" customHeight="1">
      <c r="A241" s="1"/>
      <c r="B241" s="1"/>
      <c r="C241" s="33"/>
      <c r="D241" s="102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3.5" customHeight="1">
      <c r="A242" s="1"/>
      <c r="B242" s="1"/>
      <c r="C242" s="33"/>
      <c r="D242" s="102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3.5" customHeight="1">
      <c r="A243" s="1"/>
      <c r="B243" s="1"/>
      <c r="C243" s="33"/>
      <c r="D243" s="102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3.5" customHeight="1">
      <c r="A244" s="1"/>
      <c r="B244" s="1"/>
      <c r="C244" s="33"/>
      <c r="D244" s="102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3.5" customHeight="1">
      <c r="A245" s="1"/>
      <c r="B245" s="1"/>
      <c r="C245" s="33"/>
      <c r="D245" s="102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3.5" customHeight="1">
      <c r="A246" s="1"/>
      <c r="B246" s="1"/>
      <c r="C246" s="33"/>
      <c r="D246" s="102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3.5" customHeight="1">
      <c r="A247" s="1"/>
      <c r="B247" s="1"/>
      <c r="C247" s="33"/>
      <c r="D247" s="102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3.5" customHeight="1">
      <c r="A248" s="1"/>
      <c r="B248" s="1"/>
      <c r="C248" s="33"/>
      <c r="D248" s="102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3.5" customHeight="1">
      <c r="A249" s="1"/>
      <c r="B249" s="1"/>
      <c r="C249" s="33"/>
      <c r="D249" s="102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3.5" customHeight="1">
      <c r="A250" s="1"/>
      <c r="B250" s="1"/>
      <c r="C250" s="33"/>
      <c r="D250" s="102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3.5" customHeight="1">
      <c r="A251" s="1"/>
      <c r="B251" s="1"/>
      <c r="C251" s="33"/>
      <c r="D251" s="102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3.5" customHeight="1">
      <c r="A252" s="1"/>
      <c r="B252" s="1"/>
      <c r="C252" s="33"/>
      <c r="D252" s="102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3.5" customHeight="1">
      <c r="A253" s="1"/>
      <c r="B253" s="1"/>
      <c r="C253" s="33"/>
      <c r="D253" s="102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3.5" customHeight="1">
      <c r="A254" s="1"/>
      <c r="B254" s="1"/>
      <c r="C254" s="33"/>
      <c r="D254" s="102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3.5" customHeight="1">
      <c r="A255" s="1"/>
      <c r="B255" s="1"/>
      <c r="C255" s="33"/>
      <c r="D255" s="102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3.5" customHeight="1">
      <c r="A256" s="1"/>
      <c r="B256" s="1"/>
      <c r="C256" s="33"/>
      <c r="D256" s="102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3.5" customHeight="1">
      <c r="A257" s="1"/>
      <c r="B257" s="1"/>
      <c r="C257" s="33"/>
      <c r="D257" s="102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3.5" customHeight="1">
      <c r="A258" s="1"/>
      <c r="B258" s="1"/>
      <c r="C258" s="33"/>
      <c r="D258" s="102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3.5" customHeight="1">
      <c r="A259" s="1"/>
      <c r="B259" s="1"/>
      <c r="C259" s="33"/>
      <c r="D259" s="102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3.5" customHeight="1">
      <c r="A260" s="1"/>
      <c r="B260" s="1"/>
      <c r="C260" s="33"/>
      <c r="D260" s="102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3.5" customHeight="1">
      <c r="A261" s="1"/>
      <c r="B261" s="1"/>
      <c r="C261" s="33"/>
      <c r="D261" s="102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3.5" customHeight="1">
      <c r="A262" s="1"/>
      <c r="B262" s="1"/>
      <c r="C262" s="33"/>
      <c r="D262" s="102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3.5" customHeight="1">
      <c r="A263" s="1"/>
      <c r="B263" s="1"/>
      <c r="C263" s="33"/>
      <c r="D263" s="102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3.5" customHeight="1">
      <c r="A264" s="1"/>
      <c r="B264" s="1"/>
      <c r="C264" s="33"/>
      <c r="D264" s="102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3.5" customHeight="1">
      <c r="A265" s="1"/>
      <c r="B265" s="1"/>
      <c r="C265" s="33"/>
      <c r="D265" s="102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3.5" customHeight="1">
      <c r="A266" s="1"/>
      <c r="B266" s="1"/>
      <c r="C266" s="33"/>
      <c r="D266" s="102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3.5" customHeight="1">
      <c r="A267" s="1"/>
      <c r="B267" s="1"/>
      <c r="C267" s="33"/>
      <c r="D267" s="102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3.5" customHeight="1">
      <c r="A268" s="1"/>
      <c r="B268" s="1"/>
      <c r="C268" s="33"/>
      <c r="D268" s="102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3.5" customHeight="1">
      <c r="A269" s="1"/>
      <c r="B269" s="1"/>
      <c r="C269" s="33"/>
      <c r="D269" s="102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3.5" customHeight="1">
      <c r="A270" s="1"/>
      <c r="B270" s="1"/>
      <c r="C270" s="33"/>
      <c r="D270" s="102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3.5" customHeight="1">
      <c r="A271" s="1"/>
      <c r="B271" s="1"/>
      <c r="C271" s="33"/>
      <c r="D271" s="102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3.5" customHeight="1">
      <c r="A272" s="1"/>
      <c r="B272" s="1"/>
      <c r="C272" s="33"/>
      <c r="D272" s="102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3.5" customHeight="1">
      <c r="A273" s="1"/>
      <c r="B273" s="1"/>
      <c r="C273" s="33"/>
      <c r="D273" s="102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3.5" customHeight="1">
      <c r="A274" s="1"/>
      <c r="B274" s="1"/>
      <c r="C274" s="33"/>
      <c r="D274" s="102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3.5" customHeight="1">
      <c r="A275" s="1"/>
      <c r="B275" s="1"/>
      <c r="C275" s="33"/>
      <c r="D275" s="102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3.5" customHeight="1">
      <c r="A276" s="1"/>
      <c r="B276" s="1"/>
      <c r="C276" s="33"/>
      <c r="D276" s="102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3.5" customHeight="1">
      <c r="A277" s="1"/>
      <c r="B277" s="1"/>
      <c r="C277" s="33"/>
      <c r="D277" s="102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3.5" customHeight="1">
      <c r="A278" s="1"/>
      <c r="B278" s="1"/>
      <c r="C278" s="33"/>
      <c r="D278" s="102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3.5" customHeight="1">
      <c r="A279" s="1"/>
      <c r="B279" s="1"/>
      <c r="C279" s="33"/>
      <c r="D279" s="102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3.5" customHeight="1">
      <c r="A280" s="1"/>
      <c r="B280" s="1"/>
      <c r="C280" s="33"/>
      <c r="D280" s="102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3.5" customHeight="1">
      <c r="A281" s="1"/>
      <c r="B281" s="1"/>
      <c r="C281" s="33"/>
      <c r="D281" s="102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3.5" customHeight="1">
      <c r="A282" s="1"/>
      <c r="B282" s="1"/>
      <c r="C282" s="33"/>
      <c r="D282" s="102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3.5" customHeight="1">
      <c r="A283" s="1"/>
      <c r="B283" s="1"/>
      <c r="C283" s="33"/>
      <c r="D283" s="102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3.5" customHeight="1">
      <c r="A284" s="1"/>
      <c r="B284" s="1"/>
      <c r="C284" s="33"/>
      <c r="D284" s="102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3.5" customHeight="1">
      <c r="A285" s="1"/>
      <c r="B285" s="1"/>
      <c r="C285" s="33"/>
      <c r="D285" s="102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3.5" customHeight="1">
      <c r="A286" s="1"/>
      <c r="B286" s="1"/>
      <c r="C286" s="33"/>
      <c r="D286" s="102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3.5" customHeight="1">
      <c r="A287" s="1"/>
      <c r="B287" s="1"/>
      <c r="C287" s="33"/>
      <c r="D287" s="102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3.5" customHeight="1">
      <c r="A288" s="1"/>
      <c r="B288" s="1"/>
      <c r="C288" s="33"/>
      <c r="D288" s="102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3.5" customHeight="1">
      <c r="A289" s="1"/>
      <c r="B289" s="1"/>
      <c r="C289" s="33"/>
      <c r="D289" s="102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3.5" customHeight="1">
      <c r="A290" s="1"/>
      <c r="B290" s="1"/>
      <c r="C290" s="33"/>
      <c r="D290" s="102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3.5" customHeight="1">
      <c r="A291" s="1"/>
      <c r="B291" s="1"/>
      <c r="C291" s="33"/>
      <c r="D291" s="102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3.5" customHeight="1">
      <c r="A292" s="1"/>
      <c r="B292" s="1"/>
      <c r="C292" s="33"/>
      <c r="D292" s="102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3.5" customHeight="1">
      <c r="A293" s="1"/>
      <c r="B293" s="1"/>
      <c r="C293" s="33"/>
      <c r="D293" s="102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3.5" customHeight="1">
      <c r="A294" s="1"/>
      <c r="B294" s="1"/>
      <c r="C294" s="33"/>
      <c r="D294" s="102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3.5" customHeight="1">
      <c r="A295" s="1"/>
      <c r="B295" s="1"/>
      <c r="C295" s="33"/>
      <c r="D295" s="102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3.5" customHeight="1">
      <c r="A296" s="1"/>
      <c r="B296" s="1"/>
      <c r="C296" s="33"/>
      <c r="D296" s="102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3.5" customHeight="1">
      <c r="A297" s="1"/>
      <c r="B297" s="1"/>
      <c r="C297" s="33"/>
      <c r="D297" s="102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3.5" customHeight="1">
      <c r="A298" s="1"/>
      <c r="B298" s="1"/>
      <c r="C298" s="33"/>
      <c r="D298" s="102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3.5" customHeight="1">
      <c r="A299" s="1"/>
      <c r="B299" s="1"/>
      <c r="C299" s="33"/>
      <c r="D299" s="102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3.5" customHeight="1">
      <c r="A300" s="1"/>
      <c r="B300" s="1"/>
      <c r="C300" s="33"/>
      <c r="D300" s="102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3.5" customHeight="1">
      <c r="A301" s="1"/>
      <c r="B301" s="1"/>
      <c r="C301" s="33"/>
      <c r="D301" s="102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3.5" customHeight="1">
      <c r="A302" s="1"/>
      <c r="B302" s="1"/>
      <c r="C302" s="33"/>
      <c r="D302" s="102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3.5" customHeight="1">
      <c r="A303" s="1"/>
      <c r="B303" s="1"/>
      <c r="C303" s="33"/>
      <c r="D303" s="102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3.5" customHeight="1">
      <c r="A304" s="1"/>
      <c r="B304" s="1"/>
      <c r="C304" s="33"/>
      <c r="D304" s="102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3.5" customHeight="1">
      <c r="A305" s="1"/>
      <c r="B305" s="1"/>
      <c r="C305" s="33"/>
      <c r="D305" s="102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3.5" customHeight="1">
      <c r="A306" s="1"/>
      <c r="B306" s="1"/>
      <c r="C306" s="33"/>
      <c r="D306" s="102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3.5" customHeight="1">
      <c r="A307" s="1"/>
      <c r="B307" s="1"/>
      <c r="C307" s="33"/>
      <c r="D307" s="102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3.5" customHeight="1">
      <c r="A308" s="1"/>
      <c r="B308" s="1"/>
      <c r="C308" s="33"/>
      <c r="D308" s="102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3.5" customHeight="1">
      <c r="A309" s="1"/>
      <c r="B309" s="1"/>
      <c r="C309" s="33"/>
      <c r="D309" s="102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3.5" customHeight="1">
      <c r="A310" s="1"/>
      <c r="B310" s="1"/>
      <c r="C310" s="33"/>
      <c r="D310" s="102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3.5" customHeight="1">
      <c r="A311" s="1"/>
      <c r="B311" s="1"/>
      <c r="C311" s="33"/>
      <c r="D311" s="102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3.5" customHeight="1">
      <c r="A312" s="1"/>
      <c r="B312" s="1"/>
      <c r="C312" s="33"/>
      <c r="D312" s="102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3.5" customHeight="1">
      <c r="A313" s="1"/>
      <c r="B313" s="1"/>
      <c r="C313" s="33"/>
      <c r="D313" s="102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3.5" customHeight="1">
      <c r="A314" s="1"/>
      <c r="B314" s="1"/>
      <c r="C314" s="33"/>
      <c r="D314" s="102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3.5" customHeight="1">
      <c r="A315" s="1"/>
      <c r="B315" s="1"/>
      <c r="C315" s="33"/>
      <c r="D315" s="102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3.5" customHeight="1">
      <c r="A316" s="1"/>
      <c r="B316" s="1"/>
      <c r="C316" s="33"/>
      <c r="D316" s="102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3.5" customHeight="1">
      <c r="A317" s="1"/>
      <c r="B317" s="1"/>
      <c r="C317" s="33"/>
      <c r="D317" s="102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3.5" customHeight="1">
      <c r="A318" s="1"/>
      <c r="B318" s="1"/>
      <c r="C318" s="33"/>
      <c r="D318" s="102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3.5" customHeight="1">
      <c r="A319" s="1"/>
      <c r="B319" s="1"/>
      <c r="C319" s="33"/>
      <c r="D319" s="102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3.5" customHeight="1">
      <c r="A320" s="1"/>
      <c r="B320" s="1"/>
      <c r="C320" s="33"/>
      <c r="D320" s="102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3.5" customHeight="1">
      <c r="A321" s="1"/>
      <c r="B321" s="1"/>
      <c r="C321" s="33"/>
      <c r="D321" s="102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3.5" customHeight="1">
      <c r="A322" s="1"/>
      <c r="B322" s="1"/>
      <c r="C322" s="33"/>
      <c r="D322" s="102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3.5" customHeight="1">
      <c r="A323" s="1"/>
      <c r="B323" s="1"/>
      <c r="C323" s="33"/>
      <c r="D323" s="102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3.5" customHeight="1">
      <c r="A324" s="1"/>
      <c r="B324" s="1"/>
      <c r="C324" s="33"/>
      <c r="D324" s="102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3.5" customHeight="1">
      <c r="A325" s="1"/>
      <c r="B325" s="1"/>
      <c r="C325" s="33"/>
      <c r="D325" s="102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3.5" customHeight="1">
      <c r="A326" s="1"/>
      <c r="B326" s="1"/>
      <c r="C326" s="33"/>
      <c r="D326" s="102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3.5" customHeight="1">
      <c r="A327" s="1"/>
      <c r="B327" s="1"/>
      <c r="C327" s="33"/>
      <c r="D327" s="102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3.5" customHeight="1">
      <c r="A328" s="1"/>
      <c r="B328" s="1"/>
      <c r="C328" s="33"/>
      <c r="D328" s="102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3.5" customHeight="1">
      <c r="A329" s="1"/>
      <c r="B329" s="1"/>
      <c r="C329" s="33"/>
      <c r="D329" s="102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3.5" customHeight="1">
      <c r="A330" s="1"/>
      <c r="B330" s="1"/>
      <c r="C330" s="33"/>
      <c r="D330" s="102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3.5" customHeight="1">
      <c r="A331" s="1"/>
      <c r="B331" s="1"/>
      <c r="C331" s="33"/>
      <c r="D331" s="102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3.5" customHeight="1">
      <c r="A332" s="1"/>
      <c r="B332" s="1"/>
      <c r="C332" s="33"/>
      <c r="D332" s="102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3.5" customHeight="1">
      <c r="A333" s="1"/>
      <c r="B333" s="1"/>
      <c r="C333" s="33"/>
      <c r="D333" s="102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3.5" customHeight="1">
      <c r="A334" s="1"/>
      <c r="B334" s="1"/>
      <c r="C334" s="33"/>
      <c r="D334" s="102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3.5" customHeight="1">
      <c r="A335" s="1"/>
      <c r="B335" s="1"/>
      <c r="C335" s="33"/>
      <c r="D335" s="102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3.5" customHeight="1">
      <c r="A336" s="1"/>
      <c r="B336" s="1"/>
      <c r="C336" s="33"/>
      <c r="D336" s="102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3.5" customHeight="1">
      <c r="A337" s="1"/>
      <c r="B337" s="1"/>
      <c r="C337" s="33"/>
      <c r="D337" s="102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3.5" customHeight="1">
      <c r="A338" s="1"/>
      <c r="B338" s="1"/>
      <c r="C338" s="33"/>
      <c r="D338" s="102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3.5" customHeight="1">
      <c r="A339" s="1"/>
      <c r="B339" s="1"/>
      <c r="C339" s="33"/>
      <c r="D339" s="102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3.5" customHeight="1">
      <c r="A340" s="1"/>
      <c r="B340" s="1"/>
      <c r="C340" s="33"/>
      <c r="D340" s="102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3.5" customHeight="1">
      <c r="A341" s="1"/>
      <c r="B341" s="1"/>
      <c r="C341" s="33"/>
      <c r="D341" s="102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3.5" customHeight="1">
      <c r="A342" s="1"/>
      <c r="B342" s="1"/>
      <c r="C342" s="33"/>
      <c r="D342" s="102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3.5" customHeight="1">
      <c r="A343" s="1"/>
      <c r="B343" s="1"/>
      <c r="C343" s="33"/>
      <c r="D343" s="102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3.5" customHeight="1">
      <c r="A344" s="1"/>
      <c r="B344" s="1"/>
      <c r="C344" s="33"/>
      <c r="D344" s="102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3.5" customHeight="1">
      <c r="A345" s="1"/>
      <c r="B345" s="1"/>
      <c r="C345" s="33"/>
      <c r="D345" s="102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3.5" customHeight="1">
      <c r="A346" s="1"/>
      <c r="B346" s="1"/>
      <c r="C346" s="33"/>
      <c r="D346" s="102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3.5" customHeight="1">
      <c r="A347" s="1"/>
      <c r="B347" s="1"/>
      <c r="C347" s="33"/>
      <c r="D347" s="102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3.5" customHeight="1">
      <c r="A348" s="1"/>
      <c r="B348" s="1"/>
      <c r="C348" s="33"/>
      <c r="D348" s="102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3.5" customHeight="1">
      <c r="A349" s="1"/>
      <c r="B349" s="1"/>
      <c r="C349" s="33"/>
      <c r="D349" s="102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3.5" customHeight="1">
      <c r="A350" s="1"/>
      <c r="B350" s="1"/>
      <c r="C350" s="33"/>
      <c r="D350" s="102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3.5" customHeight="1">
      <c r="A351" s="1"/>
      <c r="B351" s="1"/>
      <c r="C351" s="33"/>
      <c r="D351" s="102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3.5" customHeight="1">
      <c r="A352" s="1"/>
      <c r="B352" s="1"/>
      <c r="C352" s="33"/>
      <c r="D352" s="102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3.5" customHeight="1">
      <c r="A353" s="1"/>
      <c r="B353" s="1"/>
      <c r="C353" s="33"/>
      <c r="D353" s="102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3.5" customHeight="1">
      <c r="A354" s="1"/>
      <c r="B354" s="1"/>
      <c r="C354" s="33"/>
      <c r="D354" s="102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3.5" customHeight="1">
      <c r="A355" s="1"/>
      <c r="B355" s="1"/>
      <c r="C355" s="33"/>
      <c r="D355" s="102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3.5" customHeight="1">
      <c r="A356" s="1"/>
      <c r="B356" s="1"/>
      <c r="C356" s="33"/>
      <c r="D356" s="102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3.5" customHeight="1">
      <c r="A357" s="1"/>
      <c r="B357" s="1"/>
      <c r="C357" s="33"/>
      <c r="D357" s="102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3.5" customHeight="1">
      <c r="A358" s="1"/>
      <c r="B358" s="1"/>
      <c r="C358" s="33"/>
      <c r="D358" s="102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3.5" customHeight="1">
      <c r="A359" s="1"/>
      <c r="B359" s="1"/>
      <c r="C359" s="33"/>
      <c r="D359" s="102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3.5" customHeight="1">
      <c r="A360" s="1"/>
      <c r="B360" s="1"/>
      <c r="C360" s="33"/>
      <c r="D360" s="102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3.5" customHeight="1">
      <c r="A361" s="1"/>
      <c r="B361" s="1"/>
      <c r="C361" s="33"/>
      <c r="D361" s="102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3.5" customHeight="1">
      <c r="A362" s="1"/>
      <c r="B362" s="1"/>
      <c r="C362" s="33"/>
      <c r="D362" s="102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3.5" customHeight="1">
      <c r="A363" s="1"/>
      <c r="B363" s="1"/>
      <c r="C363" s="33"/>
      <c r="D363" s="102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3.5" customHeight="1">
      <c r="A364" s="1"/>
      <c r="B364" s="1"/>
      <c r="C364" s="33"/>
      <c r="D364" s="102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3.5" customHeight="1">
      <c r="A365" s="1"/>
      <c r="B365" s="1"/>
      <c r="C365" s="33"/>
      <c r="D365" s="102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3.5" customHeight="1">
      <c r="A366" s="1"/>
      <c r="B366" s="1"/>
      <c r="C366" s="33"/>
      <c r="D366" s="102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3.5" customHeight="1">
      <c r="A367" s="1"/>
      <c r="B367" s="1"/>
      <c r="C367" s="33"/>
      <c r="D367" s="102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3.5" customHeight="1">
      <c r="A368" s="1"/>
      <c r="B368" s="1"/>
      <c r="C368" s="33"/>
      <c r="D368" s="102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3.5" customHeight="1">
      <c r="A369" s="1"/>
      <c r="B369" s="1"/>
      <c r="C369" s="33"/>
      <c r="D369" s="102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3.5" customHeight="1">
      <c r="A370" s="1"/>
      <c r="B370" s="1"/>
      <c r="C370" s="33"/>
      <c r="D370" s="102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3.5" customHeight="1">
      <c r="A371" s="1"/>
      <c r="B371" s="1"/>
      <c r="C371" s="33"/>
      <c r="D371" s="102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3.5" customHeight="1">
      <c r="A372" s="1"/>
      <c r="B372" s="1"/>
      <c r="C372" s="33"/>
      <c r="D372" s="102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3.5" customHeight="1">
      <c r="A373" s="1"/>
      <c r="B373" s="1"/>
      <c r="C373" s="33"/>
      <c r="D373" s="102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3.5" customHeight="1">
      <c r="A374" s="1"/>
      <c r="B374" s="1"/>
      <c r="C374" s="33"/>
      <c r="D374" s="102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3.5" customHeight="1">
      <c r="A375" s="1"/>
      <c r="B375" s="1"/>
      <c r="C375" s="33"/>
      <c r="D375" s="102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3.5" customHeight="1">
      <c r="A376" s="1"/>
      <c r="B376" s="1"/>
      <c r="C376" s="33"/>
      <c r="D376" s="102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3.5" customHeight="1">
      <c r="A377" s="1"/>
      <c r="B377" s="1"/>
      <c r="C377" s="33"/>
      <c r="D377" s="102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3.5" customHeight="1">
      <c r="A378" s="1"/>
      <c r="B378" s="1"/>
      <c r="C378" s="33"/>
      <c r="D378" s="102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3.5" customHeight="1">
      <c r="A379" s="1"/>
      <c r="B379" s="1"/>
      <c r="C379" s="33"/>
      <c r="D379" s="102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3.5" customHeight="1">
      <c r="A380" s="1"/>
      <c r="B380" s="1"/>
      <c r="C380" s="33"/>
      <c r="D380" s="102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3.5" customHeight="1">
      <c r="A381" s="1"/>
      <c r="B381" s="1"/>
      <c r="C381" s="33"/>
      <c r="D381" s="102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3.5" customHeight="1">
      <c r="A382" s="1"/>
      <c r="B382" s="1"/>
      <c r="C382" s="33"/>
      <c r="D382" s="102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3.5" customHeight="1">
      <c r="A383" s="1"/>
      <c r="B383" s="1"/>
      <c r="C383" s="33"/>
      <c r="D383" s="102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3.5" customHeight="1">
      <c r="A384" s="1"/>
      <c r="B384" s="1"/>
      <c r="C384" s="33"/>
      <c r="D384" s="102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3.5" customHeight="1">
      <c r="A385" s="1"/>
      <c r="B385" s="1"/>
      <c r="C385" s="33"/>
      <c r="D385" s="102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3.5" customHeight="1">
      <c r="A386" s="1"/>
      <c r="B386" s="1"/>
      <c r="C386" s="33"/>
      <c r="D386" s="102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3.5" customHeight="1">
      <c r="A387" s="1"/>
      <c r="B387" s="1"/>
      <c r="C387" s="33"/>
      <c r="D387" s="102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3.5" customHeight="1">
      <c r="A388" s="1"/>
      <c r="B388" s="1"/>
      <c r="C388" s="33"/>
      <c r="D388" s="102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3.5" customHeight="1">
      <c r="A389" s="1"/>
      <c r="B389" s="1"/>
      <c r="C389" s="33"/>
      <c r="D389" s="102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3.5" customHeight="1">
      <c r="A390" s="1"/>
      <c r="B390" s="1"/>
      <c r="C390" s="33"/>
      <c r="D390" s="102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3.5" customHeight="1">
      <c r="A391" s="1"/>
      <c r="B391" s="1"/>
      <c r="C391" s="33"/>
      <c r="D391" s="102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3.5" customHeight="1">
      <c r="A392" s="1"/>
      <c r="B392" s="1"/>
      <c r="C392" s="33"/>
      <c r="D392" s="102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3.5" customHeight="1">
      <c r="A393" s="1"/>
      <c r="B393" s="1"/>
      <c r="C393" s="33"/>
      <c r="D393" s="102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3.5" customHeight="1">
      <c r="A394" s="1"/>
      <c r="B394" s="1"/>
      <c r="C394" s="33"/>
      <c r="D394" s="102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3.5" customHeight="1">
      <c r="A395" s="1"/>
      <c r="B395" s="1"/>
      <c r="C395" s="33"/>
      <c r="D395" s="102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3.5" customHeight="1">
      <c r="A396" s="1"/>
      <c r="B396" s="1"/>
      <c r="C396" s="33"/>
      <c r="D396" s="102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3.5" customHeight="1">
      <c r="A397" s="1"/>
      <c r="B397" s="1"/>
      <c r="C397" s="33"/>
      <c r="D397" s="102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3.5" customHeight="1">
      <c r="A398" s="1"/>
      <c r="B398" s="1"/>
      <c r="C398" s="33"/>
      <c r="D398" s="102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3.5" customHeight="1">
      <c r="A399" s="1"/>
      <c r="B399" s="1"/>
      <c r="C399" s="33"/>
      <c r="D399" s="102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3.5" customHeight="1">
      <c r="A400" s="1"/>
      <c r="B400" s="1"/>
      <c r="C400" s="33"/>
      <c r="D400" s="102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3.5" customHeight="1">
      <c r="A401" s="1"/>
      <c r="B401" s="1"/>
      <c r="C401" s="33"/>
      <c r="D401" s="102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3.5" customHeight="1">
      <c r="A402" s="1"/>
      <c r="B402" s="1"/>
      <c r="C402" s="33"/>
      <c r="D402" s="102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3.5" customHeight="1">
      <c r="A403" s="1"/>
      <c r="B403" s="1"/>
      <c r="C403" s="33"/>
      <c r="D403" s="102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3.5" customHeight="1">
      <c r="A404" s="1"/>
      <c r="B404" s="1"/>
      <c r="C404" s="33"/>
      <c r="D404" s="102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3.5" customHeight="1">
      <c r="A405" s="1"/>
      <c r="B405" s="1"/>
      <c r="C405" s="33"/>
      <c r="D405" s="102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3.5" customHeight="1">
      <c r="A406" s="1"/>
      <c r="B406" s="1"/>
      <c r="C406" s="33"/>
      <c r="D406" s="102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3.5" customHeight="1">
      <c r="A407" s="1"/>
      <c r="B407" s="1"/>
      <c r="C407" s="33"/>
      <c r="D407" s="102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3.5" customHeight="1">
      <c r="A408" s="1"/>
      <c r="B408" s="1"/>
      <c r="C408" s="33"/>
      <c r="D408" s="102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3.5" customHeight="1">
      <c r="A409" s="1"/>
      <c r="B409" s="1"/>
      <c r="C409" s="33"/>
      <c r="D409" s="102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3.5" customHeight="1">
      <c r="A410" s="1"/>
      <c r="B410" s="1"/>
      <c r="C410" s="33"/>
      <c r="D410" s="102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3.5" customHeight="1">
      <c r="A411" s="1"/>
      <c r="B411" s="1"/>
      <c r="C411" s="33"/>
      <c r="D411" s="102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3.5" customHeight="1">
      <c r="A412" s="1"/>
      <c r="B412" s="1"/>
      <c r="C412" s="33"/>
      <c r="D412" s="102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3.5" customHeight="1">
      <c r="A413" s="1"/>
      <c r="B413" s="1"/>
      <c r="C413" s="33"/>
      <c r="D413" s="102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3.5" customHeight="1">
      <c r="A414" s="1"/>
      <c r="B414" s="1"/>
      <c r="C414" s="33"/>
      <c r="D414" s="102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3.5" customHeight="1">
      <c r="A415" s="1"/>
      <c r="B415" s="1"/>
      <c r="C415" s="33"/>
      <c r="D415" s="102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3.5" customHeight="1">
      <c r="A416" s="1"/>
      <c r="B416" s="1"/>
      <c r="C416" s="33"/>
      <c r="D416" s="102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3.5" customHeight="1">
      <c r="A417" s="1"/>
      <c r="B417" s="1"/>
      <c r="C417" s="33"/>
      <c r="D417" s="102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3.5" customHeight="1">
      <c r="A418" s="1"/>
      <c r="B418" s="1"/>
      <c r="C418" s="33"/>
      <c r="D418" s="102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3.5" customHeight="1">
      <c r="A419" s="1"/>
      <c r="B419" s="1"/>
      <c r="C419" s="33"/>
      <c r="D419" s="102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3.5" customHeight="1">
      <c r="A420" s="1"/>
      <c r="B420" s="1"/>
      <c r="C420" s="33"/>
      <c r="D420" s="102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3.5" customHeight="1">
      <c r="A421" s="1"/>
      <c r="B421" s="1"/>
      <c r="C421" s="33"/>
      <c r="D421" s="102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3.5" customHeight="1">
      <c r="A422" s="1"/>
      <c r="B422" s="1"/>
      <c r="C422" s="33"/>
      <c r="D422" s="102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3.5" customHeight="1">
      <c r="A423" s="1"/>
      <c r="B423" s="1"/>
      <c r="C423" s="33"/>
      <c r="D423" s="102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3.5" customHeight="1">
      <c r="A424" s="1"/>
      <c r="B424" s="1"/>
      <c r="C424" s="33"/>
      <c r="D424" s="102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3.5" customHeight="1">
      <c r="A425" s="1"/>
      <c r="B425" s="1"/>
      <c r="C425" s="33"/>
      <c r="D425" s="102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3.5" customHeight="1">
      <c r="A426" s="1"/>
      <c r="B426" s="1"/>
      <c r="C426" s="33"/>
      <c r="D426" s="102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3.5" customHeight="1">
      <c r="A427" s="1"/>
      <c r="B427" s="1"/>
      <c r="C427" s="33"/>
      <c r="D427" s="102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3.5" customHeight="1">
      <c r="A428" s="1"/>
      <c r="B428" s="1"/>
      <c r="C428" s="33"/>
      <c r="D428" s="102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3.5" customHeight="1">
      <c r="A429" s="1"/>
      <c r="B429" s="1"/>
      <c r="C429" s="33"/>
      <c r="D429" s="102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3.5" customHeight="1">
      <c r="A430" s="1"/>
      <c r="B430" s="1"/>
      <c r="C430" s="33"/>
      <c r="D430" s="102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3.5" customHeight="1">
      <c r="A431" s="1"/>
      <c r="B431" s="1"/>
      <c r="C431" s="33"/>
      <c r="D431" s="102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3.5" customHeight="1">
      <c r="A432" s="1"/>
      <c r="B432" s="1"/>
      <c r="C432" s="33"/>
      <c r="D432" s="102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3.5" customHeight="1">
      <c r="A433" s="1"/>
      <c r="B433" s="1"/>
      <c r="C433" s="33"/>
      <c r="D433" s="102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3.5" customHeight="1">
      <c r="A434" s="1"/>
      <c r="B434" s="1"/>
      <c r="C434" s="33"/>
      <c r="D434" s="102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3.5" customHeight="1">
      <c r="A435" s="1"/>
      <c r="B435" s="1"/>
      <c r="C435" s="33"/>
      <c r="D435" s="102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3.5" customHeight="1">
      <c r="A436" s="1"/>
      <c r="B436" s="1"/>
      <c r="C436" s="33"/>
      <c r="D436" s="102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3.5" customHeight="1">
      <c r="A437" s="1"/>
      <c r="B437" s="1"/>
      <c r="C437" s="33"/>
      <c r="D437" s="102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3.5" customHeight="1">
      <c r="A438" s="1"/>
      <c r="B438" s="1"/>
      <c r="C438" s="33"/>
      <c r="D438" s="102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3.5" customHeight="1">
      <c r="A439" s="1"/>
      <c r="B439" s="1"/>
      <c r="C439" s="33"/>
      <c r="D439" s="102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3.5" customHeight="1">
      <c r="A440" s="1"/>
      <c r="B440" s="1"/>
      <c r="C440" s="33"/>
      <c r="D440" s="102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3.5" customHeight="1">
      <c r="A441" s="1"/>
      <c r="B441" s="1"/>
      <c r="C441" s="33"/>
      <c r="D441" s="102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3.5" customHeight="1">
      <c r="A442" s="1"/>
      <c r="B442" s="1"/>
      <c r="C442" s="33"/>
      <c r="D442" s="102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3.5" customHeight="1">
      <c r="A443" s="1"/>
      <c r="B443" s="1"/>
      <c r="C443" s="33"/>
      <c r="D443" s="102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3.5" customHeight="1">
      <c r="A444" s="1"/>
      <c r="B444" s="1"/>
      <c r="C444" s="33"/>
      <c r="D444" s="102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3.5" customHeight="1">
      <c r="A445" s="1"/>
      <c r="B445" s="1"/>
      <c r="C445" s="33"/>
      <c r="D445" s="102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3.5" customHeight="1">
      <c r="A446" s="1"/>
      <c r="B446" s="1"/>
      <c r="C446" s="33"/>
      <c r="D446" s="102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3.5" customHeight="1">
      <c r="A447" s="1"/>
      <c r="B447" s="1"/>
      <c r="C447" s="33"/>
      <c r="D447" s="102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3.5" customHeight="1">
      <c r="A448" s="1"/>
      <c r="B448" s="1"/>
      <c r="C448" s="33"/>
      <c r="D448" s="102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3.5" customHeight="1">
      <c r="A449" s="1"/>
      <c r="B449" s="1"/>
      <c r="C449" s="33"/>
      <c r="D449" s="102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3.5" customHeight="1">
      <c r="A450" s="1"/>
      <c r="B450" s="1"/>
      <c r="C450" s="33"/>
      <c r="D450" s="102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3.5" customHeight="1">
      <c r="A451" s="1"/>
      <c r="B451" s="1"/>
      <c r="C451" s="33"/>
      <c r="D451" s="102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3.5" customHeight="1">
      <c r="A452" s="1"/>
      <c r="B452" s="1"/>
      <c r="C452" s="33"/>
      <c r="D452" s="102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3.5" customHeight="1">
      <c r="A453" s="1"/>
      <c r="B453" s="1"/>
      <c r="C453" s="33"/>
      <c r="D453" s="102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3.5" customHeight="1">
      <c r="A454" s="1"/>
      <c r="B454" s="1"/>
      <c r="C454" s="33"/>
      <c r="D454" s="102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3.5" customHeight="1">
      <c r="A455" s="1"/>
      <c r="B455" s="1"/>
      <c r="C455" s="33"/>
      <c r="D455" s="102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3.5" customHeight="1">
      <c r="A456" s="1"/>
      <c r="B456" s="1"/>
      <c r="C456" s="33"/>
      <c r="D456" s="102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3.5" customHeight="1">
      <c r="A457" s="1"/>
      <c r="B457" s="1"/>
      <c r="C457" s="33"/>
      <c r="D457" s="102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3.5" customHeight="1">
      <c r="A458" s="1"/>
      <c r="B458" s="1"/>
      <c r="C458" s="33"/>
      <c r="D458" s="102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3.5" customHeight="1">
      <c r="A459" s="1"/>
      <c r="B459" s="1"/>
      <c r="C459" s="33"/>
      <c r="D459" s="102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3.5" customHeight="1">
      <c r="A460" s="1"/>
      <c r="B460" s="1"/>
      <c r="C460" s="33"/>
      <c r="D460" s="102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3.5" customHeight="1">
      <c r="A461" s="1"/>
      <c r="B461" s="1"/>
      <c r="C461" s="33"/>
      <c r="D461" s="102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3.5" customHeight="1">
      <c r="A462" s="1"/>
      <c r="B462" s="1"/>
      <c r="C462" s="33"/>
      <c r="D462" s="102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3.5" customHeight="1">
      <c r="A463" s="1"/>
      <c r="B463" s="1"/>
      <c r="C463" s="33"/>
      <c r="D463" s="102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3.5" customHeight="1">
      <c r="A464" s="1"/>
      <c r="B464" s="1"/>
      <c r="C464" s="33"/>
      <c r="D464" s="102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3.5" customHeight="1">
      <c r="A465" s="1"/>
      <c r="B465" s="1"/>
      <c r="C465" s="33"/>
      <c r="D465" s="102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3.5" customHeight="1">
      <c r="A466" s="1"/>
      <c r="B466" s="1"/>
      <c r="C466" s="33"/>
      <c r="D466" s="102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3.5" customHeight="1">
      <c r="A467" s="1"/>
      <c r="B467" s="1"/>
      <c r="C467" s="33"/>
      <c r="D467" s="102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3.5" customHeight="1">
      <c r="A468" s="1"/>
      <c r="B468" s="1"/>
      <c r="C468" s="33"/>
      <c r="D468" s="102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3.5" customHeight="1">
      <c r="A469" s="1"/>
      <c r="B469" s="1"/>
      <c r="C469" s="33"/>
      <c r="D469" s="102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3.5" customHeight="1">
      <c r="A470" s="1"/>
      <c r="B470" s="1"/>
      <c r="C470" s="33"/>
      <c r="D470" s="102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3.5" customHeight="1">
      <c r="A471" s="1"/>
      <c r="B471" s="1"/>
      <c r="C471" s="33"/>
      <c r="D471" s="102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3.5" customHeight="1">
      <c r="A472" s="1"/>
      <c r="B472" s="1"/>
      <c r="C472" s="33"/>
      <c r="D472" s="102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3.5" customHeight="1">
      <c r="A473" s="1"/>
      <c r="B473" s="1"/>
      <c r="C473" s="33"/>
      <c r="D473" s="102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3.5" customHeight="1">
      <c r="A474" s="1"/>
      <c r="B474" s="1"/>
      <c r="C474" s="33"/>
      <c r="D474" s="102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3.5" customHeight="1">
      <c r="A475" s="1"/>
      <c r="B475" s="1"/>
      <c r="C475" s="33"/>
      <c r="D475" s="102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3.5" customHeight="1">
      <c r="A476" s="1"/>
      <c r="B476" s="1"/>
      <c r="C476" s="33"/>
      <c r="D476" s="102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3.5" customHeight="1">
      <c r="A477" s="1"/>
      <c r="B477" s="1"/>
      <c r="C477" s="33"/>
      <c r="D477" s="102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3.5" customHeight="1">
      <c r="A478" s="1"/>
      <c r="B478" s="1"/>
      <c r="C478" s="33"/>
      <c r="D478" s="102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3.5" customHeight="1">
      <c r="A479" s="1"/>
      <c r="B479" s="1"/>
      <c r="C479" s="33"/>
      <c r="D479" s="102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3.5" customHeight="1">
      <c r="A480" s="1"/>
      <c r="B480" s="1"/>
      <c r="C480" s="33"/>
      <c r="D480" s="102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3.5" customHeight="1">
      <c r="A481" s="1"/>
      <c r="B481" s="1"/>
      <c r="C481" s="33"/>
      <c r="D481" s="102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3.5" customHeight="1">
      <c r="A482" s="1"/>
      <c r="B482" s="1"/>
      <c r="C482" s="33"/>
      <c r="D482" s="102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3.5" customHeight="1">
      <c r="A483" s="1"/>
      <c r="B483" s="1"/>
      <c r="C483" s="33"/>
      <c r="D483" s="102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3.5" customHeight="1">
      <c r="A484" s="1"/>
      <c r="B484" s="1"/>
      <c r="C484" s="33"/>
      <c r="D484" s="102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3.5" customHeight="1">
      <c r="A485" s="1"/>
      <c r="B485" s="1"/>
      <c r="C485" s="33"/>
      <c r="D485" s="102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3.5" customHeight="1">
      <c r="A486" s="1"/>
      <c r="B486" s="1"/>
      <c r="C486" s="33"/>
      <c r="D486" s="102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3.5" customHeight="1">
      <c r="A487" s="1"/>
      <c r="B487" s="1"/>
      <c r="C487" s="33"/>
      <c r="D487" s="102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3.5" customHeight="1">
      <c r="A488" s="1"/>
      <c r="B488" s="1"/>
      <c r="C488" s="33"/>
      <c r="D488" s="102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3.5" customHeight="1">
      <c r="A489" s="1"/>
      <c r="B489" s="1"/>
      <c r="C489" s="33"/>
      <c r="D489" s="102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3.5" customHeight="1">
      <c r="A490" s="1"/>
      <c r="B490" s="1"/>
      <c r="C490" s="33"/>
      <c r="D490" s="102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3.5" customHeight="1">
      <c r="A491" s="1"/>
      <c r="B491" s="1"/>
      <c r="C491" s="33"/>
      <c r="D491" s="102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3.5" customHeight="1">
      <c r="A492" s="1"/>
      <c r="B492" s="1"/>
      <c r="C492" s="33"/>
      <c r="D492" s="102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3.5" customHeight="1">
      <c r="A493" s="1"/>
      <c r="B493" s="1"/>
      <c r="C493" s="33"/>
      <c r="D493" s="102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3.5" customHeight="1">
      <c r="A494" s="1"/>
      <c r="B494" s="1"/>
      <c r="C494" s="33"/>
      <c r="D494" s="102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3.5" customHeight="1">
      <c r="A495" s="1"/>
      <c r="B495" s="1"/>
      <c r="C495" s="33"/>
      <c r="D495" s="102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3.5" customHeight="1">
      <c r="A496" s="1"/>
      <c r="B496" s="1"/>
      <c r="C496" s="33"/>
      <c r="D496" s="102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3.5" customHeight="1">
      <c r="A497" s="1"/>
      <c r="B497" s="1"/>
      <c r="C497" s="33"/>
      <c r="D497" s="102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3.5" customHeight="1">
      <c r="A498" s="1"/>
      <c r="B498" s="1"/>
      <c r="C498" s="33"/>
      <c r="D498" s="102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3.5" customHeight="1">
      <c r="A499" s="1"/>
      <c r="B499" s="1"/>
      <c r="C499" s="33"/>
      <c r="D499" s="102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3.5" customHeight="1">
      <c r="A500" s="1"/>
      <c r="B500" s="1"/>
      <c r="C500" s="33"/>
      <c r="D500" s="102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3.5" customHeight="1">
      <c r="A501" s="1"/>
      <c r="B501" s="1"/>
      <c r="C501" s="33"/>
      <c r="D501" s="102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3.5" customHeight="1">
      <c r="A502" s="1"/>
      <c r="B502" s="1"/>
      <c r="C502" s="33"/>
      <c r="D502" s="102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3.5" customHeight="1">
      <c r="A503" s="1"/>
      <c r="B503" s="1"/>
      <c r="C503" s="33"/>
      <c r="D503" s="102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3.5" customHeight="1">
      <c r="A504" s="1"/>
      <c r="B504" s="1"/>
      <c r="C504" s="33"/>
      <c r="D504" s="102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3.5" customHeight="1">
      <c r="A505" s="1"/>
      <c r="B505" s="1"/>
      <c r="C505" s="33"/>
      <c r="D505" s="102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3.5" customHeight="1">
      <c r="A506" s="1"/>
      <c r="B506" s="1"/>
      <c r="C506" s="33"/>
      <c r="D506" s="102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3.5" customHeight="1">
      <c r="A507" s="1"/>
      <c r="B507" s="1"/>
      <c r="C507" s="33"/>
      <c r="D507" s="102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3.5" customHeight="1">
      <c r="A508" s="1"/>
      <c r="B508" s="1"/>
      <c r="C508" s="33"/>
      <c r="D508" s="102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3.5" customHeight="1">
      <c r="A509" s="1"/>
      <c r="B509" s="1"/>
      <c r="C509" s="33"/>
      <c r="D509" s="102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3.5" customHeight="1">
      <c r="A510" s="1"/>
      <c r="B510" s="1"/>
      <c r="C510" s="33"/>
      <c r="D510" s="102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3.5" customHeight="1">
      <c r="A511" s="1"/>
      <c r="B511" s="1"/>
      <c r="C511" s="33"/>
      <c r="D511" s="102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3.5" customHeight="1">
      <c r="A512" s="1"/>
      <c r="B512" s="1"/>
      <c r="C512" s="33"/>
      <c r="D512" s="102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3.5" customHeight="1">
      <c r="A513" s="1"/>
      <c r="B513" s="1"/>
      <c r="C513" s="33"/>
      <c r="D513" s="102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3.5" customHeight="1">
      <c r="A514" s="1"/>
      <c r="B514" s="1"/>
      <c r="C514" s="33"/>
      <c r="D514" s="102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3.5" customHeight="1">
      <c r="A515" s="1"/>
      <c r="B515" s="1"/>
      <c r="C515" s="33"/>
      <c r="D515" s="102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3.5" customHeight="1">
      <c r="A516" s="1"/>
      <c r="B516" s="1"/>
      <c r="C516" s="33"/>
      <c r="D516" s="102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3.5" customHeight="1">
      <c r="A517" s="1"/>
      <c r="B517" s="1"/>
      <c r="C517" s="33"/>
      <c r="D517" s="102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3.5" customHeight="1">
      <c r="A518" s="1"/>
      <c r="B518" s="1"/>
      <c r="C518" s="33"/>
      <c r="D518" s="102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3.5" customHeight="1">
      <c r="A519" s="1"/>
      <c r="B519" s="1"/>
      <c r="C519" s="33"/>
      <c r="D519" s="102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3.5" customHeight="1">
      <c r="A520" s="1"/>
      <c r="B520" s="1"/>
      <c r="C520" s="33"/>
      <c r="D520" s="102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3.5" customHeight="1">
      <c r="A521" s="1"/>
      <c r="B521" s="1"/>
      <c r="C521" s="33"/>
      <c r="D521" s="102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3.5" customHeight="1">
      <c r="A522" s="1"/>
      <c r="B522" s="1"/>
      <c r="C522" s="33"/>
      <c r="D522" s="102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3.5" customHeight="1">
      <c r="A523" s="1"/>
      <c r="B523" s="1"/>
      <c r="C523" s="33"/>
      <c r="D523" s="102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3.5" customHeight="1">
      <c r="A524" s="1"/>
      <c r="B524" s="1"/>
      <c r="C524" s="33"/>
      <c r="D524" s="102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3.5" customHeight="1">
      <c r="A525" s="1"/>
      <c r="B525" s="1"/>
      <c r="C525" s="33"/>
      <c r="D525" s="102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3.5" customHeight="1">
      <c r="A526" s="1"/>
      <c r="B526" s="1"/>
      <c r="C526" s="33"/>
      <c r="D526" s="102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3.5" customHeight="1">
      <c r="A527" s="1"/>
      <c r="B527" s="1"/>
      <c r="C527" s="33"/>
      <c r="D527" s="102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3.5" customHeight="1">
      <c r="A528" s="1"/>
      <c r="B528" s="1"/>
      <c r="C528" s="33"/>
      <c r="D528" s="102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3.5" customHeight="1">
      <c r="A529" s="1"/>
      <c r="B529" s="1"/>
      <c r="C529" s="33"/>
      <c r="D529" s="102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3.5" customHeight="1">
      <c r="A530" s="1"/>
      <c r="B530" s="1"/>
      <c r="C530" s="33"/>
      <c r="D530" s="102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3.5" customHeight="1">
      <c r="A531" s="1"/>
      <c r="B531" s="1"/>
      <c r="C531" s="33"/>
      <c r="D531" s="102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3.5" customHeight="1">
      <c r="A532" s="1"/>
      <c r="B532" s="1"/>
      <c r="C532" s="33"/>
      <c r="D532" s="102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3.5" customHeight="1">
      <c r="A533" s="1"/>
      <c r="B533" s="1"/>
      <c r="C533" s="33"/>
      <c r="D533" s="102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3.5" customHeight="1">
      <c r="A534" s="1"/>
      <c r="B534" s="1"/>
      <c r="C534" s="33"/>
      <c r="D534" s="102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3.5" customHeight="1">
      <c r="A535" s="1"/>
      <c r="B535" s="1"/>
      <c r="C535" s="33"/>
      <c r="D535" s="102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3.5" customHeight="1">
      <c r="A536" s="1"/>
      <c r="B536" s="1"/>
      <c r="C536" s="33"/>
      <c r="D536" s="102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3.5" customHeight="1">
      <c r="A537" s="1"/>
      <c r="B537" s="1"/>
      <c r="C537" s="33"/>
      <c r="D537" s="102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3.5" customHeight="1">
      <c r="A538" s="1"/>
      <c r="B538" s="1"/>
      <c r="C538" s="33"/>
      <c r="D538" s="102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3.5" customHeight="1">
      <c r="A539" s="1"/>
      <c r="B539" s="1"/>
      <c r="C539" s="33"/>
      <c r="D539" s="102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3.5" customHeight="1">
      <c r="A540" s="1"/>
      <c r="B540" s="1"/>
      <c r="C540" s="33"/>
      <c r="D540" s="102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3.5" customHeight="1">
      <c r="A541" s="1"/>
      <c r="B541" s="1"/>
      <c r="C541" s="33"/>
      <c r="D541" s="102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3.5" customHeight="1">
      <c r="A542" s="1"/>
      <c r="B542" s="1"/>
      <c r="C542" s="33"/>
      <c r="D542" s="102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3.5" customHeight="1">
      <c r="A543" s="1"/>
      <c r="B543" s="1"/>
      <c r="C543" s="33"/>
      <c r="D543" s="102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3.5" customHeight="1">
      <c r="A544" s="1"/>
      <c r="B544" s="1"/>
      <c r="C544" s="33"/>
      <c r="D544" s="102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3.5" customHeight="1">
      <c r="A545" s="1"/>
      <c r="B545" s="1"/>
      <c r="C545" s="33"/>
      <c r="D545" s="102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3.5" customHeight="1">
      <c r="A546" s="1"/>
      <c r="B546" s="1"/>
      <c r="C546" s="33"/>
      <c r="D546" s="102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3.5" customHeight="1">
      <c r="A547" s="1"/>
      <c r="B547" s="1"/>
      <c r="C547" s="33"/>
      <c r="D547" s="102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3.5" customHeight="1">
      <c r="A548" s="1"/>
      <c r="B548" s="1"/>
      <c r="C548" s="33"/>
      <c r="D548" s="102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3.5" customHeight="1">
      <c r="A549" s="1"/>
      <c r="B549" s="1"/>
      <c r="C549" s="33"/>
      <c r="D549" s="102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3.5" customHeight="1">
      <c r="A550" s="1"/>
      <c r="B550" s="1"/>
      <c r="C550" s="33"/>
      <c r="D550" s="102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3.5" customHeight="1">
      <c r="A551" s="1"/>
      <c r="B551" s="1"/>
      <c r="C551" s="33"/>
      <c r="D551" s="102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3.5" customHeight="1">
      <c r="A552" s="1"/>
      <c r="B552" s="1"/>
      <c r="C552" s="33"/>
      <c r="D552" s="102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3.5" customHeight="1">
      <c r="A553" s="1"/>
      <c r="B553" s="1"/>
      <c r="C553" s="33"/>
      <c r="D553" s="102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3.5" customHeight="1">
      <c r="A554" s="1"/>
      <c r="B554" s="1"/>
      <c r="C554" s="33"/>
      <c r="D554" s="102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3.5" customHeight="1">
      <c r="A555" s="1"/>
      <c r="B555" s="1"/>
      <c r="C555" s="33"/>
      <c r="D555" s="102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3.5" customHeight="1">
      <c r="A556" s="1"/>
      <c r="B556" s="1"/>
      <c r="C556" s="33"/>
      <c r="D556" s="102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3.5" customHeight="1">
      <c r="A557" s="1"/>
      <c r="B557" s="1"/>
      <c r="C557" s="33"/>
      <c r="D557" s="102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3.5" customHeight="1">
      <c r="A558" s="1"/>
      <c r="B558" s="1"/>
      <c r="C558" s="33"/>
      <c r="D558" s="102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3.5" customHeight="1">
      <c r="A559" s="1"/>
      <c r="B559" s="1"/>
      <c r="C559" s="33"/>
      <c r="D559" s="102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3.5" customHeight="1">
      <c r="A560" s="1"/>
      <c r="B560" s="1"/>
      <c r="C560" s="33"/>
      <c r="D560" s="102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3.5" customHeight="1">
      <c r="A561" s="1"/>
      <c r="B561" s="1"/>
      <c r="C561" s="33"/>
      <c r="D561" s="102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3.5" customHeight="1">
      <c r="A562" s="1"/>
      <c r="B562" s="1"/>
      <c r="C562" s="33"/>
      <c r="D562" s="102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3.5" customHeight="1">
      <c r="A563" s="1"/>
      <c r="B563" s="1"/>
      <c r="C563" s="33"/>
      <c r="D563" s="102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3.5" customHeight="1">
      <c r="A564" s="1"/>
      <c r="B564" s="1"/>
      <c r="C564" s="33"/>
      <c r="D564" s="102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3.5" customHeight="1">
      <c r="A565" s="1"/>
      <c r="B565" s="1"/>
      <c r="C565" s="33"/>
      <c r="D565" s="102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3.5" customHeight="1">
      <c r="A566" s="1"/>
      <c r="B566" s="1"/>
      <c r="C566" s="33"/>
      <c r="D566" s="102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3.5" customHeight="1">
      <c r="A567" s="1"/>
      <c r="B567" s="1"/>
      <c r="C567" s="33"/>
      <c r="D567" s="102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3.5" customHeight="1">
      <c r="A568" s="1"/>
      <c r="B568" s="1"/>
      <c r="C568" s="33"/>
      <c r="D568" s="102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3.5" customHeight="1">
      <c r="A569" s="1"/>
      <c r="B569" s="1"/>
      <c r="C569" s="33"/>
      <c r="D569" s="102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3.5" customHeight="1">
      <c r="A570" s="1"/>
      <c r="B570" s="1"/>
      <c r="C570" s="33"/>
      <c r="D570" s="102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3.5" customHeight="1">
      <c r="A571" s="1"/>
      <c r="B571" s="1"/>
      <c r="C571" s="33"/>
      <c r="D571" s="102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3.5" customHeight="1">
      <c r="A572" s="1"/>
      <c r="B572" s="1"/>
      <c r="C572" s="33"/>
      <c r="D572" s="102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3.5" customHeight="1">
      <c r="A573" s="1"/>
      <c r="B573" s="1"/>
      <c r="C573" s="33"/>
      <c r="D573" s="102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3.5" customHeight="1">
      <c r="A574" s="1"/>
      <c r="B574" s="1"/>
      <c r="C574" s="33"/>
      <c r="D574" s="102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3.5" customHeight="1">
      <c r="A575" s="1"/>
      <c r="B575" s="1"/>
      <c r="C575" s="33"/>
      <c r="D575" s="102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3.5" customHeight="1">
      <c r="A576" s="1"/>
      <c r="B576" s="1"/>
      <c r="C576" s="33"/>
      <c r="D576" s="102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3.5" customHeight="1">
      <c r="A577" s="1"/>
      <c r="B577" s="1"/>
      <c r="C577" s="33"/>
      <c r="D577" s="102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3.5" customHeight="1">
      <c r="A578" s="1"/>
      <c r="B578" s="1"/>
      <c r="C578" s="33"/>
      <c r="D578" s="102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3.5" customHeight="1">
      <c r="A579" s="1"/>
      <c r="B579" s="1"/>
      <c r="C579" s="33"/>
      <c r="D579" s="102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3.5" customHeight="1">
      <c r="A580" s="1"/>
      <c r="B580" s="1"/>
      <c r="C580" s="33"/>
      <c r="D580" s="102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3.5" customHeight="1">
      <c r="A581" s="1"/>
      <c r="B581" s="1"/>
      <c r="C581" s="33"/>
      <c r="D581" s="102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3.5" customHeight="1">
      <c r="A582" s="1"/>
      <c r="B582" s="1"/>
      <c r="C582" s="33"/>
      <c r="D582" s="102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3.5" customHeight="1">
      <c r="A583" s="1"/>
      <c r="B583" s="1"/>
      <c r="C583" s="33"/>
      <c r="D583" s="102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3.5" customHeight="1">
      <c r="A584" s="1"/>
      <c r="B584" s="1"/>
      <c r="C584" s="33"/>
      <c r="D584" s="102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3.5" customHeight="1">
      <c r="A585" s="1"/>
      <c r="B585" s="1"/>
      <c r="C585" s="33"/>
      <c r="D585" s="102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3.5" customHeight="1">
      <c r="A586" s="1"/>
      <c r="B586" s="1"/>
      <c r="C586" s="33"/>
      <c r="D586" s="102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3.5" customHeight="1">
      <c r="A587" s="1"/>
      <c r="B587" s="1"/>
      <c r="C587" s="33"/>
      <c r="D587" s="102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3.5" customHeight="1">
      <c r="A588" s="1"/>
      <c r="B588" s="1"/>
      <c r="C588" s="33"/>
      <c r="D588" s="102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3.5" customHeight="1">
      <c r="A589" s="1"/>
      <c r="B589" s="1"/>
      <c r="C589" s="33"/>
      <c r="D589" s="102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3.5" customHeight="1">
      <c r="A590" s="1"/>
      <c r="B590" s="1"/>
      <c r="C590" s="33"/>
      <c r="D590" s="102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3.5" customHeight="1">
      <c r="A591" s="1"/>
      <c r="B591" s="1"/>
      <c r="C591" s="33"/>
      <c r="D591" s="102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3.5" customHeight="1">
      <c r="A592" s="1"/>
      <c r="B592" s="1"/>
      <c r="C592" s="33"/>
      <c r="D592" s="102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3.5" customHeight="1">
      <c r="A593" s="1"/>
      <c r="B593" s="1"/>
      <c r="C593" s="33"/>
      <c r="D593" s="102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3.5" customHeight="1">
      <c r="A594" s="1"/>
      <c r="B594" s="1"/>
      <c r="C594" s="33"/>
      <c r="D594" s="102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3.5" customHeight="1">
      <c r="A595" s="1"/>
      <c r="B595" s="1"/>
      <c r="C595" s="33"/>
      <c r="D595" s="102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3.5" customHeight="1">
      <c r="A596" s="1"/>
      <c r="B596" s="1"/>
      <c r="C596" s="33"/>
      <c r="D596" s="102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3.5" customHeight="1">
      <c r="A597" s="1"/>
      <c r="B597" s="1"/>
      <c r="C597" s="33"/>
      <c r="D597" s="102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3.5" customHeight="1">
      <c r="A598" s="1"/>
      <c r="B598" s="1"/>
      <c r="C598" s="33"/>
      <c r="D598" s="102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3.5" customHeight="1">
      <c r="A599" s="1"/>
      <c r="B599" s="1"/>
      <c r="C599" s="33"/>
      <c r="D599" s="102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3.5" customHeight="1">
      <c r="A600" s="1"/>
      <c r="B600" s="1"/>
      <c r="C600" s="33"/>
      <c r="D600" s="102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3.5" customHeight="1">
      <c r="A601" s="1"/>
      <c r="B601" s="1"/>
      <c r="C601" s="33"/>
      <c r="D601" s="102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3.5" customHeight="1">
      <c r="A602" s="1"/>
      <c r="B602" s="1"/>
      <c r="C602" s="33"/>
      <c r="D602" s="102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3.5" customHeight="1">
      <c r="A603" s="1"/>
      <c r="B603" s="1"/>
      <c r="C603" s="33"/>
      <c r="D603" s="102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3.5" customHeight="1">
      <c r="A604" s="1"/>
      <c r="B604" s="1"/>
      <c r="C604" s="33"/>
      <c r="D604" s="102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3.5" customHeight="1">
      <c r="A605" s="1"/>
      <c r="B605" s="1"/>
      <c r="C605" s="33"/>
      <c r="D605" s="102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3.5" customHeight="1">
      <c r="A606" s="1"/>
      <c r="B606" s="1"/>
      <c r="C606" s="33"/>
      <c r="D606" s="102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3.5" customHeight="1">
      <c r="A607" s="1"/>
      <c r="B607" s="1"/>
      <c r="C607" s="33"/>
      <c r="D607" s="102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3.5" customHeight="1">
      <c r="A608" s="1"/>
      <c r="B608" s="1"/>
      <c r="C608" s="33"/>
      <c r="D608" s="102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3.5" customHeight="1">
      <c r="A609" s="1"/>
      <c r="B609" s="1"/>
      <c r="C609" s="33"/>
      <c r="D609" s="102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3.5" customHeight="1">
      <c r="A610" s="1"/>
      <c r="B610" s="1"/>
      <c r="C610" s="33"/>
      <c r="D610" s="102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3.5" customHeight="1">
      <c r="A611" s="1"/>
      <c r="B611" s="1"/>
      <c r="C611" s="33"/>
      <c r="D611" s="102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3.5" customHeight="1">
      <c r="A612" s="1"/>
      <c r="B612" s="1"/>
      <c r="C612" s="33"/>
      <c r="D612" s="102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3.5" customHeight="1">
      <c r="A613" s="1"/>
      <c r="B613" s="1"/>
      <c r="C613" s="33"/>
      <c r="D613" s="102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3.5" customHeight="1">
      <c r="A614" s="1"/>
      <c r="B614" s="1"/>
      <c r="C614" s="33"/>
      <c r="D614" s="102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3.5" customHeight="1">
      <c r="A615" s="1"/>
      <c r="B615" s="1"/>
      <c r="C615" s="33"/>
      <c r="D615" s="102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3.5" customHeight="1">
      <c r="A616" s="1"/>
      <c r="B616" s="1"/>
      <c r="C616" s="33"/>
      <c r="D616" s="102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3.5" customHeight="1">
      <c r="A617" s="1"/>
      <c r="B617" s="1"/>
      <c r="C617" s="33"/>
      <c r="D617" s="102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3.5" customHeight="1">
      <c r="A618" s="1"/>
      <c r="B618" s="1"/>
      <c r="C618" s="33"/>
      <c r="D618" s="102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3.5" customHeight="1">
      <c r="A619" s="1"/>
      <c r="B619" s="1"/>
      <c r="C619" s="33"/>
      <c r="D619" s="102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3.5" customHeight="1">
      <c r="A620" s="1"/>
      <c r="B620" s="1"/>
      <c r="C620" s="33"/>
      <c r="D620" s="102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3.5" customHeight="1">
      <c r="A621" s="1"/>
      <c r="B621" s="1"/>
      <c r="C621" s="33"/>
      <c r="D621" s="102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3.5" customHeight="1">
      <c r="A622" s="1"/>
      <c r="B622" s="1"/>
      <c r="C622" s="33"/>
      <c r="D622" s="102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3.5" customHeight="1">
      <c r="A623" s="1"/>
      <c r="B623" s="1"/>
      <c r="C623" s="33"/>
      <c r="D623" s="102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3.5" customHeight="1">
      <c r="A624" s="1"/>
      <c r="B624" s="1"/>
      <c r="C624" s="33"/>
      <c r="D624" s="102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3.5" customHeight="1">
      <c r="A625" s="1"/>
      <c r="B625" s="1"/>
      <c r="C625" s="33"/>
      <c r="D625" s="102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3.5" customHeight="1">
      <c r="A626" s="1"/>
      <c r="B626" s="1"/>
      <c r="C626" s="33"/>
      <c r="D626" s="102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3.5" customHeight="1">
      <c r="A627" s="1"/>
      <c r="B627" s="1"/>
      <c r="C627" s="33"/>
      <c r="D627" s="102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3.5" customHeight="1">
      <c r="A628" s="1"/>
      <c r="B628" s="1"/>
      <c r="C628" s="33"/>
      <c r="D628" s="102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3.5" customHeight="1">
      <c r="A629" s="1"/>
      <c r="B629" s="1"/>
      <c r="C629" s="33"/>
      <c r="D629" s="102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3.5" customHeight="1">
      <c r="A630" s="1"/>
      <c r="B630" s="1"/>
      <c r="C630" s="33"/>
      <c r="D630" s="102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3.5" customHeight="1">
      <c r="A631" s="1"/>
      <c r="B631" s="1"/>
      <c r="C631" s="33"/>
      <c r="D631" s="102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3.5" customHeight="1">
      <c r="A632" s="1"/>
      <c r="B632" s="1"/>
      <c r="C632" s="33"/>
      <c r="D632" s="102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3.5" customHeight="1">
      <c r="A633" s="1"/>
      <c r="B633" s="1"/>
      <c r="C633" s="33"/>
      <c r="D633" s="102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3.5" customHeight="1">
      <c r="A634" s="1"/>
      <c r="B634" s="1"/>
      <c r="C634" s="33"/>
      <c r="D634" s="102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3.5" customHeight="1">
      <c r="A635" s="1"/>
      <c r="B635" s="1"/>
      <c r="C635" s="33"/>
      <c r="D635" s="102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3.5" customHeight="1">
      <c r="A636" s="1"/>
      <c r="B636" s="1"/>
      <c r="C636" s="33"/>
      <c r="D636" s="102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3.5" customHeight="1">
      <c r="A637" s="1"/>
      <c r="B637" s="1"/>
      <c r="C637" s="33"/>
      <c r="D637" s="102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3.5" customHeight="1">
      <c r="A638" s="1"/>
      <c r="B638" s="1"/>
      <c r="C638" s="33"/>
      <c r="D638" s="102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3.5" customHeight="1">
      <c r="A639" s="1"/>
      <c r="B639" s="1"/>
      <c r="C639" s="33"/>
      <c r="D639" s="102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3.5" customHeight="1">
      <c r="A640" s="1"/>
      <c r="B640" s="1"/>
      <c r="C640" s="33"/>
      <c r="D640" s="102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3.5" customHeight="1">
      <c r="A641" s="1"/>
      <c r="B641" s="1"/>
      <c r="C641" s="33"/>
      <c r="D641" s="102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3.5" customHeight="1">
      <c r="A642" s="1"/>
      <c r="B642" s="1"/>
      <c r="C642" s="33"/>
      <c r="D642" s="102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3.5" customHeight="1">
      <c r="A643" s="1"/>
      <c r="B643" s="1"/>
      <c r="C643" s="33"/>
      <c r="D643" s="102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3.5" customHeight="1">
      <c r="A644" s="1"/>
      <c r="B644" s="1"/>
      <c r="C644" s="33"/>
      <c r="D644" s="102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3.5" customHeight="1">
      <c r="A645" s="1"/>
      <c r="B645" s="1"/>
      <c r="C645" s="33"/>
      <c r="D645" s="102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3.5" customHeight="1">
      <c r="A646" s="1"/>
      <c r="B646" s="1"/>
      <c r="C646" s="33"/>
      <c r="D646" s="102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3.5" customHeight="1">
      <c r="A647" s="1"/>
      <c r="B647" s="1"/>
      <c r="C647" s="33"/>
      <c r="D647" s="102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3.5" customHeight="1">
      <c r="A648" s="1"/>
      <c r="B648" s="1"/>
      <c r="C648" s="33"/>
      <c r="D648" s="102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3.5" customHeight="1">
      <c r="A649" s="1"/>
      <c r="B649" s="1"/>
      <c r="C649" s="33"/>
      <c r="D649" s="102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3.5" customHeight="1">
      <c r="A650" s="1"/>
      <c r="B650" s="1"/>
      <c r="C650" s="33"/>
      <c r="D650" s="102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3.5" customHeight="1">
      <c r="A651" s="1"/>
      <c r="B651" s="1"/>
      <c r="C651" s="33"/>
      <c r="D651" s="102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3.5" customHeight="1">
      <c r="A652" s="1"/>
      <c r="B652" s="1"/>
      <c r="C652" s="33"/>
      <c r="D652" s="102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3.5" customHeight="1">
      <c r="A653" s="1"/>
      <c r="B653" s="1"/>
      <c r="C653" s="33"/>
      <c r="D653" s="102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3.5" customHeight="1">
      <c r="A654" s="1"/>
      <c r="B654" s="1"/>
      <c r="C654" s="33"/>
      <c r="D654" s="102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3.5" customHeight="1">
      <c r="A655" s="1"/>
      <c r="B655" s="1"/>
      <c r="C655" s="33"/>
      <c r="D655" s="102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3.5" customHeight="1">
      <c r="A656" s="1"/>
      <c r="B656" s="1"/>
      <c r="C656" s="33"/>
      <c r="D656" s="102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3.5" customHeight="1">
      <c r="A657" s="1"/>
      <c r="B657" s="1"/>
      <c r="C657" s="33"/>
      <c r="D657" s="102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3.5" customHeight="1">
      <c r="A658" s="1"/>
      <c r="B658" s="1"/>
      <c r="C658" s="33"/>
      <c r="D658" s="102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3.5" customHeight="1">
      <c r="A659" s="1"/>
      <c r="B659" s="1"/>
      <c r="C659" s="33"/>
      <c r="D659" s="102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3.5" customHeight="1">
      <c r="A660" s="1"/>
      <c r="B660" s="1"/>
      <c r="C660" s="33"/>
      <c r="D660" s="102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3.5" customHeight="1">
      <c r="A661" s="1"/>
      <c r="B661" s="1"/>
      <c r="C661" s="33"/>
      <c r="D661" s="102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3.5" customHeight="1">
      <c r="A662" s="1"/>
      <c r="B662" s="1"/>
      <c r="C662" s="33"/>
      <c r="D662" s="102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3.5" customHeight="1">
      <c r="A663" s="1"/>
      <c r="B663" s="1"/>
      <c r="C663" s="33"/>
      <c r="D663" s="102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3.5" customHeight="1">
      <c r="A664" s="1"/>
      <c r="B664" s="1"/>
      <c r="C664" s="33"/>
      <c r="D664" s="102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3.5" customHeight="1">
      <c r="A665" s="1"/>
      <c r="B665" s="1"/>
      <c r="C665" s="33"/>
      <c r="D665" s="102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3.5" customHeight="1">
      <c r="A666" s="1"/>
      <c r="B666" s="1"/>
      <c r="C666" s="33"/>
      <c r="D666" s="102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3.5" customHeight="1">
      <c r="A667" s="1"/>
      <c r="B667" s="1"/>
      <c r="C667" s="33"/>
      <c r="D667" s="102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3.5" customHeight="1">
      <c r="A668" s="1"/>
      <c r="B668" s="1"/>
      <c r="C668" s="33"/>
      <c r="D668" s="102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3.5" customHeight="1">
      <c r="A669" s="1"/>
      <c r="B669" s="1"/>
      <c r="C669" s="33"/>
      <c r="D669" s="102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3.5" customHeight="1">
      <c r="A670" s="1"/>
      <c r="B670" s="1"/>
      <c r="C670" s="33"/>
      <c r="D670" s="102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3.5" customHeight="1">
      <c r="A671" s="1"/>
      <c r="B671" s="1"/>
      <c r="C671" s="33"/>
      <c r="D671" s="102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3.5" customHeight="1">
      <c r="A672" s="1"/>
      <c r="B672" s="1"/>
      <c r="C672" s="33"/>
      <c r="D672" s="102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3.5" customHeight="1">
      <c r="A673" s="1"/>
      <c r="B673" s="1"/>
      <c r="C673" s="33"/>
      <c r="D673" s="102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3.5" customHeight="1">
      <c r="A674" s="1"/>
      <c r="B674" s="1"/>
      <c r="C674" s="33"/>
      <c r="D674" s="102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3.5" customHeight="1">
      <c r="A675" s="1"/>
      <c r="B675" s="1"/>
      <c r="C675" s="33"/>
      <c r="D675" s="102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3.5" customHeight="1">
      <c r="A676" s="1"/>
      <c r="B676" s="1"/>
      <c r="C676" s="33"/>
      <c r="D676" s="102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3.5" customHeight="1">
      <c r="A677" s="1"/>
      <c r="B677" s="1"/>
      <c r="C677" s="33"/>
      <c r="D677" s="102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3.5" customHeight="1">
      <c r="A678" s="1"/>
      <c r="B678" s="1"/>
      <c r="C678" s="33"/>
      <c r="D678" s="102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3.5" customHeight="1">
      <c r="A679" s="1"/>
      <c r="B679" s="1"/>
      <c r="C679" s="33"/>
      <c r="D679" s="102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3.5" customHeight="1">
      <c r="A680" s="1"/>
      <c r="B680" s="1"/>
      <c r="C680" s="33"/>
      <c r="D680" s="102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3.5" customHeight="1">
      <c r="A681" s="1"/>
      <c r="B681" s="1"/>
      <c r="C681" s="33"/>
      <c r="D681" s="102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3.5" customHeight="1">
      <c r="A682" s="1"/>
      <c r="B682" s="1"/>
      <c r="C682" s="33"/>
      <c r="D682" s="102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3.5" customHeight="1">
      <c r="A683" s="1"/>
      <c r="B683" s="1"/>
      <c r="C683" s="33"/>
      <c r="D683" s="102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3.5" customHeight="1">
      <c r="A684" s="1"/>
      <c r="B684" s="1"/>
      <c r="C684" s="33"/>
      <c r="D684" s="102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3.5" customHeight="1">
      <c r="A685" s="1"/>
      <c r="B685" s="1"/>
      <c r="C685" s="33"/>
      <c r="D685" s="102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3.5" customHeight="1">
      <c r="A686" s="1"/>
      <c r="B686" s="1"/>
      <c r="C686" s="33"/>
      <c r="D686" s="102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3.5" customHeight="1">
      <c r="A687" s="1"/>
      <c r="B687" s="1"/>
      <c r="C687" s="33"/>
      <c r="D687" s="102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3.5" customHeight="1">
      <c r="A688" s="1"/>
      <c r="B688" s="1"/>
      <c r="C688" s="33"/>
      <c r="D688" s="102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3.5" customHeight="1">
      <c r="A689" s="1"/>
      <c r="B689" s="1"/>
      <c r="C689" s="33"/>
      <c r="D689" s="102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3.5" customHeight="1">
      <c r="A690" s="1"/>
      <c r="B690" s="1"/>
      <c r="C690" s="33"/>
      <c r="D690" s="102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3.5" customHeight="1">
      <c r="A691" s="1"/>
      <c r="B691" s="1"/>
      <c r="C691" s="33"/>
      <c r="D691" s="102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3.5" customHeight="1">
      <c r="A692" s="1"/>
      <c r="B692" s="1"/>
      <c r="C692" s="33"/>
      <c r="D692" s="102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3.5" customHeight="1">
      <c r="A693" s="1"/>
      <c r="B693" s="1"/>
      <c r="C693" s="33"/>
      <c r="D693" s="102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3.5" customHeight="1">
      <c r="A694" s="1"/>
      <c r="B694" s="1"/>
      <c r="C694" s="33"/>
      <c r="D694" s="102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3.5" customHeight="1">
      <c r="A695" s="1"/>
      <c r="B695" s="1"/>
      <c r="C695" s="33"/>
      <c r="D695" s="102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3.5" customHeight="1">
      <c r="A696" s="1"/>
      <c r="B696" s="1"/>
      <c r="C696" s="33"/>
      <c r="D696" s="102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3.5" customHeight="1">
      <c r="A697" s="1"/>
      <c r="B697" s="1"/>
      <c r="C697" s="33"/>
      <c r="D697" s="102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3.5" customHeight="1">
      <c r="A698" s="1"/>
      <c r="B698" s="1"/>
      <c r="C698" s="33"/>
      <c r="D698" s="102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3.5" customHeight="1">
      <c r="A699" s="1"/>
      <c r="B699" s="1"/>
      <c r="C699" s="33"/>
      <c r="D699" s="102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3.5" customHeight="1">
      <c r="A700" s="1"/>
      <c r="B700" s="1"/>
      <c r="C700" s="33"/>
      <c r="D700" s="102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3.5" customHeight="1">
      <c r="A701" s="1"/>
      <c r="B701" s="1"/>
      <c r="C701" s="33"/>
      <c r="D701" s="102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3.5" customHeight="1">
      <c r="A702" s="1"/>
      <c r="B702" s="1"/>
      <c r="C702" s="33"/>
      <c r="D702" s="102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3.5" customHeight="1">
      <c r="A703" s="1"/>
      <c r="B703" s="1"/>
      <c r="C703" s="33"/>
      <c r="D703" s="102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3.5" customHeight="1">
      <c r="A704" s="1"/>
      <c r="B704" s="1"/>
      <c r="C704" s="33"/>
      <c r="D704" s="102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3.5" customHeight="1">
      <c r="A705" s="1"/>
      <c r="B705" s="1"/>
      <c r="C705" s="33"/>
      <c r="D705" s="102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3.5" customHeight="1">
      <c r="A706" s="1"/>
      <c r="B706" s="1"/>
      <c r="C706" s="33"/>
      <c r="D706" s="102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3.5" customHeight="1">
      <c r="A707" s="1"/>
      <c r="B707" s="1"/>
      <c r="C707" s="33"/>
      <c r="D707" s="102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3.5" customHeight="1">
      <c r="A708" s="1"/>
      <c r="B708" s="1"/>
      <c r="C708" s="33"/>
      <c r="D708" s="102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3.5" customHeight="1">
      <c r="A709" s="1"/>
      <c r="B709" s="1"/>
      <c r="C709" s="33"/>
      <c r="D709" s="102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3.5" customHeight="1">
      <c r="A710" s="1"/>
      <c r="B710" s="1"/>
      <c r="C710" s="33"/>
      <c r="D710" s="102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3.5" customHeight="1">
      <c r="A711" s="1"/>
      <c r="B711" s="1"/>
      <c r="C711" s="33"/>
      <c r="D711" s="102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3.5" customHeight="1">
      <c r="A712" s="1"/>
      <c r="B712" s="1"/>
      <c r="C712" s="33"/>
      <c r="D712" s="102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3.5" customHeight="1">
      <c r="A713" s="1"/>
      <c r="B713" s="1"/>
      <c r="C713" s="33"/>
      <c r="D713" s="102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3.5" customHeight="1">
      <c r="A714" s="1"/>
      <c r="B714" s="1"/>
      <c r="C714" s="33"/>
      <c r="D714" s="102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3.5" customHeight="1">
      <c r="A715" s="1"/>
      <c r="B715" s="1"/>
      <c r="C715" s="33"/>
      <c r="D715" s="102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3.5" customHeight="1">
      <c r="A716" s="1"/>
      <c r="B716" s="1"/>
      <c r="C716" s="33"/>
      <c r="D716" s="102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3.5" customHeight="1">
      <c r="A717" s="1"/>
      <c r="B717" s="1"/>
      <c r="C717" s="33"/>
      <c r="D717" s="102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3.5" customHeight="1">
      <c r="A718" s="1"/>
      <c r="B718" s="1"/>
      <c r="C718" s="33"/>
      <c r="D718" s="102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3.5" customHeight="1">
      <c r="A719" s="1"/>
      <c r="B719" s="1"/>
      <c r="C719" s="33"/>
      <c r="D719" s="102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3.5" customHeight="1">
      <c r="A720" s="1"/>
      <c r="B720" s="1"/>
      <c r="C720" s="33"/>
      <c r="D720" s="102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3.5" customHeight="1">
      <c r="A721" s="1"/>
      <c r="B721" s="1"/>
      <c r="C721" s="33"/>
      <c r="D721" s="102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3.5" customHeight="1">
      <c r="A722" s="1"/>
      <c r="B722" s="1"/>
      <c r="C722" s="33"/>
      <c r="D722" s="102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3.5" customHeight="1">
      <c r="A723" s="1"/>
      <c r="B723" s="1"/>
      <c r="C723" s="33"/>
      <c r="D723" s="102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3.5" customHeight="1">
      <c r="A724" s="1"/>
      <c r="B724" s="1"/>
      <c r="C724" s="33"/>
      <c r="D724" s="102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3.5" customHeight="1">
      <c r="A725" s="1"/>
      <c r="B725" s="1"/>
      <c r="C725" s="33"/>
      <c r="D725" s="102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3.5" customHeight="1">
      <c r="A726" s="1"/>
      <c r="B726" s="1"/>
      <c r="C726" s="33"/>
      <c r="D726" s="102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3.5" customHeight="1">
      <c r="A727" s="1"/>
      <c r="B727" s="1"/>
      <c r="C727" s="33"/>
      <c r="D727" s="102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3.5" customHeight="1">
      <c r="A728" s="1"/>
      <c r="B728" s="1"/>
      <c r="C728" s="33"/>
      <c r="D728" s="102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3.5" customHeight="1">
      <c r="A729" s="1"/>
      <c r="B729" s="1"/>
      <c r="C729" s="33"/>
      <c r="D729" s="102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3.5" customHeight="1">
      <c r="A730" s="1"/>
      <c r="B730" s="1"/>
      <c r="C730" s="33"/>
      <c r="D730" s="102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3.5" customHeight="1">
      <c r="A731" s="1"/>
      <c r="B731" s="1"/>
      <c r="C731" s="33"/>
      <c r="D731" s="102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3.5" customHeight="1">
      <c r="A732" s="1"/>
      <c r="B732" s="1"/>
      <c r="C732" s="33"/>
      <c r="D732" s="102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3.5" customHeight="1">
      <c r="A733" s="1"/>
      <c r="B733" s="1"/>
      <c r="C733" s="33"/>
      <c r="D733" s="102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3.5" customHeight="1">
      <c r="A734" s="1"/>
      <c r="B734" s="1"/>
      <c r="C734" s="33"/>
      <c r="D734" s="102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3.5" customHeight="1">
      <c r="A735" s="1"/>
      <c r="B735" s="1"/>
      <c r="C735" s="33"/>
      <c r="D735" s="102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3.5" customHeight="1">
      <c r="A736" s="1"/>
      <c r="B736" s="1"/>
      <c r="C736" s="33"/>
      <c r="D736" s="102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3.5" customHeight="1">
      <c r="A737" s="1"/>
      <c r="B737" s="1"/>
      <c r="C737" s="33"/>
      <c r="D737" s="102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3.5" customHeight="1">
      <c r="A738" s="1"/>
      <c r="B738" s="1"/>
      <c r="C738" s="33"/>
      <c r="D738" s="102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3.5" customHeight="1">
      <c r="A739" s="1"/>
      <c r="B739" s="1"/>
      <c r="C739" s="33"/>
      <c r="D739" s="102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3.5" customHeight="1">
      <c r="A740" s="1"/>
      <c r="B740" s="1"/>
      <c r="C740" s="33"/>
      <c r="D740" s="102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3.5" customHeight="1">
      <c r="A741" s="1"/>
      <c r="B741" s="1"/>
      <c r="C741" s="33"/>
      <c r="D741" s="102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3.5" customHeight="1">
      <c r="A742" s="1"/>
      <c r="B742" s="1"/>
      <c r="C742" s="33"/>
      <c r="D742" s="102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3.5" customHeight="1">
      <c r="A743" s="1"/>
      <c r="B743" s="1"/>
      <c r="C743" s="33"/>
      <c r="D743" s="102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3.5" customHeight="1">
      <c r="A744" s="1"/>
      <c r="B744" s="1"/>
      <c r="C744" s="33"/>
      <c r="D744" s="102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3.5" customHeight="1">
      <c r="A745" s="1"/>
      <c r="B745" s="1"/>
      <c r="C745" s="33"/>
      <c r="D745" s="102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3.5" customHeight="1">
      <c r="A746" s="1"/>
      <c r="B746" s="1"/>
      <c r="C746" s="33"/>
      <c r="D746" s="102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3.5" customHeight="1">
      <c r="A747" s="1"/>
      <c r="B747" s="1"/>
      <c r="C747" s="33"/>
      <c r="D747" s="102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3.5" customHeight="1">
      <c r="A748" s="1"/>
      <c r="B748" s="1"/>
      <c r="C748" s="33"/>
      <c r="D748" s="102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3.5" customHeight="1">
      <c r="A749" s="1"/>
      <c r="B749" s="1"/>
      <c r="C749" s="33"/>
      <c r="D749" s="102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3.5" customHeight="1">
      <c r="A750" s="1"/>
      <c r="B750" s="1"/>
      <c r="C750" s="33"/>
      <c r="D750" s="102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3.5" customHeight="1">
      <c r="A751" s="1"/>
      <c r="B751" s="1"/>
      <c r="C751" s="33"/>
      <c r="D751" s="102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3.5" customHeight="1">
      <c r="A752" s="1"/>
      <c r="B752" s="1"/>
      <c r="C752" s="33"/>
      <c r="D752" s="102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3.5" customHeight="1">
      <c r="A753" s="1"/>
      <c r="B753" s="1"/>
      <c r="C753" s="33"/>
      <c r="D753" s="102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3.5" customHeight="1">
      <c r="A754" s="1"/>
      <c r="B754" s="1"/>
      <c r="C754" s="33"/>
      <c r="D754" s="102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3.5" customHeight="1">
      <c r="A755" s="1"/>
      <c r="B755" s="1"/>
      <c r="C755" s="33"/>
      <c r="D755" s="102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3.5" customHeight="1">
      <c r="A756" s="1"/>
      <c r="B756" s="1"/>
      <c r="C756" s="33"/>
      <c r="D756" s="102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3.5" customHeight="1">
      <c r="A757" s="1"/>
      <c r="B757" s="1"/>
      <c r="C757" s="33"/>
      <c r="D757" s="102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3.5" customHeight="1">
      <c r="A758" s="1"/>
      <c r="B758" s="1"/>
      <c r="C758" s="33"/>
      <c r="D758" s="102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3.5" customHeight="1">
      <c r="A759" s="1"/>
      <c r="B759" s="1"/>
      <c r="C759" s="33"/>
      <c r="D759" s="102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3.5" customHeight="1">
      <c r="A760" s="1"/>
      <c r="B760" s="1"/>
      <c r="C760" s="33"/>
      <c r="D760" s="102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3.5" customHeight="1">
      <c r="A761" s="1"/>
      <c r="B761" s="1"/>
      <c r="C761" s="33"/>
      <c r="D761" s="102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3.5" customHeight="1">
      <c r="A762" s="1"/>
      <c r="B762" s="1"/>
      <c r="C762" s="33"/>
      <c r="D762" s="102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3.5" customHeight="1">
      <c r="A763" s="1"/>
      <c r="B763" s="1"/>
      <c r="C763" s="33"/>
      <c r="D763" s="102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3.5" customHeight="1">
      <c r="A764" s="1"/>
      <c r="B764" s="1"/>
      <c r="C764" s="33"/>
      <c r="D764" s="102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3.5" customHeight="1">
      <c r="A765" s="1"/>
      <c r="B765" s="1"/>
      <c r="C765" s="33"/>
      <c r="D765" s="102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3.5" customHeight="1">
      <c r="A766" s="1"/>
      <c r="B766" s="1"/>
      <c r="C766" s="33"/>
      <c r="D766" s="102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3.5" customHeight="1">
      <c r="A767" s="1"/>
      <c r="B767" s="1"/>
      <c r="C767" s="33"/>
      <c r="D767" s="102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3.5" customHeight="1">
      <c r="A768" s="1"/>
      <c r="B768" s="1"/>
      <c r="C768" s="33"/>
      <c r="D768" s="102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3.5" customHeight="1">
      <c r="A769" s="1"/>
      <c r="B769" s="1"/>
      <c r="C769" s="33"/>
      <c r="D769" s="102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3.5" customHeight="1">
      <c r="A770" s="1"/>
      <c r="B770" s="1"/>
      <c r="C770" s="33"/>
      <c r="D770" s="102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3.5" customHeight="1">
      <c r="A771" s="1"/>
      <c r="B771" s="1"/>
      <c r="C771" s="33"/>
      <c r="D771" s="102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3.5" customHeight="1">
      <c r="A772" s="1"/>
      <c r="B772" s="1"/>
      <c r="C772" s="33"/>
      <c r="D772" s="102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3.5" customHeight="1">
      <c r="A773" s="1"/>
      <c r="B773" s="1"/>
      <c r="C773" s="33"/>
      <c r="D773" s="102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3.5" customHeight="1">
      <c r="A774" s="1"/>
      <c r="B774" s="1"/>
      <c r="C774" s="33"/>
      <c r="D774" s="102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3.5" customHeight="1">
      <c r="A775" s="1"/>
      <c r="B775" s="1"/>
      <c r="C775" s="33"/>
      <c r="D775" s="102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3.5" customHeight="1">
      <c r="A776" s="1"/>
      <c r="B776" s="1"/>
      <c r="C776" s="33"/>
      <c r="D776" s="102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3.5" customHeight="1">
      <c r="A777" s="1"/>
      <c r="B777" s="1"/>
      <c r="C777" s="33"/>
      <c r="D777" s="102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3.5" customHeight="1">
      <c r="A778" s="1"/>
      <c r="B778" s="1"/>
      <c r="C778" s="33"/>
      <c r="D778" s="102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3.5" customHeight="1">
      <c r="A779" s="1"/>
      <c r="B779" s="1"/>
      <c r="C779" s="33"/>
      <c r="D779" s="102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3.5" customHeight="1">
      <c r="A780" s="1"/>
      <c r="B780" s="1"/>
      <c r="C780" s="33"/>
      <c r="D780" s="102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3.5" customHeight="1">
      <c r="A781" s="1"/>
      <c r="B781" s="1"/>
      <c r="C781" s="33"/>
      <c r="D781" s="102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3.5" customHeight="1">
      <c r="A782" s="1"/>
      <c r="B782" s="1"/>
      <c r="C782" s="33"/>
      <c r="D782" s="102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3.5" customHeight="1">
      <c r="A783" s="1"/>
      <c r="B783" s="1"/>
      <c r="C783" s="33"/>
      <c r="D783" s="102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3.5" customHeight="1">
      <c r="A784" s="1"/>
      <c r="B784" s="1"/>
      <c r="C784" s="33"/>
      <c r="D784" s="102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3.5" customHeight="1">
      <c r="A785" s="1"/>
      <c r="B785" s="1"/>
      <c r="C785" s="33"/>
      <c r="D785" s="102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3.5" customHeight="1">
      <c r="A786" s="1"/>
      <c r="B786" s="1"/>
      <c r="C786" s="33"/>
      <c r="D786" s="102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3.5" customHeight="1">
      <c r="A787" s="1"/>
      <c r="B787" s="1"/>
      <c r="C787" s="33"/>
      <c r="D787" s="102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3.5" customHeight="1">
      <c r="A788" s="1"/>
      <c r="B788" s="1"/>
      <c r="C788" s="33"/>
      <c r="D788" s="102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3.5" customHeight="1">
      <c r="A789" s="1"/>
      <c r="B789" s="1"/>
      <c r="C789" s="33"/>
      <c r="D789" s="102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3.5" customHeight="1">
      <c r="A790" s="1"/>
      <c r="B790" s="1"/>
      <c r="C790" s="33"/>
      <c r="D790" s="102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3.5" customHeight="1">
      <c r="A791" s="1"/>
      <c r="B791" s="1"/>
      <c r="C791" s="33"/>
      <c r="D791" s="102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3.5" customHeight="1">
      <c r="A792" s="1"/>
      <c r="B792" s="1"/>
      <c r="C792" s="33"/>
      <c r="D792" s="102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3.5" customHeight="1">
      <c r="A793" s="1"/>
      <c r="B793" s="1"/>
      <c r="C793" s="33"/>
      <c r="D793" s="102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3.5" customHeight="1">
      <c r="A794" s="1"/>
      <c r="B794" s="1"/>
      <c r="C794" s="33"/>
      <c r="D794" s="102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3.5" customHeight="1">
      <c r="A795" s="1"/>
      <c r="B795" s="1"/>
      <c r="C795" s="33"/>
      <c r="D795" s="102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3.5" customHeight="1">
      <c r="A796" s="1"/>
      <c r="B796" s="1"/>
      <c r="C796" s="33"/>
      <c r="D796" s="102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3.5" customHeight="1">
      <c r="A797" s="1"/>
      <c r="B797" s="1"/>
      <c r="C797" s="33"/>
      <c r="D797" s="102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3.5" customHeight="1">
      <c r="A798" s="1"/>
      <c r="B798" s="1"/>
      <c r="C798" s="33"/>
      <c r="D798" s="102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3.5" customHeight="1">
      <c r="A799" s="1"/>
      <c r="B799" s="1"/>
      <c r="C799" s="33"/>
      <c r="D799" s="102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3.5" customHeight="1">
      <c r="A800" s="1"/>
      <c r="B800" s="1"/>
      <c r="C800" s="33"/>
      <c r="D800" s="102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3.5" customHeight="1">
      <c r="A801" s="1"/>
      <c r="B801" s="1"/>
      <c r="C801" s="33"/>
      <c r="D801" s="102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3.5" customHeight="1">
      <c r="A802" s="1"/>
      <c r="B802" s="1"/>
      <c r="C802" s="33"/>
      <c r="D802" s="102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3.5" customHeight="1">
      <c r="A803" s="1"/>
      <c r="B803" s="1"/>
      <c r="C803" s="33"/>
      <c r="D803" s="102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3.5" customHeight="1">
      <c r="A804" s="1"/>
      <c r="B804" s="1"/>
      <c r="C804" s="33"/>
      <c r="D804" s="102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3.5" customHeight="1">
      <c r="A805" s="1"/>
      <c r="B805" s="1"/>
      <c r="C805" s="33"/>
      <c r="D805" s="102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3.5" customHeight="1">
      <c r="A806" s="1"/>
      <c r="B806" s="1"/>
      <c r="C806" s="33"/>
      <c r="D806" s="102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3.5" customHeight="1">
      <c r="A807" s="1"/>
      <c r="B807" s="1"/>
      <c r="C807" s="33"/>
      <c r="D807" s="102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3.5" customHeight="1">
      <c r="A808" s="1"/>
      <c r="B808" s="1"/>
      <c r="C808" s="33"/>
      <c r="D808" s="102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3.5" customHeight="1">
      <c r="A809" s="1"/>
      <c r="B809" s="1"/>
      <c r="C809" s="33"/>
      <c r="D809" s="102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3.5" customHeight="1">
      <c r="A810" s="1"/>
      <c r="B810" s="1"/>
      <c r="C810" s="33"/>
      <c r="D810" s="102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3.5" customHeight="1">
      <c r="A811" s="1"/>
      <c r="B811" s="1"/>
      <c r="C811" s="33"/>
      <c r="D811" s="102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3.5" customHeight="1">
      <c r="A812" s="1"/>
      <c r="B812" s="1"/>
      <c r="C812" s="33"/>
      <c r="D812" s="102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3.5" customHeight="1">
      <c r="A813" s="1"/>
      <c r="B813" s="1"/>
      <c r="C813" s="33"/>
      <c r="D813" s="102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3.5" customHeight="1">
      <c r="A814" s="1"/>
      <c r="B814" s="1"/>
      <c r="C814" s="33"/>
      <c r="D814" s="102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3.5" customHeight="1">
      <c r="A815" s="1"/>
      <c r="B815" s="1"/>
      <c r="C815" s="33"/>
      <c r="D815" s="102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3.5" customHeight="1">
      <c r="A816" s="1"/>
      <c r="B816" s="1"/>
      <c r="C816" s="33"/>
      <c r="D816" s="102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3.5" customHeight="1">
      <c r="A817" s="1"/>
      <c r="B817" s="1"/>
      <c r="C817" s="33"/>
      <c r="D817" s="102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3.5" customHeight="1">
      <c r="A818" s="1"/>
      <c r="B818" s="1"/>
      <c r="C818" s="33"/>
      <c r="D818" s="102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3.5" customHeight="1">
      <c r="A819" s="1"/>
      <c r="B819" s="1"/>
      <c r="C819" s="33"/>
      <c r="D819" s="102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3.5" customHeight="1">
      <c r="A820" s="1"/>
      <c r="B820" s="1"/>
      <c r="C820" s="33"/>
      <c r="D820" s="102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3.5" customHeight="1">
      <c r="A821" s="1"/>
      <c r="B821" s="1"/>
      <c r="C821" s="33"/>
      <c r="D821" s="102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3.5" customHeight="1">
      <c r="A822" s="1"/>
      <c r="B822" s="1"/>
      <c r="C822" s="33"/>
      <c r="D822" s="102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3.5" customHeight="1">
      <c r="A823" s="1"/>
      <c r="B823" s="1"/>
      <c r="C823" s="33"/>
      <c r="D823" s="102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3.5" customHeight="1">
      <c r="A824" s="1"/>
      <c r="B824" s="1"/>
      <c r="C824" s="33"/>
      <c r="D824" s="102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3.5" customHeight="1">
      <c r="A825" s="1"/>
      <c r="B825" s="1"/>
      <c r="C825" s="33"/>
      <c r="D825" s="102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3.5" customHeight="1">
      <c r="A826" s="1"/>
      <c r="B826" s="1"/>
      <c r="C826" s="33"/>
      <c r="D826" s="102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3.5" customHeight="1">
      <c r="A827" s="1"/>
      <c r="B827" s="1"/>
      <c r="C827" s="33"/>
      <c r="D827" s="102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3.5" customHeight="1">
      <c r="A828" s="1"/>
      <c r="B828" s="1"/>
      <c r="C828" s="33"/>
      <c r="D828" s="102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3.5" customHeight="1">
      <c r="A829" s="1"/>
      <c r="B829" s="1"/>
      <c r="C829" s="33"/>
      <c r="D829" s="102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3.5" customHeight="1">
      <c r="A830" s="1"/>
      <c r="B830" s="1"/>
      <c r="C830" s="33"/>
      <c r="D830" s="102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3.5" customHeight="1">
      <c r="A831" s="1"/>
      <c r="B831" s="1"/>
      <c r="C831" s="33"/>
      <c r="D831" s="102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3.5" customHeight="1">
      <c r="A832" s="1"/>
      <c r="B832" s="1"/>
      <c r="C832" s="33"/>
      <c r="D832" s="102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3.5" customHeight="1">
      <c r="A833" s="1"/>
      <c r="B833" s="1"/>
      <c r="C833" s="33"/>
      <c r="D833" s="102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3.5" customHeight="1">
      <c r="A834" s="1"/>
      <c r="B834" s="1"/>
      <c r="C834" s="33"/>
      <c r="D834" s="102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3.5" customHeight="1">
      <c r="A835" s="1"/>
      <c r="B835" s="1"/>
      <c r="C835" s="33"/>
      <c r="D835" s="102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3.5" customHeight="1">
      <c r="A836" s="1"/>
      <c r="B836" s="1"/>
      <c r="C836" s="33"/>
      <c r="D836" s="102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3.5" customHeight="1">
      <c r="A837" s="1"/>
      <c r="B837" s="1"/>
      <c r="C837" s="33"/>
      <c r="D837" s="102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3.5" customHeight="1">
      <c r="A838" s="1"/>
      <c r="B838" s="1"/>
      <c r="C838" s="33"/>
      <c r="D838" s="102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3.5" customHeight="1">
      <c r="A839" s="1"/>
      <c r="B839" s="1"/>
      <c r="C839" s="33"/>
      <c r="D839" s="102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3.5" customHeight="1">
      <c r="A840" s="1"/>
      <c r="B840" s="1"/>
      <c r="C840" s="33"/>
      <c r="D840" s="102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3.5" customHeight="1">
      <c r="A841" s="1"/>
      <c r="B841" s="1"/>
      <c r="C841" s="33"/>
      <c r="D841" s="102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3.5" customHeight="1">
      <c r="A842" s="1"/>
      <c r="B842" s="1"/>
      <c r="C842" s="33"/>
      <c r="D842" s="102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3.5" customHeight="1">
      <c r="A843" s="1"/>
      <c r="B843" s="1"/>
      <c r="C843" s="33"/>
      <c r="D843" s="102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3.5" customHeight="1">
      <c r="A844" s="1"/>
      <c r="B844" s="1"/>
      <c r="C844" s="33"/>
      <c r="D844" s="102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3.5" customHeight="1">
      <c r="A845" s="1"/>
      <c r="B845" s="1"/>
      <c r="C845" s="33"/>
      <c r="D845" s="102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3.5" customHeight="1">
      <c r="A846" s="1"/>
      <c r="B846" s="1"/>
      <c r="C846" s="33"/>
      <c r="D846" s="102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3.5" customHeight="1">
      <c r="A847" s="1"/>
      <c r="B847" s="1"/>
      <c r="C847" s="33"/>
      <c r="D847" s="102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3.5" customHeight="1">
      <c r="A848" s="1"/>
      <c r="B848" s="1"/>
      <c r="C848" s="33"/>
      <c r="D848" s="102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3.5" customHeight="1">
      <c r="A849" s="1"/>
      <c r="B849" s="1"/>
      <c r="C849" s="33"/>
      <c r="D849" s="102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3.5" customHeight="1">
      <c r="A850" s="1"/>
      <c r="B850" s="1"/>
      <c r="C850" s="33"/>
      <c r="D850" s="102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3.5" customHeight="1">
      <c r="A851" s="1"/>
      <c r="B851" s="1"/>
      <c r="C851" s="33"/>
      <c r="D851" s="102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3.5" customHeight="1">
      <c r="A852" s="1"/>
      <c r="B852" s="1"/>
      <c r="C852" s="33"/>
      <c r="D852" s="102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3.5" customHeight="1">
      <c r="A853" s="1"/>
      <c r="B853" s="1"/>
      <c r="C853" s="33"/>
      <c r="D853" s="102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3.5" customHeight="1">
      <c r="A854" s="1"/>
      <c r="B854" s="1"/>
      <c r="C854" s="33"/>
      <c r="D854" s="102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3.5" customHeight="1">
      <c r="A855" s="1"/>
      <c r="B855" s="1"/>
      <c r="C855" s="33"/>
      <c r="D855" s="102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3.5" customHeight="1">
      <c r="A856" s="1"/>
      <c r="B856" s="1"/>
      <c r="C856" s="33"/>
      <c r="D856" s="102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3.5" customHeight="1">
      <c r="A857" s="1"/>
      <c r="B857" s="1"/>
      <c r="C857" s="33"/>
      <c r="D857" s="102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3.5" customHeight="1">
      <c r="A858" s="1"/>
      <c r="B858" s="1"/>
      <c r="C858" s="33"/>
      <c r="D858" s="102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3.5" customHeight="1">
      <c r="A859" s="1"/>
      <c r="B859" s="1"/>
      <c r="C859" s="33"/>
      <c r="D859" s="102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3.5" customHeight="1">
      <c r="A860" s="1"/>
      <c r="B860" s="1"/>
      <c r="C860" s="33"/>
      <c r="D860" s="102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3.5" customHeight="1">
      <c r="A861" s="1"/>
      <c r="B861" s="1"/>
      <c r="C861" s="33"/>
      <c r="D861" s="102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3.5" customHeight="1">
      <c r="A862" s="1"/>
      <c r="B862" s="1"/>
      <c r="C862" s="33"/>
      <c r="D862" s="102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3.5" customHeight="1">
      <c r="A863" s="1"/>
      <c r="B863" s="1"/>
      <c r="C863" s="33"/>
      <c r="D863" s="102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3.5" customHeight="1">
      <c r="A864" s="1"/>
      <c r="B864" s="1"/>
      <c r="C864" s="33"/>
      <c r="D864" s="102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3.5" customHeight="1">
      <c r="A865" s="1"/>
      <c r="B865" s="1"/>
      <c r="C865" s="33"/>
      <c r="D865" s="102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3.5" customHeight="1">
      <c r="A866" s="1"/>
      <c r="B866" s="1"/>
      <c r="C866" s="33"/>
      <c r="D866" s="102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3.5" customHeight="1">
      <c r="A867" s="1"/>
      <c r="B867" s="1"/>
      <c r="C867" s="33"/>
      <c r="D867" s="102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3.5" customHeight="1">
      <c r="A868" s="1"/>
      <c r="B868" s="1"/>
      <c r="C868" s="33"/>
      <c r="D868" s="102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3.5" customHeight="1">
      <c r="A869" s="1"/>
      <c r="B869" s="1"/>
      <c r="C869" s="33"/>
      <c r="D869" s="102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3.5" customHeight="1">
      <c r="A870" s="1"/>
      <c r="B870" s="1"/>
      <c r="C870" s="33"/>
      <c r="D870" s="102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3.5" customHeight="1">
      <c r="A871" s="1"/>
      <c r="B871" s="1"/>
      <c r="C871" s="33"/>
      <c r="D871" s="102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3.5" customHeight="1">
      <c r="A872" s="1"/>
      <c r="B872" s="1"/>
      <c r="C872" s="33"/>
      <c r="D872" s="102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3.5" customHeight="1">
      <c r="A873" s="1"/>
      <c r="B873" s="1"/>
      <c r="C873" s="33"/>
      <c r="D873" s="102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3.5" customHeight="1">
      <c r="A874" s="1"/>
      <c r="B874" s="1"/>
      <c r="C874" s="33"/>
      <c r="D874" s="102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3.5" customHeight="1">
      <c r="A875" s="1"/>
      <c r="B875" s="1"/>
      <c r="C875" s="33"/>
      <c r="D875" s="102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3.5" customHeight="1">
      <c r="A876" s="1"/>
      <c r="B876" s="1"/>
      <c r="C876" s="33"/>
      <c r="D876" s="102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3.5" customHeight="1">
      <c r="A877" s="1"/>
      <c r="B877" s="1"/>
      <c r="C877" s="33"/>
      <c r="D877" s="102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3.5" customHeight="1">
      <c r="A878" s="1"/>
      <c r="B878" s="1"/>
      <c r="C878" s="33"/>
      <c r="D878" s="102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3.5" customHeight="1">
      <c r="A879" s="1"/>
      <c r="B879" s="1"/>
      <c r="C879" s="33"/>
      <c r="D879" s="102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3.5" customHeight="1">
      <c r="A880" s="1"/>
      <c r="B880" s="1"/>
      <c r="C880" s="33"/>
      <c r="D880" s="102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3.5" customHeight="1">
      <c r="A881" s="1"/>
      <c r="B881" s="1"/>
      <c r="C881" s="33"/>
      <c r="D881" s="102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3.5" customHeight="1">
      <c r="A882" s="1"/>
      <c r="B882" s="1"/>
      <c r="C882" s="33"/>
      <c r="D882" s="102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3.5" customHeight="1">
      <c r="A883" s="1"/>
      <c r="B883" s="1"/>
      <c r="C883" s="33"/>
      <c r="D883" s="102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3.5" customHeight="1">
      <c r="A884" s="1"/>
      <c r="B884" s="1"/>
      <c r="C884" s="33"/>
      <c r="D884" s="102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3.5" customHeight="1">
      <c r="A885" s="1"/>
      <c r="B885" s="1"/>
      <c r="C885" s="33"/>
      <c r="D885" s="102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3.5" customHeight="1">
      <c r="A886" s="1"/>
      <c r="B886" s="1"/>
      <c r="C886" s="33"/>
      <c r="D886" s="102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3.5" customHeight="1">
      <c r="A887" s="1"/>
      <c r="B887" s="1"/>
      <c r="C887" s="33"/>
      <c r="D887" s="102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3.5" customHeight="1">
      <c r="A888" s="1"/>
      <c r="B888" s="1"/>
      <c r="C888" s="33"/>
      <c r="D888" s="102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3.5" customHeight="1">
      <c r="A889" s="1"/>
      <c r="B889" s="1"/>
      <c r="C889" s="33"/>
      <c r="D889" s="102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3.5" customHeight="1">
      <c r="A890" s="1"/>
      <c r="B890" s="1"/>
      <c r="C890" s="33"/>
      <c r="D890" s="102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3.5" customHeight="1">
      <c r="A891" s="1"/>
      <c r="B891" s="1"/>
      <c r="C891" s="33"/>
      <c r="D891" s="102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3.5" customHeight="1">
      <c r="A892" s="1"/>
      <c r="B892" s="1"/>
      <c r="C892" s="33"/>
      <c r="D892" s="102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3.5" customHeight="1">
      <c r="A893" s="1"/>
      <c r="B893" s="1"/>
      <c r="C893" s="33"/>
      <c r="D893" s="102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3.5" customHeight="1">
      <c r="A894" s="1"/>
      <c r="B894" s="1"/>
      <c r="C894" s="33"/>
      <c r="D894" s="102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3.5" customHeight="1">
      <c r="A895" s="1"/>
      <c r="B895" s="1"/>
      <c r="C895" s="33"/>
      <c r="D895" s="102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3.5" customHeight="1">
      <c r="A896" s="1"/>
      <c r="B896" s="1"/>
      <c r="C896" s="33"/>
      <c r="D896" s="102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3.5" customHeight="1">
      <c r="A897" s="1"/>
      <c r="B897" s="1"/>
      <c r="C897" s="33"/>
      <c r="D897" s="102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3.5" customHeight="1">
      <c r="A898" s="1"/>
      <c r="B898" s="1"/>
      <c r="C898" s="33"/>
      <c r="D898" s="102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3.5" customHeight="1">
      <c r="A899" s="1"/>
      <c r="B899" s="1"/>
      <c r="C899" s="33"/>
      <c r="D899" s="102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3.5" customHeight="1">
      <c r="A900" s="1"/>
      <c r="B900" s="1"/>
      <c r="C900" s="33"/>
      <c r="D900" s="102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3.5" customHeight="1">
      <c r="A901" s="1"/>
      <c r="B901" s="1"/>
      <c r="C901" s="33"/>
      <c r="D901" s="102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3.5" customHeight="1">
      <c r="A902" s="1"/>
      <c r="B902" s="1"/>
      <c r="C902" s="33"/>
      <c r="D902" s="102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3.5" customHeight="1">
      <c r="A903" s="1"/>
      <c r="B903" s="1"/>
      <c r="C903" s="33"/>
      <c r="D903" s="102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3.5" customHeight="1">
      <c r="A904" s="1"/>
      <c r="B904" s="1"/>
      <c r="C904" s="33"/>
      <c r="D904" s="102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3.5" customHeight="1">
      <c r="A905" s="1"/>
      <c r="B905" s="1"/>
      <c r="C905" s="33"/>
      <c r="D905" s="102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3.5" customHeight="1">
      <c r="A906" s="1"/>
      <c r="B906" s="1"/>
      <c r="C906" s="33"/>
      <c r="D906" s="102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3.5" customHeight="1">
      <c r="A907" s="1"/>
      <c r="B907" s="1"/>
      <c r="C907" s="33"/>
      <c r="D907" s="102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3.5" customHeight="1">
      <c r="A908" s="1"/>
      <c r="B908" s="1"/>
      <c r="C908" s="33"/>
      <c r="D908" s="102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3.5" customHeight="1">
      <c r="A909" s="1"/>
      <c r="B909" s="1"/>
      <c r="C909" s="33"/>
      <c r="D909" s="102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3.5" customHeight="1">
      <c r="A910" s="1"/>
      <c r="B910" s="1"/>
      <c r="C910" s="33"/>
      <c r="D910" s="102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3.5" customHeight="1">
      <c r="A911" s="1"/>
      <c r="B911" s="1"/>
      <c r="C911" s="33"/>
      <c r="D911" s="102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3.5" customHeight="1">
      <c r="A912" s="1"/>
      <c r="B912" s="1"/>
      <c r="C912" s="33"/>
      <c r="D912" s="102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3.5" customHeight="1">
      <c r="A913" s="1"/>
      <c r="B913" s="1"/>
      <c r="C913" s="33"/>
      <c r="D913" s="102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3.5" customHeight="1">
      <c r="A914" s="1"/>
      <c r="B914" s="1"/>
      <c r="C914" s="33"/>
      <c r="D914" s="102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3.5" customHeight="1">
      <c r="A915" s="1"/>
      <c r="B915" s="1"/>
      <c r="C915" s="33"/>
      <c r="D915" s="102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3.5" customHeight="1">
      <c r="A916" s="1"/>
      <c r="B916" s="1"/>
      <c r="C916" s="33"/>
      <c r="D916" s="102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3.5" customHeight="1">
      <c r="A917" s="1"/>
      <c r="B917" s="1"/>
      <c r="C917" s="33"/>
      <c r="D917" s="102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3.5" customHeight="1">
      <c r="A918" s="1"/>
      <c r="B918" s="1"/>
      <c r="C918" s="33"/>
      <c r="D918" s="102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3.5" customHeight="1">
      <c r="A919" s="1"/>
      <c r="B919" s="1"/>
      <c r="C919" s="33"/>
      <c r="D919" s="102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3.5" customHeight="1">
      <c r="A920" s="1"/>
      <c r="B920" s="1"/>
      <c r="C920" s="33"/>
      <c r="D920" s="102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3.5" customHeight="1">
      <c r="A921" s="1"/>
      <c r="B921" s="1"/>
      <c r="C921" s="33"/>
      <c r="D921" s="102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3.5" customHeight="1">
      <c r="A922" s="1"/>
      <c r="B922" s="1"/>
      <c r="C922" s="33"/>
      <c r="D922" s="102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3.5" customHeight="1">
      <c r="A923" s="1"/>
      <c r="B923" s="1"/>
      <c r="C923" s="33"/>
      <c r="D923" s="102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3.5" customHeight="1">
      <c r="A924" s="1"/>
      <c r="B924" s="1"/>
      <c r="C924" s="33"/>
      <c r="D924" s="102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3.5" customHeight="1">
      <c r="A925" s="1"/>
      <c r="B925" s="1"/>
      <c r="C925" s="33"/>
      <c r="D925" s="102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3.5" customHeight="1">
      <c r="A926" s="1"/>
      <c r="B926" s="1"/>
      <c r="C926" s="33"/>
      <c r="D926" s="102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3.5" customHeight="1">
      <c r="A927" s="1"/>
      <c r="B927" s="1"/>
      <c r="C927" s="33"/>
      <c r="D927" s="102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3.5" customHeight="1">
      <c r="A928" s="1"/>
      <c r="B928" s="1"/>
      <c r="C928" s="33"/>
      <c r="D928" s="102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3.5" customHeight="1">
      <c r="A929" s="1"/>
      <c r="B929" s="1"/>
      <c r="C929" s="33"/>
      <c r="D929" s="102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3.5" customHeight="1">
      <c r="A930" s="1"/>
      <c r="B930" s="1"/>
      <c r="C930" s="33"/>
      <c r="D930" s="102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3.5" customHeight="1">
      <c r="A931" s="1"/>
      <c r="B931" s="1"/>
      <c r="C931" s="33"/>
      <c r="D931" s="102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3.5" customHeight="1">
      <c r="A932" s="1"/>
      <c r="B932" s="1"/>
      <c r="C932" s="33"/>
      <c r="D932" s="102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3.5" customHeight="1">
      <c r="A933" s="1"/>
      <c r="B933" s="1"/>
      <c r="C933" s="33"/>
      <c r="D933" s="102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3.5" customHeight="1">
      <c r="A934" s="1"/>
      <c r="B934" s="1"/>
      <c r="C934" s="33"/>
      <c r="D934" s="102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3.5" customHeight="1">
      <c r="A935" s="1"/>
      <c r="B935" s="1"/>
      <c r="C935" s="33"/>
      <c r="D935" s="102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3.5" customHeight="1">
      <c r="A936" s="1"/>
      <c r="B936" s="1"/>
      <c r="C936" s="33"/>
      <c r="D936" s="102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3.5" customHeight="1">
      <c r="A937" s="1"/>
      <c r="B937" s="1"/>
      <c r="C937" s="33"/>
      <c r="D937" s="102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3.5" customHeight="1">
      <c r="A938" s="1"/>
      <c r="B938" s="1"/>
      <c r="C938" s="33"/>
      <c r="D938" s="102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3.5" customHeight="1">
      <c r="A939" s="1"/>
      <c r="B939" s="1"/>
      <c r="C939" s="33"/>
      <c r="D939" s="102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3.5" customHeight="1">
      <c r="A940" s="1"/>
      <c r="B940" s="1"/>
      <c r="C940" s="33"/>
      <c r="D940" s="102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3.5" customHeight="1">
      <c r="A941" s="1"/>
      <c r="B941" s="1"/>
      <c r="C941" s="33"/>
      <c r="D941" s="102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3.5" customHeight="1">
      <c r="A942" s="1"/>
      <c r="B942" s="1"/>
      <c r="C942" s="33"/>
      <c r="D942" s="102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3.5" customHeight="1">
      <c r="A943" s="1"/>
      <c r="B943" s="1"/>
      <c r="C943" s="33"/>
      <c r="D943" s="102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3.5" customHeight="1">
      <c r="A944" s="1"/>
      <c r="B944" s="1"/>
      <c r="C944" s="33"/>
      <c r="D944" s="102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3.5" customHeight="1">
      <c r="A945" s="1"/>
      <c r="B945" s="1"/>
      <c r="C945" s="33"/>
      <c r="D945" s="102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3.5" customHeight="1">
      <c r="A946" s="1"/>
      <c r="B946" s="1"/>
      <c r="C946" s="33"/>
      <c r="D946" s="102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3.5" customHeight="1">
      <c r="A947" s="1"/>
      <c r="B947" s="1"/>
      <c r="C947" s="33"/>
      <c r="D947" s="102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3.5" customHeight="1">
      <c r="A948" s="1"/>
      <c r="B948" s="1"/>
      <c r="C948" s="33"/>
      <c r="D948" s="102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3.5" customHeight="1">
      <c r="A949" s="1"/>
      <c r="B949" s="1"/>
      <c r="C949" s="33"/>
      <c r="D949" s="102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3.5" customHeight="1">
      <c r="A950" s="1"/>
      <c r="B950" s="1"/>
      <c r="C950" s="33"/>
      <c r="D950" s="102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3.5" customHeight="1">
      <c r="A951" s="1"/>
      <c r="B951" s="1"/>
      <c r="C951" s="33"/>
      <c r="D951" s="102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3.5" customHeight="1">
      <c r="A952" s="1"/>
      <c r="B952" s="1"/>
      <c r="C952" s="33"/>
      <c r="D952" s="102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3.5" customHeight="1">
      <c r="A953" s="1"/>
      <c r="B953" s="1"/>
      <c r="C953" s="33"/>
      <c r="D953" s="102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3.5" customHeight="1">
      <c r="A954" s="1"/>
      <c r="B954" s="1"/>
      <c r="C954" s="33"/>
      <c r="D954" s="102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3.5" customHeight="1">
      <c r="A955" s="1"/>
      <c r="B955" s="1"/>
      <c r="C955" s="33"/>
      <c r="D955" s="102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3.5" customHeight="1">
      <c r="A956" s="1"/>
      <c r="B956" s="1"/>
      <c r="C956" s="33"/>
      <c r="D956" s="102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3.5" customHeight="1">
      <c r="A957" s="1"/>
      <c r="B957" s="1"/>
      <c r="C957" s="33"/>
      <c r="D957" s="102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3.5" customHeight="1">
      <c r="A958" s="1"/>
      <c r="B958" s="1"/>
      <c r="C958" s="33"/>
      <c r="D958" s="102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3.5" customHeight="1">
      <c r="A959" s="1"/>
      <c r="B959" s="1"/>
      <c r="C959" s="33"/>
      <c r="D959" s="102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3.5" customHeight="1">
      <c r="A960" s="1"/>
      <c r="B960" s="1"/>
      <c r="C960" s="33"/>
      <c r="D960" s="102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3.5" customHeight="1">
      <c r="A961" s="1"/>
      <c r="B961" s="1"/>
      <c r="C961" s="33"/>
      <c r="D961" s="102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3.5" customHeight="1">
      <c r="A962" s="1"/>
      <c r="B962" s="1"/>
      <c r="C962" s="33"/>
      <c r="D962" s="102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3.5" customHeight="1">
      <c r="A963" s="1"/>
      <c r="B963" s="1"/>
      <c r="C963" s="33"/>
      <c r="D963" s="102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3.5" customHeight="1">
      <c r="A964" s="1"/>
      <c r="B964" s="1"/>
      <c r="C964" s="33"/>
      <c r="D964" s="102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3.5" customHeight="1">
      <c r="A965" s="1"/>
      <c r="B965" s="1"/>
      <c r="C965" s="33"/>
      <c r="D965" s="102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3.5" customHeight="1">
      <c r="A966" s="1"/>
      <c r="B966" s="1"/>
      <c r="C966" s="33"/>
      <c r="D966" s="102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3.5" customHeight="1">
      <c r="A967" s="1"/>
      <c r="B967" s="1"/>
      <c r="C967" s="33"/>
      <c r="D967" s="102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3.5" customHeight="1">
      <c r="A968" s="1"/>
      <c r="B968" s="1"/>
      <c r="C968" s="33"/>
      <c r="D968" s="102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3.5" customHeight="1">
      <c r="A969" s="1"/>
      <c r="B969" s="1"/>
      <c r="C969" s="33"/>
      <c r="D969" s="102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3.5" customHeight="1">
      <c r="A970" s="1"/>
      <c r="B970" s="1"/>
      <c r="C970" s="33"/>
      <c r="D970" s="102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3.5" customHeight="1">
      <c r="A971" s="1"/>
      <c r="B971" s="1"/>
      <c r="C971" s="33"/>
      <c r="D971" s="102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3.5" customHeight="1">
      <c r="A972" s="1"/>
      <c r="B972" s="1"/>
      <c r="C972" s="33"/>
      <c r="D972" s="102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3.5" customHeight="1">
      <c r="A973" s="1"/>
      <c r="B973" s="1"/>
      <c r="C973" s="33"/>
      <c r="D973" s="102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3.5" customHeight="1">
      <c r="A974" s="1"/>
      <c r="B974" s="1"/>
      <c r="C974" s="33"/>
      <c r="D974" s="102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3.5" customHeight="1">
      <c r="A975" s="1"/>
      <c r="B975" s="1"/>
      <c r="C975" s="33"/>
      <c r="D975" s="102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3.5" customHeight="1">
      <c r="A976" s="1"/>
      <c r="B976" s="1"/>
      <c r="C976" s="33"/>
      <c r="D976" s="102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3.5" customHeight="1">
      <c r="A977" s="1"/>
      <c r="B977" s="1"/>
      <c r="C977" s="33"/>
      <c r="D977" s="102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3.5" customHeight="1">
      <c r="A978" s="1"/>
      <c r="B978" s="1"/>
      <c r="C978" s="33"/>
      <c r="D978" s="102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3.5" customHeight="1">
      <c r="A979" s="1"/>
      <c r="B979" s="1"/>
      <c r="C979" s="33"/>
      <c r="D979" s="102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3.5" customHeight="1">
      <c r="A980" s="1"/>
      <c r="B980" s="1"/>
      <c r="C980" s="33"/>
      <c r="D980" s="102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3.5" customHeight="1">
      <c r="A981" s="1"/>
      <c r="B981" s="1"/>
      <c r="C981" s="33"/>
      <c r="D981" s="102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3.5" customHeight="1">
      <c r="A982" s="1"/>
      <c r="B982" s="1"/>
      <c r="C982" s="33"/>
      <c r="D982" s="102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3.5" customHeight="1">
      <c r="A983" s="1"/>
      <c r="B983" s="1"/>
      <c r="C983" s="33"/>
      <c r="D983" s="102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3.5" customHeight="1">
      <c r="A984" s="1"/>
      <c r="B984" s="1"/>
      <c r="C984" s="33"/>
      <c r="D984" s="102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3.5" customHeight="1">
      <c r="A985" s="1"/>
      <c r="B985" s="1"/>
      <c r="C985" s="33"/>
      <c r="D985" s="102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3.5" customHeight="1">
      <c r="A986" s="1"/>
      <c r="B986" s="1"/>
      <c r="C986" s="33"/>
      <c r="D986" s="102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3.5" customHeight="1">
      <c r="A987" s="1"/>
      <c r="B987" s="1"/>
      <c r="C987" s="33"/>
      <c r="D987" s="102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3.5" customHeight="1">
      <c r="A988" s="1"/>
      <c r="B988" s="1"/>
      <c r="C988" s="33"/>
      <c r="D988" s="102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3.5" customHeight="1">
      <c r="A989" s="1"/>
      <c r="B989" s="1"/>
      <c r="C989" s="33"/>
      <c r="D989" s="102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3.5" customHeight="1">
      <c r="A990" s="1"/>
      <c r="B990" s="1"/>
      <c r="C990" s="33"/>
      <c r="D990" s="102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3.5" customHeight="1">
      <c r="A991" s="1"/>
      <c r="B991" s="1"/>
      <c r="C991" s="33"/>
      <c r="D991" s="102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3.5" customHeight="1">
      <c r="A992" s="1"/>
      <c r="B992" s="1"/>
      <c r="C992" s="33"/>
      <c r="D992" s="102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3.5" customHeight="1">
      <c r="A993" s="1"/>
      <c r="B993" s="1"/>
      <c r="C993" s="33"/>
      <c r="D993" s="102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3.5" customHeight="1">
      <c r="A994" s="1"/>
      <c r="B994" s="1"/>
      <c r="C994" s="33"/>
      <c r="D994" s="102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3.5" customHeight="1">
      <c r="A995" s="1"/>
      <c r="B995" s="1"/>
      <c r="C995" s="33"/>
      <c r="D995" s="102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3.5" customHeight="1">
      <c r="A996" s="1"/>
      <c r="B996" s="1"/>
      <c r="C996" s="33"/>
      <c r="D996" s="102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3.5" customHeight="1">
      <c r="A997" s="1"/>
      <c r="B997" s="1"/>
      <c r="C997" s="33"/>
      <c r="D997" s="102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3.5" customHeight="1">
      <c r="A998" s="1"/>
      <c r="B998" s="1"/>
      <c r="C998" s="33"/>
      <c r="D998" s="102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3.5" customHeight="1">
      <c r="A999" s="1"/>
      <c r="B999" s="1"/>
      <c r="C999" s="33"/>
      <c r="D999" s="102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3.5" customHeight="1">
      <c r="A1000" s="1"/>
      <c r="B1000" s="1"/>
      <c r="C1000" s="33"/>
      <c r="D1000" s="102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ht="13.5" customHeight="1">
      <c r="A1001" s="1"/>
      <c r="B1001" s="1"/>
      <c r="C1001" s="33"/>
      <c r="D1001" s="102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ht="13.5" customHeight="1">
      <c r="A1002" s="1"/>
      <c r="B1002" s="1"/>
      <c r="C1002" s="33"/>
      <c r="D1002" s="102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ht="13.5" customHeight="1">
      <c r="A1003" s="1"/>
      <c r="B1003" s="1"/>
      <c r="C1003" s="33"/>
      <c r="D1003" s="102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ht="13.5" customHeight="1">
      <c r="A1004" s="1"/>
      <c r="B1004" s="1"/>
      <c r="C1004" s="33"/>
      <c r="D1004" s="102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ht="13.5" customHeight="1">
      <c r="A1005" s="1"/>
      <c r="B1005" s="1"/>
      <c r="C1005" s="33"/>
      <c r="D1005" s="102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ht="13.5" customHeight="1">
      <c r="A1006" s="1"/>
      <c r="B1006" s="1"/>
      <c r="C1006" s="33"/>
      <c r="D1006" s="102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ht="13.5" customHeight="1">
      <c r="A1007" s="1"/>
      <c r="B1007" s="1"/>
      <c r="C1007" s="33"/>
      <c r="D1007" s="102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ht="13.5" customHeight="1">
      <c r="A1008" s="1"/>
      <c r="B1008" s="1"/>
      <c r="C1008" s="33"/>
      <c r="D1008" s="102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ht="13.5" customHeight="1">
      <c r="A1009" s="1"/>
      <c r="B1009" s="1"/>
      <c r="C1009" s="33"/>
      <c r="D1009" s="102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ht="13.5" customHeight="1">
      <c r="A1010" s="1"/>
      <c r="B1010" s="1"/>
      <c r="C1010" s="33"/>
      <c r="D1010" s="102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ht="13.5" customHeight="1">
      <c r="A1011" s="1"/>
      <c r="B1011" s="1"/>
      <c r="C1011" s="33"/>
      <c r="D1011" s="102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ht="13.5" customHeight="1">
      <c r="A1012" s="1"/>
      <c r="B1012" s="1"/>
      <c r="C1012" s="33"/>
      <c r="D1012" s="102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ht="13.5" customHeight="1">
      <c r="A1013" s="1"/>
      <c r="B1013" s="1"/>
      <c r="C1013" s="33"/>
      <c r="D1013" s="102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ht="13.5" customHeight="1">
      <c r="A1014" s="1"/>
      <c r="B1014" s="1"/>
      <c r="C1014" s="33"/>
      <c r="D1014" s="102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ht="13.5" customHeight="1">
      <c r="A1015" s="1"/>
      <c r="B1015" s="1"/>
      <c r="C1015" s="33"/>
      <c r="D1015" s="102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ht="13.5" customHeight="1">
      <c r="A1016" s="1"/>
      <c r="B1016" s="1"/>
      <c r="C1016" s="33"/>
      <c r="D1016" s="102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ht="13.5" customHeight="1">
      <c r="A1017" s="1"/>
      <c r="B1017" s="1"/>
      <c r="C1017" s="33"/>
      <c r="D1017" s="102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ht="13.5" customHeight="1">
      <c r="A1018" s="1"/>
      <c r="B1018" s="1"/>
      <c r="C1018" s="33"/>
      <c r="D1018" s="102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ht="13.5" customHeight="1">
      <c r="A1019" s="1"/>
      <c r="B1019" s="1"/>
      <c r="C1019" s="33"/>
      <c r="D1019" s="102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ht="13.5" customHeight="1">
      <c r="A1020" s="1"/>
      <c r="B1020" s="1"/>
      <c r="C1020" s="33"/>
      <c r="D1020" s="102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</sheetData>
  <mergeCells count="29">
    <mergeCell ref="B1:C1"/>
    <mergeCell ref="E1:J1"/>
    <mergeCell ref="B2:C2"/>
    <mergeCell ref="F2:I2"/>
    <mergeCell ref="B3:C3"/>
    <mergeCell ref="F3:I3"/>
    <mergeCell ref="F4:I4"/>
    <mergeCell ref="G13:H13"/>
    <mergeCell ref="I13:J13"/>
    <mergeCell ref="L19:L57"/>
    <mergeCell ref="M19:M57"/>
    <mergeCell ref="B14:D14"/>
    <mergeCell ref="B15:D15"/>
    <mergeCell ref="B16:D16"/>
    <mergeCell ref="E16:K16"/>
    <mergeCell ref="B17:D17"/>
    <mergeCell ref="E17:H17"/>
    <mergeCell ref="I17:J17"/>
    <mergeCell ref="A53:B53"/>
    <mergeCell ref="A54:B54"/>
    <mergeCell ref="B177:C177"/>
    <mergeCell ref="B178:C178"/>
    <mergeCell ref="B4:C4"/>
    <mergeCell ref="B5:C5"/>
    <mergeCell ref="B6:C6"/>
    <mergeCell ref="B8:D8"/>
    <mergeCell ref="B9:C9"/>
    <mergeCell ref="B10:C10"/>
    <mergeCell ref="B11:C11"/>
  </mergeCells>
  <printOptions/>
  <pageMargins bottom="0.75" footer="0.0" header="0.0" left="0.25" right="0.25" top="0.75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8.0"/>
    <col customWidth="1" min="5" max="5" width="9.57"/>
    <col customWidth="1" min="6" max="26" width="8.0"/>
  </cols>
  <sheetData>
    <row r="2">
      <c r="D2" s="103" t="s">
        <v>112</v>
      </c>
    </row>
    <row r="3" ht="15.75" customHeight="1"/>
    <row r="4" ht="48.0" customHeight="1">
      <c r="D4" s="104" t="s">
        <v>113</v>
      </c>
      <c r="E4" s="105" t="s">
        <v>114</v>
      </c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7"/>
      <c r="Q4" s="105" t="s">
        <v>115</v>
      </c>
      <c r="R4" s="106"/>
      <c r="S4" s="107"/>
    </row>
    <row r="5" ht="142.5" customHeight="1">
      <c r="D5" s="108"/>
      <c r="E5" s="109" t="s">
        <v>116</v>
      </c>
      <c r="F5" s="110" t="s">
        <v>117</v>
      </c>
      <c r="G5" s="111" t="s">
        <v>118</v>
      </c>
      <c r="H5" s="112" t="s">
        <v>119</v>
      </c>
      <c r="I5" s="113" t="s">
        <v>120</v>
      </c>
      <c r="J5" s="114" t="s">
        <v>121</v>
      </c>
      <c r="K5" s="115" t="s">
        <v>122</v>
      </c>
      <c r="L5" s="116" t="s">
        <v>123</v>
      </c>
      <c r="M5" s="117" t="s">
        <v>124</v>
      </c>
      <c r="N5" s="118" t="s">
        <v>125</v>
      </c>
      <c r="O5" s="118" t="s">
        <v>126</v>
      </c>
      <c r="P5" s="119" t="s">
        <v>127</v>
      </c>
      <c r="Q5" s="120" t="s">
        <v>128</v>
      </c>
      <c r="R5" s="120" t="s">
        <v>129</v>
      </c>
      <c r="S5" s="120" t="s">
        <v>130</v>
      </c>
    </row>
    <row r="6" ht="16.5" customHeight="1">
      <c r="D6" s="121" t="s">
        <v>131</v>
      </c>
      <c r="E6" s="122">
        <v>3.0</v>
      </c>
      <c r="F6" s="122">
        <v>0.0</v>
      </c>
      <c r="G6" s="122">
        <v>2.0</v>
      </c>
      <c r="H6" s="122">
        <v>0.0</v>
      </c>
      <c r="I6" s="122">
        <v>3.0</v>
      </c>
      <c r="J6" s="122">
        <v>0.0</v>
      </c>
      <c r="K6" s="122">
        <v>2.0</v>
      </c>
      <c r="L6" s="122">
        <v>3.0</v>
      </c>
      <c r="M6" s="122">
        <v>3.0</v>
      </c>
      <c r="N6" s="122">
        <v>2.0</v>
      </c>
      <c r="O6" s="122">
        <v>1.0</v>
      </c>
      <c r="P6" s="122">
        <v>3.0</v>
      </c>
      <c r="Q6" s="122">
        <v>1.0</v>
      </c>
      <c r="R6" s="123">
        <v>3.0</v>
      </c>
      <c r="S6" s="123">
        <v>2.0</v>
      </c>
    </row>
    <row r="7" ht="16.5" customHeight="1">
      <c r="D7" s="121" t="s">
        <v>132</v>
      </c>
      <c r="E7" s="122">
        <v>2.0</v>
      </c>
      <c r="F7" s="122">
        <v>3.0</v>
      </c>
      <c r="G7" s="122">
        <v>2.0</v>
      </c>
      <c r="H7" s="122">
        <v>0.0</v>
      </c>
      <c r="I7" s="122">
        <v>2.0</v>
      </c>
      <c r="J7" s="122">
        <v>1.0</v>
      </c>
      <c r="K7" s="122">
        <v>1.0</v>
      </c>
      <c r="L7" s="122">
        <v>0.0</v>
      </c>
      <c r="M7" s="122">
        <v>3.0</v>
      </c>
      <c r="N7" s="122">
        <v>2.0</v>
      </c>
      <c r="O7" s="122">
        <v>0.0</v>
      </c>
      <c r="P7" s="122">
        <v>2.0</v>
      </c>
      <c r="Q7" s="122">
        <v>2.0</v>
      </c>
      <c r="R7" s="122">
        <v>0.0</v>
      </c>
      <c r="S7" s="122">
        <v>1.0</v>
      </c>
    </row>
    <row r="8" ht="16.5" customHeight="1">
      <c r="D8" s="121" t="s">
        <v>133</v>
      </c>
      <c r="E8" s="122">
        <v>3.0</v>
      </c>
      <c r="F8" s="122">
        <v>1.0</v>
      </c>
      <c r="G8" s="122">
        <v>0.0</v>
      </c>
      <c r="H8" s="122">
        <v>0.0</v>
      </c>
      <c r="I8" s="122">
        <v>1.0</v>
      </c>
      <c r="J8" s="122">
        <v>0.0</v>
      </c>
      <c r="K8" s="122">
        <v>0.0</v>
      </c>
      <c r="L8" s="122">
        <v>2.0</v>
      </c>
      <c r="M8" s="122">
        <v>0.0</v>
      </c>
      <c r="N8" s="122">
        <v>3.0</v>
      </c>
      <c r="O8" s="122">
        <v>2.0</v>
      </c>
      <c r="P8" s="122">
        <v>2.0</v>
      </c>
      <c r="Q8" s="122">
        <v>3.0</v>
      </c>
      <c r="R8" s="122">
        <v>1.0</v>
      </c>
      <c r="S8" s="122">
        <v>3.0</v>
      </c>
    </row>
    <row r="9" ht="16.5" customHeight="1">
      <c r="D9" s="121" t="s">
        <v>134</v>
      </c>
      <c r="E9" s="122">
        <v>2.0</v>
      </c>
      <c r="F9" s="122">
        <v>1.0</v>
      </c>
      <c r="G9" s="122">
        <v>1.0</v>
      </c>
      <c r="H9" s="122">
        <v>2.0</v>
      </c>
      <c r="I9" s="122">
        <v>3.0</v>
      </c>
      <c r="J9" s="122">
        <v>0.0</v>
      </c>
      <c r="K9" s="122">
        <v>0.0</v>
      </c>
      <c r="L9" s="122">
        <v>0.0</v>
      </c>
      <c r="M9" s="122">
        <v>0.0</v>
      </c>
      <c r="N9" s="122">
        <v>3.0</v>
      </c>
      <c r="O9" s="122">
        <v>2.0</v>
      </c>
      <c r="P9" s="122">
        <v>0.0</v>
      </c>
      <c r="Q9" s="122">
        <v>1.0</v>
      </c>
      <c r="R9" s="122">
        <v>1.0</v>
      </c>
      <c r="S9" s="123">
        <v>1.0</v>
      </c>
    </row>
    <row r="10" ht="16.5" customHeight="1">
      <c r="B10" s="103" t="s">
        <v>135</v>
      </c>
      <c r="D10" s="124" t="s">
        <v>136</v>
      </c>
      <c r="E10" s="125">
        <f t="shared" ref="E10:S10" si="1">IFERROR(AVERAGEIF(E6:E9,"&lt;&gt;0",E6:E9),0)</f>
        <v>2.5</v>
      </c>
      <c r="F10" s="125">
        <f t="shared" si="1"/>
        <v>1.666666667</v>
      </c>
      <c r="G10" s="125">
        <f t="shared" si="1"/>
        <v>1.666666667</v>
      </c>
      <c r="H10" s="125">
        <f t="shared" si="1"/>
        <v>2</v>
      </c>
      <c r="I10" s="125">
        <f t="shared" si="1"/>
        <v>2.25</v>
      </c>
      <c r="J10" s="125">
        <f t="shared" si="1"/>
        <v>1</v>
      </c>
      <c r="K10" s="125">
        <f t="shared" si="1"/>
        <v>1.5</v>
      </c>
      <c r="L10" s="125">
        <f t="shared" si="1"/>
        <v>2.5</v>
      </c>
      <c r="M10" s="125">
        <f t="shared" si="1"/>
        <v>3</v>
      </c>
      <c r="N10" s="125">
        <f t="shared" si="1"/>
        <v>2.5</v>
      </c>
      <c r="O10" s="125">
        <f t="shared" si="1"/>
        <v>1.666666667</v>
      </c>
      <c r="P10" s="125">
        <f t="shared" si="1"/>
        <v>2.333333333</v>
      </c>
      <c r="Q10" s="125">
        <f t="shared" si="1"/>
        <v>1.75</v>
      </c>
      <c r="R10" s="125">
        <f t="shared" si="1"/>
        <v>1.666666667</v>
      </c>
      <c r="S10" s="125">
        <f t="shared" si="1"/>
        <v>1.75</v>
      </c>
    </row>
    <row r="12" ht="15.75" customHeight="1"/>
    <row r="13" ht="48.0" customHeight="1">
      <c r="B13" s="103" t="s">
        <v>137</v>
      </c>
      <c r="D13" s="104" t="s">
        <v>113</v>
      </c>
      <c r="E13" s="105" t="s">
        <v>114</v>
      </c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7"/>
      <c r="Q13" s="105" t="s">
        <v>115</v>
      </c>
      <c r="R13" s="106"/>
      <c r="S13" s="107"/>
    </row>
    <row r="14" ht="142.5" customHeight="1">
      <c r="D14" s="108"/>
      <c r="E14" s="109" t="s">
        <v>116</v>
      </c>
      <c r="F14" s="110" t="s">
        <v>117</v>
      </c>
      <c r="G14" s="111" t="s">
        <v>118</v>
      </c>
      <c r="H14" s="112" t="s">
        <v>119</v>
      </c>
      <c r="I14" s="113" t="s">
        <v>120</v>
      </c>
      <c r="J14" s="114" t="s">
        <v>121</v>
      </c>
      <c r="K14" s="115" t="s">
        <v>122</v>
      </c>
      <c r="L14" s="116" t="s">
        <v>123</v>
      </c>
      <c r="M14" s="117" t="s">
        <v>124</v>
      </c>
      <c r="N14" s="118" t="s">
        <v>125</v>
      </c>
      <c r="O14" s="118" t="s">
        <v>126</v>
      </c>
      <c r="P14" s="119" t="s">
        <v>127</v>
      </c>
      <c r="Q14" s="120" t="s">
        <v>128</v>
      </c>
      <c r="R14" s="120" t="s">
        <v>129</v>
      </c>
      <c r="S14" s="120" t="s">
        <v>130</v>
      </c>
    </row>
    <row r="15" ht="16.5" customHeight="1">
      <c r="C15" s="103">
        <f>'GE1'!N19</f>
        <v>2.55</v>
      </c>
      <c r="D15" s="121" t="s">
        <v>131</v>
      </c>
      <c r="E15" s="122">
        <f t="shared" ref="E15:S15" si="2">($C$15*E6/3)</f>
        <v>2.55</v>
      </c>
      <c r="F15" s="122">
        <f t="shared" si="2"/>
        <v>0</v>
      </c>
      <c r="G15" s="122">
        <f t="shared" si="2"/>
        <v>1.7</v>
      </c>
      <c r="H15" s="122">
        <f t="shared" si="2"/>
        <v>0</v>
      </c>
      <c r="I15" s="122">
        <f t="shared" si="2"/>
        <v>2.55</v>
      </c>
      <c r="J15" s="122">
        <f t="shared" si="2"/>
        <v>0</v>
      </c>
      <c r="K15" s="122">
        <f t="shared" si="2"/>
        <v>1.7</v>
      </c>
      <c r="L15" s="122">
        <f t="shared" si="2"/>
        <v>2.55</v>
      </c>
      <c r="M15" s="122">
        <f t="shared" si="2"/>
        <v>2.55</v>
      </c>
      <c r="N15" s="122">
        <f t="shared" si="2"/>
        <v>1.7</v>
      </c>
      <c r="O15" s="122">
        <f t="shared" si="2"/>
        <v>0.85</v>
      </c>
      <c r="P15" s="122">
        <f t="shared" si="2"/>
        <v>2.55</v>
      </c>
      <c r="Q15" s="122">
        <f t="shared" si="2"/>
        <v>0.85</v>
      </c>
      <c r="R15" s="122">
        <f t="shared" si="2"/>
        <v>2.55</v>
      </c>
      <c r="S15" s="122">
        <f t="shared" si="2"/>
        <v>1.7</v>
      </c>
    </row>
    <row r="16" ht="16.5" customHeight="1">
      <c r="D16" s="121" t="s">
        <v>132</v>
      </c>
      <c r="E16" s="122">
        <f t="shared" ref="E16:S16" si="3">($C$15*E7/3)</f>
        <v>1.7</v>
      </c>
      <c r="F16" s="122">
        <f t="shared" si="3"/>
        <v>2.55</v>
      </c>
      <c r="G16" s="122">
        <f t="shared" si="3"/>
        <v>1.7</v>
      </c>
      <c r="H16" s="122">
        <f t="shared" si="3"/>
        <v>0</v>
      </c>
      <c r="I16" s="122">
        <f t="shared" si="3"/>
        <v>1.7</v>
      </c>
      <c r="J16" s="122">
        <f t="shared" si="3"/>
        <v>0.85</v>
      </c>
      <c r="K16" s="122">
        <f t="shared" si="3"/>
        <v>0.85</v>
      </c>
      <c r="L16" s="122">
        <f t="shared" si="3"/>
        <v>0</v>
      </c>
      <c r="M16" s="122">
        <f t="shared" si="3"/>
        <v>2.55</v>
      </c>
      <c r="N16" s="122">
        <f t="shared" si="3"/>
        <v>1.7</v>
      </c>
      <c r="O16" s="122">
        <f t="shared" si="3"/>
        <v>0</v>
      </c>
      <c r="P16" s="122">
        <f t="shared" si="3"/>
        <v>1.7</v>
      </c>
      <c r="Q16" s="122">
        <f t="shared" si="3"/>
        <v>1.7</v>
      </c>
      <c r="R16" s="122">
        <f t="shared" si="3"/>
        <v>0</v>
      </c>
      <c r="S16" s="122">
        <f t="shared" si="3"/>
        <v>0.85</v>
      </c>
    </row>
    <row r="17" ht="16.5" customHeight="1">
      <c r="D17" s="121" t="s">
        <v>133</v>
      </c>
      <c r="E17" s="122">
        <f t="shared" ref="E17:S17" si="4">($C$15*E8/3)</f>
        <v>2.55</v>
      </c>
      <c r="F17" s="122">
        <f t="shared" si="4"/>
        <v>0.85</v>
      </c>
      <c r="G17" s="122">
        <f t="shared" si="4"/>
        <v>0</v>
      </c>
      <c r="H17" s="122">
        <f t="shared" si="4"/>
        <v>0</v>
      </c>
      <c r="I17" s="122">
        <f t="shared" si="4"/>
        <v>0.85</v>
      </c>
      <c r="J17" s="122">
        <f t="shared" si="4"/>
        <v>0</v>
      </c>
      <c r="K17" s="122">
        <f t="shared" si="4"/>
        <v>0</v>
      </c>
      <c r="L17" s="122">
        <f t="shared" si="4"/>
        <v>1.7</v>
      </c>
      <c r="M17" s="122">
        <f t="shared" si="4"/>
        <v>0</v>
      </c>
      <c r="N17" s="122">
        <f t="shared" si="4"/>
        <v>2.55</v>
      </c>
      <c r="O17" s="122">
        <f t="shared" si="4"/>
        <v>1.7</v>
      </c>
      <c r="P17" s="122">
        <f t="shared" si="4"/>
        <v>1.7</v>
      </c>
      <c r="Q17" s="122">
        <f t="shared" si="4"/>
        <v>2.55</v>
      </c>
      <c r="R17" s="122">
        <f t="shared" si="4"/>
        <v>0.85</v>
      </c>
      <c r="S17" s="122">
        <f t="shared" si="4"/>
        <v>2.55</v>
      </c>
    </row>
    <row r="18" ht="16.5" customHeight="1">
      <c r="D18" s="121" t="s">
        <v>134</v>
      </c>
      <c r="E18" s="122">
        <f t="shared" ref="E18:S18" si="5">($C$15*E9/3)</f>
        <v>1.7</v>
      </c>
      <c r="F18" s="122">
        <f t="shared" si="5"/>
        <v>0.85</v>
      </c>
      <c r="G18" s="122">
        <f t="shared" si="5"/>
        <v>0.85</v>
      </c>
      <c r="H18" s="122">
        <f t="shared" si="5"/>
        <v>1.7</v>
      </c>
      <c r="I18" s="122">
        <f t="shared" si="5"/>
        <v>2.55</v>
      </c>
      <c r="J18" s="122">
        <f t="shared" si="5"/>
        <v>0</v>
      </c>
      <c r="K18" s="122">
        <f t="shared" si="5"/>
        <v>0</v>
      </c>
      <c r="L18" s="122">
        <f t="shared" si="5"/>
        <v>0</v>
      </c>
      <c r="M18" s="122">
        <f t="shared" si="5"/>
        <v>0</v>
      </c>
      <c r="N18" s="122">
        <f t="shared" si="5"/>
        <v>2.55</v>
      </c>
      <c r="O18" s="122">
        <f t="shared" si="5"/>
        <v>1.7</v>
      </c>
      <c r="P18" s="122">
        <f t="shared" si="5"/>
        <v>0</v>
      </c>
      <c r="Q18" s="122">
        <f t="shared" si="5"/>
        <v>0.85</v>
      </c>
      <c r="R18" s="122">
        <f t="shared" si="5"/>
        <v>0.85</v>
      </c>
      <c r="S18" s="122">
        <f t="shared" si="5"/>
        <v>0.85</v>
      </c>
    </row>
    <row r="19" ht="16.5" customHeight="1">
      <c r="D19" s="124" t="s">
        <v>136</v>
      </c>
      <c r="E19" s="125">
        <f t="shared" ref="E19:S19" si="6">IFERROR(AVERAGEIF(E15:E18,"&lt;&gt;0",E15:E18),0)</f>
        <v>2.125</v>
      </c>
      <c r="F19" s="125">
        <f t="shared" si="6"/>
        <v>1.416666667</v>
      </c>
      <c r="G19" s="125">
        <f t="shared" si="6"/>
        <v>1.416666667</v>
      </c>
      <c r="H19" s="125">
        <f t="shared" si="6"/>
        <v>1.7</v>
      </c>
      <c r="I19" s="125">
        <f t="shared" si="6"/>
        <v>1.9125</v>
      </c>
      <c r="J19" s="125">
        <f t="shared" si="6"/>
        <v>0.85</v>
      </c>
      <c r="K19" s="125">
        <f t="shared" si="6"/>
        <v>1.275</v>
      </c>
      <c r="L19" s="125">
        <f t="shared" si="6"/>
        <v>2.125</v>
      </c>
      <c r="M19" s="125">
        <f t="shared" si="6"/>
        <v>2.55</v>
      </c>
      <c r="N19" s="125">
        <f t="shared" si="6"/>
        <v>2.125</v>
      </c>
      <c r="O19" s="125">
        <f t="shared" si="6"/>
        <v>1.416666667</v>
      </c>
      <c r="P19" s="125">
        <f t="shared" si="6"/>
        <v>1.983333333</v>
      </c>
      <c r="Q19" s="125">
        <f t="shared" si="6"/>
        <v>1.4875</v>
      </c>
      <c r="R19" s="125">
        <f t="shared" si="6"/>
        <v>1.416666667</v>
      </c>
      <c r="S19" s="125">
        <f t="shared" si="6"/>
        <v>1.4875</v>
      </c>
    </row>
    <row r="21" ht="15.75" customHeight="1"/>
    <row r="22" ht="15.75" customHeight="1">
      <c r="B22" s="126" t="s">
        <v>135</v>
      </c>
      <c r="C22" s="127"/>
      <c r="D22" s="128" t="s">
        <v>136</v>
      </c>
      <c r="E22" s="129">
        <f t="shared" ref="E22:S22" si="7">E10</f>
        <v>2.5</v>
      </c>
      <c r="F22" s="129">
        <f t="shared" si="7"/>
        <v>1.666666667</v>
      </c>
      <c r="G22" s="129">
        <f t="shared" si="7"/>
        <v>1.666666667</v>
      </c>
      <c r="H22" s="129">
        <f t="shared" si="7"/>
        <v>2</v>
      </c>
      <c r="I22" s="129">
        <f t="shared" si="7"/>
        <v>2.25</v>
      </c>
      <c r="J22" s="129">
        <f t="shared" si="7"/>
        <v>1</v>
      </c>
      <c r="K22" s="129">
        <f t="shared" si="7"/>
        <v>1.5</v>
      </c>
      <c r="L22" s="129">
        <f t="shared" si="7"/>
        <v>2.5</v>
      </c>
      <c r="M22" s="129">
        <f t="shared" si="7"/>
        <v>3</v>
      </c>
      <c r="N22" s="129">
        <f t="shared" si="7"/>
        <v>2.5</v>
      </c>
      <c r="O22" s="129">
        <f t="shared" si="7"/>
        <v>1.666666667</v>
      </c>
      <c r="P22" s="129">
        <f t="shared" si="7"/>
        <v>2.333333333</v>
      </c>
      <c r="Q22" s="129">
        <f t="shared" si="7"/>
        <v>1.75</v>
      </c>
      <c r="R22" s="129">
        <f t="shared" si="7"/>
        <v>1.666666667</v>
      </c>
      <c r="S22" s="129">
        <f t="shared" si="7"/>
        <v>1.75</v>
      </c>
    </row>
    <row r="23" ht="15.75" customHeight="1">
      <c r="B23" s="130" t="s">
        <v>137</v>
      </c>
      <c r="C23" s="127"/>
      <c r="D23" s="128" t="s">
        <v>136</v>
      </c>
      <c r="E23" s="131">
        <f t="shared" ref="E23:S23" si="8">E19</f>
        <v>2.125</v>
      </c>
      <c r="F23" s="131">
        <f t="shared" si="8"/>
        <v>1.416666667</v>
      </c>
      <c r="G23" s="131">
        <f t="shared" si="8"/>
        <v>1.416666667</v>
      </c>
      <c r="H23" s="131">
        <f t="shared" si="8"/>
        <v>1.7</v>
      </c>
      <c r="I23" s="131">
        <f t="shared" si="8"/>
        <v>1.9125</v>
      </c>
      <c r="J23" s="131">
        <f t="shared" si="8"/>
        <v>0.85</v>
      </c>
      <c r="K23" s="131">
        <f t="shared" si="8"/>
        <v>1.275</v>
      </c>
      <c r="L23" s="131">
        <f t="shared" si="8"/>
        <v>2.125</v>
      </c>
      <c r="M23" s="131">
        <f t="shared" si="8"/>
        <v>2.55</v>
      </c>
      <c r="N23" s="131">
        <f t="shared" si="8"/>
        <v>2.125</v>
      </c>
      <c r="O23" s="131">
        <f t="shared" si="8"/>
        <v>1.416666667</v>
      </c>
      <c r="P23" s="131">
        <f t="shared" si="8"/>
        <v>1.983333333</v>
      </c>
      <c r="Q23" s="131">
        <f t="shared" si="8"/>
        <v>1.4875</v>
      </c>
      <c r="R23" s="131">
        <f t="shared" si="8"/>
        <v>1.416666667</v>
      </c>
      <c r="S23" s="131">
        <f t="shared" si="8"/>
        <v>1.4875</v>
      </c>
    </row>
    <row r="24" ht="15.75" customHeight="1"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</row>
    <row r="25" ht="15.75" customHeight="1">
      <c r="B25" s="127" t="s">
        <v>138</v>
      </c>
      <c r="C25" s="127"/>
      <c r="D25" s="127"/>
      <c r="E25" s="126">
        <f t="shared" ref="E25:S25" si="9">E22-E23</f>
        <v>0.375</v>
      </c>
      <c r="F25" s="126">
        <f t="shared" si="9"/>
        <v>0.25</v>
      </c>
      <c r="G25" s="126">
        <f t="shared" si="9"/>
        <v>0.25</v>
      </c>
      <c r="H25" s="126">
        <f t="shared" si="9"/>
        <v>0.3</v>
      </c>
      <c r="I25" s="126">
        <f t="shared" si="9"/>
        <v>0.3375</v>
      </c>
      <c r="J25" s="126">
        <f t="shared" si="9"/>
        <v>0.15</v>
      </c>
      <c r="K25" s="126">
        <f t="shared" si="9"/>
        <v>0.225</v>
      </c>
      <c r="L25" s="126">
        <f t="shared" si="9"/>
        <v>0.375</v>
      </c>
      <c r="M25" s="126">
        <f t="shared" si="9"/>
        <v>0.45</v>
      </c>
      <c r="N25" s="126">
        <f t="shared" si="9"/>
        <v>0.375</v>
      </c>
      <c r="O25" s="126">
        <f t="shared" si="9"/>
        <v>0.25</v>
      </c>
      <c r="P25" s="126">
        <f t="shared" si="9"/>
        <v>0.35</v>
      </c>
      <c r="Q25" s="126">
        <f t="shared" si="9"/>
        <v>0.2625</v>
      </c>
      <c r="R25" s="126">
        <f t="shared" si="9"/>
        <v>0.25</v>
      </c>
      <c r="S25" s="126">
        <f t="shared" si="9"/>
        <v>0.2625</v>
      </c>
    </row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E4:P4"/>
    <mergeCell ref="Q4:S4"/>
    <mergeCell ref="E13:P13"/>
    <mergeCell ref="Q13:S13"/>
  </mergeCells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11.0"/>
    <col customWidth="1" min="3" max="3" width="16.43"/>
    <col customWidth="1" min="4" max="4" width="19.57"/>
    <col customWidth="1" min="5" max="5" width="15.86"/>
    <col customWidth="1" min="6" max="6" width="18.29"/>
    <col customWidth="1" min="7" max="7" width="12.43"/>
    <col customWidth="1" min="8" max="8" width="11.71"/>
    <col customWidth="1" min="9" max="9" width="12.43"/>
    <col customWidth="1" min="10" max="10" width="7.0"/>
    <col customWidth="1" min="11" max="11" width="12.0"/>
    <col customWidth="1" min="12" max="12" width="13.29"/>
    <col customWidth="1" min="13" max="13" width="8.0"/>
    <col customWidth="1" min="14" max="14" width="12.29"/>
    <col customWidth="1" min="15" max="15" width="6.57"/>
    <col customWidth="1" min="16" max="16" width="11.14"/>
    <col customWidth="1" min="17" max="17" width="5.14"/>
    <col customWidth="1" min="18" max="19" width="6.0"/>
    <col customWidth="1" min="20" max="20" width="6.57"/>
    <col customWidth="1" min="21" max="21" width="5.71"/>
    <col customWidth="1" min="22" max="26" width="8.0"/>
  </cols>
  <sheetData>
    <row r="1" ht="15.0" customHeight="1">
      <c r="A1" s="1"/>
      <c r="B1" s="2" t="s">
        <v>0</v>
      </c>
      <c r="C1" s="3"/>
      <c r="D1" s="4" t="s">
        <v>162</v>
      </c>
      <c r="E1" s="5" t="s">
        <v>2</v>
      </c>
      <c r="F1" s="6"/>
      <c r="G1" s="6"/>
      <c r="H1" s="6"/>
      <c r="I1" s="6"/>
      <c r="J1" s="3"/>
      <c r="K1" s="7"/>
      <c r="L1" s="7"/>
      <c r="M1" s="7"/>
      <c r="N1" s="8"/>
      <c r="O1" s="8"/>
      <c r="P1" s="8"/>
      <c r="Q1" s="8"/>
      <c r="R1" s="8"/>
      <c r="S1" s="9"/>
      <c r="T1" s="9"/>
      <c r="U1" s="9"/>
      <c r="V1" s="1"/>
      <c r="W1" s="1"/>
      <c r="X1" s="1"/>
      <c r="Y1" s="1"/>
      <c r="Z1" s="1"/>
    </row>
    <row r="2" ht="16.5" customHeight="1">
      <c r="A2" s="1"/>
      <c r="B2" s="10" t="s">
        <v>3</v>
      </c>
      <c r="C2" s="3"/>
      <c r="D2" s="4" t="s">
        <v>217</v>
      </c>
      <c r="E2" s="11"/>
      <c r="F2" s="12" t="s">
        <v>5</v>
      </c>
      <c r="G2" s="6"/>
      <c r="H2" s="6"/>
      <c r="I2" s="3"/>
      <c r="J2" s="11"/>
      <c r="K2" s="7"/>
      <c r="L2" s="7"/>
      <c r="M2" s="7"/>
      <c r="N2" s="13"/>
      <c r="O2" s="13"/>
      <c r="P2" s="13"/>
      <c r="Q2" s="13"/>
      <c r="R2" s="14"/>
      <c r="S2" s="7"/>
      <c r="T2" s="7"/>
      <c r="U2" s="7"/>
      <c r="V2" s="1"/>
      <c r="W2" s="1"/>
      <c r="X2" s="1"/>
      <c r="Y2" s="1"/>
      <c r="Z2" s="1"/>
    </row>
    <row r="3" ht="15.0" customHeight="1">
      <c r="A3" s="1"/>
      <c r="B3" s="15" t="s">
        <v>6</v>
      </c>
      <c r="C3" s="3"/>
      <c r="D3" s="4" t="s">
        <v>7</v>
      </c>
      <c r="E3" s="11"/>
      <c r="F3" s="16" t="s">
        <v>8</v>
      </c>
      <c r="G3" s="6"/>
      <c r="H3" s="6"/>
      <c r="I3" s="3"/>
      <c r="J3" s="11"/>
      <c r="K3" s="7"/>
      <c r="L3" s="7"/>
      <c r="M3" s="7"/>
      <c r="N3" s="13"/>
      <c r="O3" s="13"/>
      <c r="P3" s="13"/>
      <c r="Q3" s="13"/>
      <c r="R3" s="14"/>
      <c r="S3" s="7"/>
      <c r="T3" s="7"/>
      <c r="U3" s="7"/>
      <c r="V3" s="1"/>
      <c r="W3" s="1"/>
      <c r="X3" s="1"/>
      <c r="Y3" s="1"/>
      <c r="Z3" s="1"/>
    </row>
    <row r="4" ht="16.5" customHeight="1">
      <c r="A4" s="1"/>
      <c r="B4" s="10" t="s">
        <v>9</v>
      </c>
      <c r="C4" s="3"/>
      <c r="D4" s="4" t="s">
        <v>10</v>
      </c>
      <c r="E4" s="11"/>
      <c r="F4" s="17" t="s">
        <v>11</v>
      </c>
      <c r="G4" s="6"/>
      <c r="H4" s="6"/>
      <c r="I4" s="3"/>
      <c r="J4" s="11"/>
      <c r="K4" s="1"/>
      <c r="L4" s="1"/>
      <c r="M4" s="1"/>
      <c r="N4" s="13"/>
      <c r="O4" s="13"/>
      <c r="P4" s="13"/>
      <c r="Q4" s="13"/>
      <c r="R4" s="14"/>
      <c r="S4" s="7"/>
      <c r="T4" s="7"/>
      <c r="U4" s="7"/>
      <c r="V4" s="1"/>
      <c r="W4" s="1"/>
      <c r="X4" s="1"/>
      <c r="Y4" s="1"/>
      <c r="Z4" s="1"/>
    </row>
    <row r="5" ht="14.25" customHeight="1">
      <c r="A5" s="1"/>
      <c r="B5" s="18" t="s">
        <v>12</v>
      </c>
      <c r="C5" s="3"/>
      <c r="D5" s="4">
        <v>4.0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6.5" customHeight="1">
      <c r="A6" s="1"/>
      <c r="B6" s="19" t="s">
        <v>13</v>
      </c>
      <c r="C6" s="3"/>
      <c r="D6" s="20" t="s">
        <v>14</v>
      </c>
      <c r="E6" s="21"/>
      <c r="F6" s="21"/>
      <c r="G6" s="21"/>
      <c r="H6" s="21"/>
      <c r="I6" s="21"/>
      <c r="J6" s="22"/>
      <c r="K6" s="22"/>
      <c r="L6" s="22"/>
      <c r="M6" s="22" t="str">
        <f>IFERROR(SUM(M1:M5)/COUNT(M1:M5),"")</f>
        <v/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4.5" customHeight="1">
      <c r="A7" s="1"/>
      <c r="B7" s="23"/>
      <c r="C7" s="23"/>
      <c r="D7" s="24"/>
      <c r="E7" s="25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1"/>
      <c r="W7" s="1"/>
      <c r="X7" s="1"/>
      <c r="Y7" s="1"/>
      <c r="Z7" s="1"/>
    </row>
    <row r="8" ht="15.0" customHeight="1">
      <c r="A8" s="1"/>
      <c r="B8" s="26" t="s">
        <v>15</v>
      </c>
      <c r="C8" s="6"/>
      <c r="D8" s="3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4.25" customHeight="1">
      <c r="A9" s="1"/>
      <c r="B9" s="10"/>
      <c r="C9" s="3"/>
      <c r="D9" s="27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4.25" customHeight="1">
      <c r="A10" s="1"/>
      <c r="B10" s="10"/>
      <c r="C10" s="3"/>
      <c r="D10" s="27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4.25" customHeight="1">
      <c r="A11" s="1"/>
      <c r="B11" s="10"/>
      <c r="C11" s="3"/>
      <c r="D11" s="27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3.0" customHeight="1">
      <c r="A12" s="1"/>
      <c r="B12" s="23"/>
      <c r="C12" s="23"/>
      <c r="D12" s="24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4.25" hidden="1" customHeight="1">
      <c r="A13" s="28"/>
      <c r="B13" s="28"/>
      <c r="C13" s="23"/>
      <c r="D13" s="24"/>
      <c r="E13" s="23"/>
      <c r="F13" s="29"/>
      <c r="G13" s="30"/>
      <c r="H13" s="3"/>
      <c r="I13" s="30"/>
      <c r="J13" s="3"/>
      <c r="K13" s="31"/>
      <c r="L13" s="31"/>
      <c r="M13" s="31"/>
      <c r="N13" s="31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ht="33.0" customHeight="1">
      <c r="A14" s="1"/>
      <c r="B14" s="32" t="s">
        <v>218</v>
      </c>
      <c r="C14" s="6"/>
      <c r="D14" s="3"/>
      <c r="E14" s="33"/>
      <c r="F14" s="34"/>
      <c r="G14" s="34"/>
      <c r="H14" s="34"/>
      <c r="I14" s="34"/>
      <c r="J14" s="34"/>
      <c r="K14" s="31"/>
      <c r="L14" s="31"/>
      <c r="M14" s="31"/>
      <c r="N14" s="3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57.0" customHeight="1">
      <c r="A15" s="35"/>
      <c r="B15" s="32" t="s">
        <v>17</v>
      </c>
      <c r="C15" s="6"/>
      <c r="D15" s="3"/>
      <c r="E15" s="35"/>
      <c r="F15" s="36"/>
      <c r="G15" s="37"/>
      <c r="H15" s="38"/>
      <c r="I15" s="39"/>
      <c r="J15" s="39"/>
      <c r="K15" s="40"/>
      <c r="L15" s="40"/>
      <c r="M15" s="40"/>
      <c r="N15" s="40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ht="72.0" customHeight="1">
      <c r="A16" s="41"/>
      <c r="B16" s="32" t="s">
        <v>18</v>
      </c>
      <c r="C16" s="6"/>
      <c r="D16" s="3"/>
      <c r="E16" s="42" t="s">
        <v>19</v>
      </c>
      <c r="F16" s="43"/>
      <c r="G16" s="43"/>
      <c r="H16" s="43"/>
      <c r="I16" s="43"/>
      <c r="J16" s="43"/>
      <c r="K16" s="44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ht="14.25" customHeight="1">
      <c r="A17" s="41"/>
      <c r="B17" s="45" t="s">
        <v>20</v>
      </c>
      <c r="C17" s="6"/>
      <c r="D17" s="3"/>
      <c r="E17" s="46" t="s">
        <v>21</v>
      </c>
      <c r="F17" s="47"/>
      <c r="G17" s="47"/>
      <c r="H17" s="48"/>
      <c r="I17" s="49" t="s">
        <v>22</v>
      </c>
      <c r="J17" s="50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ht="49.5" customHeight="1">
      <c r="A18" s="41" t="s">
        <v>23</v>
      </c>
      <c r="B18" s="51"/>
      <c r="C18" s="52" t="s">
        <v>24</v>
      </c>
      <c r="D18" s="53" t="s">
        <v>25</v>
      </c>
      <c r="E18" s="169" t="s">
        <v>26</v>
      </c>
      <c r="F18" s="169" t="s">
        <v>27</v>
      </c>
      <c r="G18" s="169" t="s">
        <v>28</v>
      </c>
      <c r="H18" s="169" t="s">
        <v>29</v>
      </c>
      <c r="I18" s="35">
        <v>100.0</v>
      </c>
      <c r="J18" s="35" t="s">
        <v>214</v>
      </c>
      <c r="K18" s="35" t="s">
        <v>30</v>
      </c>
      <c r="L18" s="35" t="s">
        <v>31</v>
      </c>
      <c r="M18" s="35" t="s">
        <v>32</v>
      </c>
      <c r="N18" s="35" t="s">
        <v>33</v>
      </c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ht="17.25" customHeight="1">
      <c r="A19" s="78">
        <v>1.0</v>
      </c>
      <c r="B19" s="57"/>
      <c r="C19" s="177" t="s">
        <v>219</v>
      </c>
      <c r="D19" s="178" t="s">
        <v>220</v>
      </c>
      <c r="E19" s="59" t="str">
        <f t="shared" ref="E19:E32" si="1">'[2]CO1 '!P19</f>
        <v>#REF!</v>
      </c>
      <c r="F19" s="59" t="str">
        <f>[2]CO2!P19</f>
        <v>#ERROR!</v>
      </c>
      <c r="G19" s="59" t="str">
        <f>[2]CO3!O19</f>
        <v>#ERROR!</v>
      </c>
      <c r="H19" s="59" t="str">
        <f>[2]CO4!M19</f>
        <v>#ERROR!</v>
      </c>
      <c r="I19" s="59">
        <v>80.0</v>
      </c>
      <c r="J19" s="59">
        <f t="shared" ref="J19:J32" si="2">(I19/100)*100</f>
        <v>80</v>
      </c>
      <c r="K19" s="59" t="str">
        <f t="shared" ref="K19:K32" si="3">IF(J19&lt;=0,"",IF((J19&gt;=60),"Y","N"))</f>
        <v>Y</v>
      </c>
      <c r="L19" s="61">
        <f>(E37+F37+G37+H37)/4</f>
        <v>1.5</v>
      </c>
      <c r="M19" s="61">
        <f>K37</f>
        <v>3</v>
      </c>
      <c r="N19" s="62">
        <f>(L19*0.2+M19*0.8)</f>
        <v>2.7</v>
      </c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ht="15.0" customHeight="1">
      <c r="A20" s="78">
        <v>2.0</v>
      </c>
      <c r="B20" s="57"/>
      <c r="C20" s="177" t="s">
        <v>221</v>
      </c>
      <c r="D20" s="178" t="s">
        <v>222</v>
      </c>
      <c r="E20" s="59" t="str">
        <f t="shared" si="1"/>
        <v>#REF!</v>
      </c>
      <c r="F20" s="59" t="str">
        <f>[2]CO2!P19</f>
        <v>#ERROR!</v>
      </c>
      <c r="G20" s="59" t="str">
        <f>[2]CO3!O19</f>
        <v>#ERROR!</v>
      </c>
      <c r="H20" s="59" t="str">
        <f>[2]CO4!M19</f>
        <v>#ERROR!</v>
      </c>
      <c r="I20" s="59">
        <v>100.0</v>
      </c>
      <c r="J20" s="59">
        <f t="shared" si="2"/>
        <v>100</v>
      </c>
      <c r="K20" s="59" t="str">
        <f t="shared" si="3"/>
        <v>Y</v>
      </c>
      <c r="L20" s="65"/>
      <c r="M20" s="65"/>
      <c r="N20" s="66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ht="17.25" customHeight="1">
      <c r="A21" s="78">
        <v>3.0</v>
      </c>
      <c r="B21" s="57"/>
      <c r="C21" s="177" t="s">
        <v>223</v>
      </c>
      <c r="D21" s="178" t="s">
        <v>224</v>
      </c>
      <c r="E21" s="59" t="str">
        <f t="shared" si="1"/>
        <v>#REF!</v>
      </c>
      <c r="F21" s="59" t="str">
        <f>[2]CO2!P19</f>
        <v>#ERROR!</v>
      </c>
      <c r="G21" s="59" t="str">
        <f>[2]CO3!O19</f>
        <v>#ERROR!</v>
      </c>
      <c r="H21" s="59" t="str">
        <f>[2]CO4!M19</f>
        <v>#ERROR!</v>
      </c>
      <c r="I21" s="59">
        <v>78.0</v>
      </c>
      <c r="J21" s="59">
        <f t="shared" si="2"/>
        <v>78</v>
      </c>
      <c r="K21" s="59" t="str">
        <f t="shared" si="3"/>
        <v>Y</v>
      </c>
      <c r="L21" s="65"/>
      <c r="M21" s="65"/>
      <c r="N21" s="66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</row>
    <row r="22" ht="13.5" customHeight="1">
      <c r="A22" s="78">
        <v>4.0</v>
      </c>
      <c r="B22" s="57"/>
      <c r="C22" s="177" t="s">
        <v>225</v>
      </c>
      <c r="D22" s="178" t="s">
        <v>226</v>
      </c>
      <c r="E22" s="59" t="str">
        <f t="shared" si="1"/>
        <v>#REF!</v>
      </c>
      <c r="F22" s="59" t="str">
        <f>[2]CO2!P19</f>
        <v>#ERROR!</v>
      </c>
      <c r="G22" s="59" t="str">
        <f>[2]CO3!O19</f>
        <v>#ERROR!</v>
      </c>
      <c r="H22" s="59" t="str">
        <f>[2]CO4!M19</f>
        <v>#ERROR!</v>
      </c>
      <c r="I22" s="59">
        <v>75.0</v>
      </c>
      <c r="J22" s="59">
        <f t="shared" si="2"/>
        <v>75</v>
      </c>
      <c r="K22" s="59" t="str">
        <f t="shared" si="3"/>
        <v>Y</v>
      </c>
      <c r="L22" s="65"/>
      <c r="M22" s="65"/>
      <c r="N22" s="66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ht="13.5" customHeight="1">
      <c r="A23" s="78">
        <v>5.0</v>
      </c>
      <c r="B23" s="57"/>
      <c r="C23" s="177" t="s">
        <v>227</v>
      </c>
      <c r="D23" s="178" t="s">
        <v>228</v>
      </c>
      <c r="E23" s="59" t="str">
        <f t="shared" si="1"/>
        <v>#REF!</v>
      </c>
      <c r="F23" s="59" t="str">
        <f>[2]CO2!P19</f>
        <v>#ERROR!</v>
      </c>
      <c r="G23" s="59" t="str">
        <f>[2]CO3!O19</f>
        <v>#ERROR!</v>
      </c>
      <c r="H23" s="59" t="str">
        <f>[2]CO4!M19</f>
        <v>#ERROR!</v>
      </c>
      <c r="I23" s="40">
        <v>100.0</v>
      </c>
      <c r="J23" s="59">
        <f t="shared" si="2"/>
        <v>100</v>
      </c>
      <c r="K23" s="59" t="str">
        <f t="shared" si="3"/>
        <v>Y</v>
      </c>
      <c r="L23" s="65"/>
      <c r="M23" s="65"/>
      <c r="N23" s="66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3.5" customHeight="1">
      <c r="A24" s="78">
        <v>6.0</v>
      </c>
      <c r="B24" s="57"/>
      <c r="C24" s="177" t="s">
        <v>229</v>
      </c>
      <c r="D24" s="178" t="s">
        <v>230</v>
      </c>
      <c r="E24" s="59" t="str">
        <f t="shared" si="1"/>
        <v>#REF!</v>
      </c>
      <c r="F24" s="59" t="str">
        <f>[2]CO2!P19</f>
        <v>#ERROR!</v>
      </c>
      <c r="G24" s="59" t="str">
        <f>[2]CO3!O19</f>
        <v>#ERROR!</v>
      </c>
      <c r="H24" s="59" t="str">
        <f>[2]CO4!M19</f>
        <v>#ERROR!</v>
      </c>
      <c r="I24" s="40">
        <v>74.0</v>
      </c>
      <c r="J24" s="59">
        <f t="shared" si="2"/>
        <v>74</v>
      </c>
      <c r="K24" s="59" t="str">
        <f t="shared" si="3"/>
        <v>Y</v>
      </c>
      <c r="L24" s="65"/>
      <c r="M24" s="65"/>
      <c r="N24" s="66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3.5" customHeight="1">
      <c r="A25" s="78">
        <v>7.0</v>
      </c>
      <c r="B25" s="57"/>
      <c r="C25" s="177" t="s">
        <v>231</v>
      </c>
      <c r="D25" s="178" t="s">
        <v>232</v>
      </c>
      <c r="E25" s="59" t="str">
        <f t="shared" si="1"/>
        <v>#REF!</v>
      </c>
      <c r="F25" s="59" t="str">
        <f>[2]CO2!P19</f>
        <v>#ERROR!</v>
      </c>
      <c r="G25" s="59" t="str">
        <f>[2]CO3!O19</f>
        <v>#ERROR!</v>
      </c>
      <c r="H25" s="59" t="str">
        <f>[2]CO4!M19</f>
        <v>#ERROR!</v>
      </c>
      <c r="I25" s="40">
        <v>76.0</v>
      </c>
      <c r="J25" s="59">
        <f t="shared" si="2"/>
        <v>76</v>
      </c>
      <c r="K25" s="59" t="str">
        <f t="shared" si="3"/>
        <v>Y</v>
      </c>
      <c r="L25" s="65"/>
      <c r="M25" s="65"/>
      <c r="N25" s="66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3.5" customHeight="1">
      <c r="A26" s="78">
        <v>8.0</v>
      </c>
      <c r="B26" s="57"/>
      <c r="C26" s="177" t="s">
        <v>233</v>
      </c>
      <c r="D26" s="178" t="s">
        <v>234</v>
      </c>
      <c r="E26" s="59" t="str">
        <f t="shared" si="1"/>
        <v>#REF!</v>
      </c>
      <c r="F26" s="59" t="str">
        <f>[2]CO2!P19</f>
        <v>#ERROR!</v>
      </c>
      <c r="G26" s="59" t="str">
        <f>[2]CO3!O19</f>
        <v>#ERROR!</v>
      </c>
      <c r="H26" s="59" t="str">
        <f>[2]CO4!M19</f>
        <v>#ERROR!</v>
      </c>
      <c r="I26" s="40">
        <v>100.0</v>
      </c>
      <c r="J26" s="59">
        <f t="shared" si="2"/>
        <v>100</v>
      </c>
      <c r="K26" s="59" t="str">
        <f t="shared" si="3"/>
        <v>Y</v>
      </c>
      <c r="L26" s="65"/>
      <c r="M26" s="65"/>
      <c r="N26" s="66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3.5" customHeight="1">
      <c r="A27" s="78">
        <v>9.0</v>
      </c>
      <c r="B27" s="57"/>
      <c r="C27" s="177" t="s">
        <v>235</v>
      </c>
      <c r="D27" s="178" t="s">
        <v>236</v>
      </c>
      <c r="E27" s="59" t="str">
        <f t="shared" si="1"/>
        <v>#REF!</v>
      </c>
      <c r="F27" s="59" t="str">
        <f>[2]CO2!P19</f>
        <v>#ERROR!</v>
      </c>
      <c r="G27" s="59" t="str">
        <f>[2]CO3!O19</f>
        <v>#ERROR!</v>
      </c>
      <c r="H27" s="59" t="str">
        <f>[2]CO4!M19</f>
        <v>#ERROR!</v>
      </c>
      <c r="I27" s="40">
        <v>100.0</v>
      </c>
      <c r="J27" s="59">
        <f t="shared" si="2"/>
        <v>100</v>
      </c>
      <c r="K27" s="59" t="str">
        <f t="shared" si="3"/>
        <v>Y</v>
      </c>
      <c r="L27" s="65"/>
      <c r="M27" s="65"/>
      <c r="N27" s="66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3.5" customHeight="1">
      <c r="A28" s="78">
        <v>10.0</v>
      </c>
      <c r="B28" s="57"/>
      <c r="C28" s="177" t="s">
        <v>237</v>
      </c>
      <c r="D28" s="178" t="s">
        <v>238</v>
      </c>
      <c r="E28" s="59" t="str">
        <f t="shared" si="1"/>
        <v>#REF!</v>
      </c>
      <c r="F28" s="59" t="str">
        <f>[2]CO2!P19</f>
        <v>#ERROR!</v>
      </c>
      <c r="G28" s="59" t="str">
        <f>[2]CO3!O19</f>
        <v>#ERROR!</v>
      </c>
      <c r="H28" s="59" t="str">
        <f>[2]CO4!M19</f>
        <v>#ERROR!</v>
      </c>
      <c r="I28" s="40">
        <v>100.0</v>
      </c>
      <c r="J28" s="59">
        <f t="shared" si="2"/>
        <v>100</v>
      </c>
      <c r="K28" s="59" t="str">
        <f t="shared" si="3"/>
        <v>Y</v>
      </c>
      <c r="L28" s="65"/>
      <c r="M28" s="65"/>
      <c r="N28" s="66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3.5" customHeight="1">
      <c r="A29" s="78">
        <v>11.0</v>
      </c>
      <c r="B29" s="57"/>
      <c r="C29" s="177" t="s">
        <v>239</v>
      </c>
      <c r="D29" s="178" t="s">
        <v>240</v>
      </c>
      <c r="E29" s="59" t="str">
        <f t="shared" si="1"/>
        <v>#REF!</v>
      </c>
      <c r="F29" s="59" t="str">
        <f>[2]CO2!P19</f>
        <v>#ERROR!</v>
      </c>
      <c r="G29" s="59" t="str">
        <f>[2]CO3!O19</f>
        <v>#ERROR!</v>
      </c>
      <c r="H29" s="59" t="str">
        <f>[2]CO4!M19</f>
        <v>#ERROR!</v>
      </c>
      <c r="I29" s="40">
        <v>100.0</v>
      </c>
      <c r="J29" s="59">
        <f t="shared" si="2"/>
        <v>100</v>
      </c>
      <c r="K29" s="59" t="str">
        <f t="shared" si="3"/>
        <v>Y</v>
      </c>
      <c r="L29" s="65"/>
      <c r="M29" s="65"/>
      <c r="N29" s="66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3.5" customHeight="1">
      <c r="A30" s="78">
        <v>12.0</v>
      </c>
      <c r="B30" s="57"/>
      <c r="C30" s="177" t="s">
        <v>241</v>
      </c>
      <c r="D30" s="178" t="s">
        <v>242</v>
      </c>
      <c r="E30" s="59" t="str">
        <f t="shared" si="1"/>
        <v>#REF!</v>
      </c>
      <c r="F30" s="59" t="str">
        <f>[2]CO2!P19</f>
        <v>#ERROR!</v>
      </c>
      <c r="G30" s="59" t="str">
        <f>[2]CO3!O19</f>
        <v>#ERROR!</v>
      </c>
      <c r="H30" s="59" t="str">
        <f>[2]CO4!M19</f>
        <v>#ERROR!</v>
      </c>
      <c r="I30" s="40">
        <v>100.0</v>
      </c>
      <c r="J30" s="59">
        <f t="shared" si="2"/>
        <v>100</v>
      </c>
      <c r="K30" s="59" t="str">
        <f t="shared" si="3"/>
        <v>Y</v>
      </c>
      <c r="L30" s="65"/>
      <c r="M30" s="65"/>
      <c r="N30" s="66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3.5" customHeight="1">
      <c r="A31" s="78">
        <v>13.0</v>
      </c>
      <c r="B31" s="57"/>
      <c r="C31" s="177" t="s">
        <v>243</v>
      </c>
      <c r="D31" s="178" t="s">
        <v>244</v>
      </c>
      <c r="E31" s="59" t="str">
        <f t="shared" si="1"/>
        <v>#REF!</v>
      </c>
      <c r="F31" s="59" t="str">
        <f>[2]CO2!P19</f>
        <v>#ERROR!</v>
      </c>
      <c r="G31" s="59" t="str">
        <f>[2]CO3!O19</f>
        <v>#ERROR!</v>
      </c>
      <c r="H31" s="59" t="str">
        <f>[2]CO4!M19</f>
        <v>#ERROR!</v>
      </c>
      <c r="I31" s="40">
        <v>100.0</v>
      </c>
      <c r="J31" s="59">
        <f t="shared" si="2"/>
        <v>100</v>
      </c>
      <c r="K31" s="59" t="str">
        <f t="shared" si="3"/>
        <v>Y</v>
      </c>
      <c r="L31" s="65"/>
      <c r="M31" s="65"/>
      <c r="N31" s="66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3.5" customHeight="1">
      <c r="A32" s="78">
        <v>14.0</v>
      </c>
      <c r="B32" s="57"/>
      <c r="C32" s="177" t="s">
        <v>245</v>
      </c>
      <c r="D32" s="178" t="s">
        <v>246</v>
      </c>
      <c r="E32" s="59" t="str">
        <f t="shared" si="1"/>
        <v>#REF!</v>
      </c>
      <c r="F32" s="59" t="str">
        <f>[2]CO2!P19</f>
        <v>#ERROR!</v>
      </c>
      <c r="G32" s="59" t="str">
        <f>[2]CO3!O19</f>
        <v>#ERROR!</v>
      </c>
      <c r="H32" s="59" t="str">
        <f>[2]CO4!M19</f>
        <v>#ERROR!</v>
      </c>
      <c r="I32" s="40">
        <v>74.0</v>
      </c>
      <c r="J32" s="59">
        <f t="shared" si="2"/>
        <v>74</v>
      </c>
      <c r="K32" s="59" t="str">
        <f t="shared" si="3"/>
        <v>Y</v>
      </c>
      <c r="L32" s="65"/>
      <c r="M32" s="65"/>
      <c r="N32" s="66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15.5" customHeight="1">
      <c r="A33" s="67" t="s">
        <v>104</v>
      </c>
      <c r="B33" s="3"/>
      <c r="C33" s="67">
        <f>COUNTA(A19:A32)</f>
        <v>14</v>
      </c>
      <c r="D33" s="170"/>
      <c r="E33" s="40">
        <f t="shared" ref="E33:H33" si="4">COUNTIF(E19:E32,"Y")</f>
        <v>0</v>
      </c>
      <c r="F33" s="40">
        <f t="shared" si="4"/>
        <v>0</v>
      </c>
      <c r="G33" s="40">
        <f t="shared" si="4"/>
        <v>0</v>
      </c>
      <c r="H33" s="40">
        <f t="shared" si="4"/>
        <v>0</v>
      </c>
      <c r="I33" s="40"/>
      <c r="J33" s="40"/>
      <c r="K33" s="40">
        <f>COUNTIF(K19:K32,"Y")</f>
        <v>14</v>
      </c>
      <c r="L33" s="65"/>
      <c r="M33" s="65"/>
      <c r="N33" s="66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87.75" customHeight="1">
      <c r="A34" s="171" t="s">
        <v>105</v>
      </c>
      <c r="B34" s="172"/>
      <c r="C34" s="67" t="str">
        <f>'[1]CC1-CO-Attainment-correct'!C34</f>
        <v>#REF!</v>
      </c>
      <c r="D34" s="173" t="s">
        <v>106</v>
      </c>
      <c r="E34" s="40" t="str">
        <f>(E33/C34)*100</f>
        <v>#REF!</v>
      </c>
      <c r="F34" s="40" t="str">
        <f>(F33/C34)*100</f>
        <v>#REF!</v>
      </c>
      <c r="G34" s="40" t="str">
        <f>(G33/C34)*100</f>
        <v>#REF!</v>
      </c>
      <c r="H34" s="40" t="str">
        <f>(H33/C34)*100</f>
        <v>#REF!</v>
      </c>
      <c r="I34" s="40"/>
      <c r="J34" s="40"/>
      <c r="K34" s="40" t="str">
        <f>(K33/C34)*100</f>
        <v>#REF!</v>
      </c>
      <c r="L34" s="65"/>
      <c r="M34" s="65"/>
      <c r="N34" s="66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39.75" customHeight="1">
      <c r="A35" s="78"/>
      <c r="B35" s="57"/>
      <c r="C35" s="57"/>
      <c r="D35" s="174"/>
      <c r="E35" s="176" t="str">
        <f t="shared" ref="E35:K35" si="5">IF(E34&lt;=0,"",IF((E34&gt;=60),"Attained","Not-Attained"))</f>
        <v>#REF!</v>
      </c>
      <c r="F35" s="176" t="str">
        <f t="shared" si="5"/>
        <v>#REF!</v>
      </c>
      <c r="G35" s="176" t="str">
        <f t="shared" si="5"/>
        <v>#REF!</v>
      </c>
      <c r="H35" s="176" t="str">
        <f t="shared" si="5"/>
        <v>#REF!</v>
      </c>
      <c r="I35" s="40" t="str">
        <f t="shared" si="5"/>
        <v/>
      </c>
      <c r="J35" s="40" t="str">
        <f t="shared" si="5"/>
        <v/>
      </c>
      <c r="K35" s="40" t="str">
        <f t="shared" si="5"/>
        <v>#REF!</v>
      </c>
      <c r="L35" s="65"/>
      <c r="M35" s="65"/>
      <c r="N35" s="66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0" customHeight="1">
      <c r="A36" s="78"/>
      <c r="B36" s="57"/>
      <c r="C36" s="57"/>
      <c r="D36" s="174"/>
      <c r="E36" s="40"/>
      <c r="F36" s="40"/>
      <c r="G36" s="40"/>
      <c r="H36" s="40"/>
      <c r="I36" s="40"/>
      <c r="J36" s="40"/>
      <c r="K36" s="40"/>
      <c r="L36" s="65"/>
      <c r="M36" s="65"/>
      <c r="N36" s="66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0" customHeight="1">
      <c r="A37" s="78"/>
      <c r="B37" s="57"/>
      <c r="C37" s="57"/>
      <c r="D37" s="174"/>
      <c r="E37" s="175">
        <v>2.0</v>
      </c>
      <c r="F37" s="175">
        <v>1.0</v>
      </c>
      <c r="G37" s="175">
        <v>1.0</v>
      </c>
      <c r="H37" s="175">
        <v>2.0</v>
      </c>
      <c r="I37" s="40"/>
      <c r="J37" s="40"/>
      <c r="K37" s="175">
        <v>3.0</v>
      </c>
      <c r="L37" s="76"/>
      <c r="M37" s="76"/>
      <c r="N37" s="77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0" customHeight="1">
      <c r="A38" s="78"/>
      <c r="B38" s="57"/>
      <c r="C38" s="57"/>
      <c r="D38" s="69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0" customHeight="1">
      <c r="A39" s="78"/>
      <c r="B39" s="57"/>
      <c r="C39" s="57"/>
      <c r="D39" s="69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0" customHeight="1">
      <c r="A40" s="78"/>
      <c r="B40" s="57"/>
      <c r="C40" s="57"/>
      <c r="D40" s="69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0" customHeight="1">
      <c r="A41" s="78"/>
      <c r="B41" s="57"/>
      <c r="C41" s="57"/>
      <c r="D41" s="69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0" customHeight="1">
      <c r="A42" s="78"/>
      <c r="B42" s="57"/>
      <c r="C42" s="57"/>
      <c r="D42" s="79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0" customHeight="1">
      <c r="A43" s="78"/>
      <c r="B43" s="57"/>
      <c r="C43" s="57"/>
      <c r="D43" s="69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0" customHeight="1">
      <c r="A44" s="78"/>
      <c r="B44" s="57"/>
      <c r="C44" s="57"/>
      <c r="D44" s="69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0" customHeight="1">
      <c r="A45" s="78"/>
      <c r="B45" s="57"/>
      <c r="C45" s="57"/>
      <c r="D45" s="69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78"/>
      <c r="B46" s="80"/>
      <c r="C46" s="80"/>
      <c r="D46" s="80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3.5" customHeight="1">
      <c r="A47" s="78"/>
      <c r="B47" s="80"/>
      <c r="C47" s="80"/>
      <c r="D47" s="80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3.5" customHeight="1">
      <c r="A48" s="78"/>
      <c r="B48" s="80"/>
      <c r="C48" s="80"/>
      <c r="D48" s="80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3.5" customHeight="1">
      <c r="A49" s="78"/>
      <c r="B49" s="80"/>
      <c r="C49" s="80"/>
      <c r="D49" s="80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3.5" customHeight="1">
      <c r="A50" s="78"/>
      <c r="B50" s="80"/>
      <c r="C50" s="80"/>
      <c r="D50" s="80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3.5" customHeight="1">
      <c r="A51" s="78"/>
      <c r="B51" s="80"/>
      <c r="C51" s="80"/>
      <c r="D51" s="80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3.5" customHeight="1">
      <c r="A52" s="78"/>
      <c r="B52" s="80"/>
      <c r="C52" s="80"/>
      <c r="D52" s="80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3.5" customHeight="1">
      <c r="A53" s="78"/>
      <c r="B53" s="80"/>
      <c r="C53" s="80"/>
      <c r="D53" s="80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3.5" customHeight="1">
      <c r="A54" s="78"/>
      <c r="B54" s="80"/>
      <c r="C54" s="80"/>
      <c r="D54" s="80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3.5" customHeight="1">
      <c r="A55" s="78"/>
      <c r="B55" s="80"/>
      <c r="C55" s="80"/>
      <c r="D55" s="80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3.5" customHeight="1">
      <c r="A56" s="78"/>
      <c r="B56" s="80"/>
      <c r="C56" s="80"/>
      <c r="D56" s="80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3.5" customHeight="1">
      <c r="A57" s="78"/>
      <c r="B57" s="80"/>
      <c r="C57" s="80"/>
      <c r="D57" s="80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3.5" customHeight="1">
      <c r="A58" s="78"/>
      <c r="B58" s="80"/>
      <c r="C58" s="80"/>
      <c r="D58" s="80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3.5" customHeight="1">
      <c r="A59" s="78"/>
      <c r="B59" s="80"/>
      <c r="C59" s="80"/>
      <c r="D59" s="80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3.5" customHeight="1">
      <c r="A60" s="78"/>
      <c r="B60" s="80"/>
      <c r="C60" s="80"/>
      <c r="D60" s="80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3.5" customHeight="1">
      <c r="A61" s="78"/>
      <c r="B61" s="80"/>
      <c r="C61" s="80"/>
      <c r="D61" s="80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3.5" customHeight="1">
      <c r="A62" s="78"/>
      <c r="B62" s="80"/>
      <c r="C62" s="80"/>
      <c r="D62" s="80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3.5" customHeight="1">
      <c r="A63" s="78"/>
      <c r="B63" s="80"/>
      <c r="C63" s="80"/>
      <c r="D63" s="80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3.5" customHeight="1">
      <c r="A64" s="78"/>
      <c r="B64" s="80"/>
      <c r="C64" s="80"/>
      <c r="D64" s="80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3.5" customHeight="1">
      <c r="A65" s="78"/>
      <c r="B65" s="80"/>
      <c r="C65" s="80"/>
      <c r="D65" s="80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3.5" customHeight="1">
      <c r="A66" s="78"/>
      <c r="B66" s="80"/>
      <c r="C66" s="80"/>
      <c r="D66" s="80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3.5" customHeight="1">
      <c r="A67" s="78"/>
      <c r="B67" s="80"/>
      <c r="C67" s="80"/>
      <c r="D67" s="80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3.5" customHeight="1">
      <c r="A68" s="78"/>
      <c r="B68" s="80"/>
      <c r="C68" s="80"/>
      <c r="D68" s="80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3.5" customHeight="1">
      <c r="A69" s="78"/>
      <c r="B69" s="80"/>
      <c r="C69" s="80"/>
      <c r="D69" s="80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3.5" customHeight="1">
      <c r="A70" s="78"/>
      <c r="B70" s="80"/>
      <c r="C70" s="80"/>
      <c r="D70" s="80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3.5" customHeight="1">
      <c r="A71" s="78"/>
      <c r="B71" s="80"/>
      <c r="C71" s="80"/>
      <c r="D71" s="80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3.5" customHeight="1">
      <c r="A72" s="78"/>
      <c r="B72" s="80"/>
      <c r="C72" s="80"/>
      <c r="D72" s="80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3.5" customHeight="1">
      <c r="A73" s="78"/>
      <c r="B73" s="80"/>
      <c r="C73" s="80"/>
      <c r="D73" s="80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3.5" customHeight="1">
      <c r="A74" s="78"/>
      <c r="B74" s="80"/>
      <c r="C74" s="80"/>
      <c r="D74" s="80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3.5" customHeight="1">
      <c r="A75" s="78"/>
      <c r="B75" s="80"/>
      <c r="C75" s="80"/>
      <c r="D75" s="80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3.5" customHeight="1">
      <c r="A76" s="78"/>
      <c r="B76" s="80"/>
      <c r="C76" s="80"/>
      <c r="D76" s="80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3.5" customHeight="1">
      <c r="A77" s="78"/>
      <c r="B77" s="80"/>
      <c r="C77" s="80"/>
      <c r="D77" s="80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3.5" customHeight="1">
      <c r="A78" s="78"/>
      <c r="B78" s="80"/>
      <c r="C78" s="80"/>
      <c r="D78" s="80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3.5" customHeight="1">
      <c r="A79" s="78"/>
      <c r="B79" s="80"/>
      <c r="C79" s="80"/>
      <c r="D79" s="80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3.5" customHeight="1">
      <c r="A80" s="78"/>
      <c r="B80" s="80"/>
      <c r="C80" s="80"/>
      <c r="D80" s="80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3.5" customHeight="1">
      <c r="A81" s="78"/>
      <c r="B81" s="80"/>
      <c r="C81" s="80"/>
      <c r="D81" s="80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3.5" customHeight="1">
      <c r="A82" s="78"/>
      <c r="B82" s="80"/>
      <c r="C82" s="80"/>
      <c r="D82" s="80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3.5" customHeight="1">
      <c r="A83" s="78"/>
      <c r="B83" s="80"/>
      <c r="C83" s="80"/>
      <c r="D83" s="80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3.5" customHeight="1">
      <c r="A84" s="78"/>
      <c r="B84" s="80"/>
      <c r="C84" s="80"/>
      <c r="D84" s="80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3.5" customHeight="1">
      <c r="A85" s="78"/>
      <c r="B85" s="80"/>
      <c r="C85" s="80"/>
      <c r="D85" s="80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3.5" customHeight="1">
      <c r="A86" s="78"/>
      <c r="B86" s="80"/>
      <c r="C86" s="80"/>
      <c r="D86" s="80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3.5" customHeight="1">
      <c r="A87" s="78"/>
      <c r="B87" s="80"/>
      <c r="C87" s="80"/>
      <c r="D87" s="80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3.5" customHeight="1">
      <c r="A88" s="78"/>
      <c r="B88" s="80"/>
      <c r="C88" s="80"/>
      <c r="D88" s="80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3.5" customHeight="1">
      <c r="A89" s="78"/>
      <c r="B89" s="80"/>
      <c r="C89" s="80"/>
      <c r="D89" s="80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3.5" customHeight="1">
      <c r="A90" s="78"/>
      <c r="B90" s="80"/>
      <c r="C90" s="80"/>
      <c r="D90" s="80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3.5" customHeight="1">
      <c r="A91" s="78"/>
      <c r="B91" s="80"/>
      <c r="C91" s="80"/>
      <c r="D91" s="80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5.0" customHeight="1">
      <c r="A92" s="78"/>
      <c r="B92" s="80"/>
      <c r="C92" s="80"/>
      <c r="D92" s="80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5.0" customHeight="1">
      <c r="A93" s="78"/>
      <c r="B93" s="80"/>
      <c r="C93" s="80"/>
      <c r="D93" s="80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5.0" customHeight="1">
      <c r="A94" s="78"/>
      <c r="B94" s="80"/>
      <c r="C94" s="80"/>
      <c r="D94" s="80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5.0" customHeight="1">
      <c r="A95" s="78"/>
      <c r="B95" s="80"/>
      <c r="C95" s="80"/>
      <c r="D95" s="80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5.0" customHeight="1">
      <c r="A96" s="78"/>
      <c r="B96" s="80"/>
      <c r="C96" s="80"/>
      <c r="D96" s="80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5.0" customHeight="1">
      <c r="A97" s="78"/>
      <c r="B97" s="80"/>
      <c r="C97" s="80"/>
      <c r="D97" s="80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5.0" customHeight="1">
      <c r="A98" s="78"/>
      <c r="B98" s="80"/>
      <c r="C98" s="80"/>
      <c r="D98" s="80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5.0" customHeight="1">
      <c r="A99" s="78"/>
      <c r="B99" s="80"/>
      <c r="C99" s="80"/>
      <c r="D99" s="80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5.0" customHeight="1">
      <c r="A100" s="78"/>
      <c r="B100" s="80"/>
      <c r="C100" s="80"/>
      <c r="D100" s="80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5.0" customHeight="1">
      <c r="A101" s="78"/>
      <c r="B101" s="80"/>
      <c r="C101" s="80"/>
      <c r="D101" s="80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5.0" customHeight="1">
      <c r="A102" s="78"/>
      <c r="B102" s="80"/>
      <c r="C102" s="80"/>
      <c r="D102" s="80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5.0" customHeight="1">
      <c r="A103" s="78"/>
      <c r="B103" s="80"/>
      <c r="C103" s="80"/>
      <c r="D103" s="80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5.0" customHeight="1">
      <c r="A104" s="78"/>
      <c r="B104" s="80"/>
      <c r="C104" s="80"/>
      <c r="D104" s="80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5.0" customHeight="1">
      <c r="A105" s="78"/>
      <c r="B105" s="80"/>
      <c r="C105" s="80"/>
      <c r="D105" s="80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5.0" customHeight="1">
      <c r="A106" s="78"/>
      <c r="B106" s="80"/>
      <c r="C106" s="80"/>
      <c r="D106" s="80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5.0" customHeight="1">
      <c r="A107" s="78"/>
      <c r="B107" s="80"/>
      <c r="C107" s="80"/>
      <c r="D107" s="80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5.0" customHeight="1">
      <c r="A108" s="78"/>
      <c r="B108" s="80"/>
      <c r="C108" s="80"/>
      <c r="D108" s="80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5.0" customHeight="1">
      <c r="A109" s="78"/>
      <c r="B109" s="80"/>
      <c r="C109" s="80"/>
      <c r="D109" s="80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3.5" customHeight="1">
      <c r="A110" s="78"/>
      <c r="B110" s="80"/>
      <c r="C110" s="80"/>
      <c r="D110" s="80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3.5" customHeight="1">
      <c r="A111" s="81"/>
      <c r="B111" s="82"/>
      <c r="C111" s="82"/>
      <c r="D111" s="83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3.5" customHeight="1">
      <c r="A112" s="81"/>
      <c r="B112" s="82"/>
      <c r="C112" s="82"/>
      <c r="D112" s="83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3.5" customHeight="1">
      <c r="A113" s="81"/>
      <c r="B113" s="82"/>
      <c r="C113" s="82"/>
      <c r="D113" s="83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3.5" customHeight="1">
      <c r="A114" s="81"/>
      <c r="B114" s="82"/>
      <c r="C114" s="82"/>
      <c r="D114" s="83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3.5" customHeight="1">
      <c r="A115" s="81"/>
      <c r="B115" s="82"/>
      <c r="C115" s="82"/>
      <c r="D115" s="83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3.5" customHeight="1">
      <c r="A116" s="81"/>
      <c r="B116" s="82"/>
      <c r="C116" s="82"/>
      <c r="D116" s="84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3.5" customHeight="1">
      <c r="A117" s="81"/>
      <c r="B117" s="82"/>
      <c r="C117" s="82"/>
      <c r="D117" s="83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3.5" customHeight="1">
      <c r="A118" s="81"/>
      <c r="B118" s="82"/>
      <c r="C118" s="82"/>
      <c r="D118" s="83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3.5" customHeight="1">
      <c r="A119" s="81"/>
      <c r="B119" s="82"/>
      <c r="C119" s="82"/>
      <c r="D119" s="84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3.5" customHeight="1">
      <c r="A120" s="81"/>
      <c r="B120" s="82"/>
      <c r="C120" s="82"/>
      <c r="D120" s="83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3.5" customHeight="1">
      <c r="A121" s="81"/>
      <c r="B121" s="82"/>
      <c r="C121" s="82"/>
      <c r="D121" s="84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3.5" customHeight="1">
      <c r="A122" s="81"/>
      <c r="B122" s="82"/>
      <c r="C122" s="82"/>
      <c r="D122" s="84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3.5" customHeight="1">
      <c r="A123" s="81"/>
      <c r="B123" s="85"/>
      <c r="C123" s="85"/>
      <c r="D123" s="86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3.5" customHeight="1">
      <c r="A124" s="81"/>
      <c r="B124" s="82"/>
      <c r="C124" s="82"/>
      <c r="D124" s="83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3.5" customHeight="1">
      <c r="A125" s="81"/>
      <c r="B125" s="82"/>
      <c r="C125" s="82"/>
      <c r="D125" s="83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3.5" customHeight="1">
      <c r="A126" s="81"/>
      <c r="B126" s="82"/>
      <c r="C126" s="82"/>
      <c r="D126" s="83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3.5" customHeight="1">
      <c r="A127" s="81"/>
      <c r="B127" s="82"/>
      <c r="C127" s="82"/>
      <c r="D127" s="83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3.5" customHeight="1">
      <c r="A128" s="81"/>
      <c r="B128" s="82"/>
      <c r="C128" s="82"/>
      <c r="D128" s="83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3.5" customHeight="1">
      <c r="A129" s="81"/>
      <c r="B129" s="82"/>
      <c r="C129" s="82"/>
      <c r="D129" s="83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3.5" customHeight="1">
      <c r="A130" s="81"/>
      <c r="B130" s="82"/>
      <c r="C130" s="82"/>
      <c r="D130" s="84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3.5" customHeight="1">
      <c r="A131" s="81"/>
      <c r="B131" s="82"/>
      <c r="C131" s="82"/>
      <c r="D131" s="83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3.5" customHeight="1">
      <c r="A132" s="81"/>
      <c r="B132" s="82"/>
      <c r="C132" s="82"/>
      <c r="D132" s="83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3.5" customHeight="1">
      <c r="A133" s="81"/>
      <c r="B133" s="82"/>
      <c r="C133" s="82"/>
      <c r="D133" s="83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3.5" customHeight="1">
      <c r="A134" s="81"/>
      <c r="B134" s="82"/>
      <c r="C134" s="82"/>
      <c r="D134" s="84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3.5" customHeight="1">
      <c r="A135" s="87"/>
      <c r="B135" s="88"/>
      <c r="C135" s="89"/>
      <c r="D135" s="90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3.5" customHeight="1">
      <c r="A136" s="87"/>
      <c r="B136" s="88"/>
      <c r="C136" s="89"/>
      <c r="D136" s="90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3.5" customHeight="1">
      <c r="A137" s="87"/>
      <c r="B137" s="88"/>
      <c r="C137" s="89"/>
      <c r="D137" s="90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3.5" customHeight="1">
      <c r="A138" s="87"/>
      <c r="B138" s="88"/>
      <c r="C138" s="89"/>
      <c r="D138" s="90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3.5" customHeight="1">
      <c r="A139" s="87"/>
      <c r="B139" s="88"/>
      <c r="C139" s="89"/>
      <c r="D139" s="90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3.5" customHeight="1">
      <c r="A140" s="87"/>
      <c r="B140" s="88"/>
      <c r="C140" s="89"/>
      <c r="D140" s="90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3.5" customHeight="1">
      <c r="A141" s="87"/>
      <c r="B141" s="88"/>
      <c r="C141" s="89"/>
      <c r="D141" s="90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3.5" customHeight="1">
      <c r="A142" s="87"/>
      <c r="B142" s="88"/>
      <c r="C142" s="89"/>
      <c r="D142" s="90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3.5" customHeight="1">
      <c r="A143" s="87"/>
      <c r="B143" s="88"/>
      <c r="C143" s="89"/>
      <c r="D143" s="90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3.5" customHeight="1">
      <c r="A144" s="87"/>
      <c r="B144" s="88"/>
      <c r="C144" s="89"/>
      <c r="D144" s="90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3.5" customHeight="1">
      <c r="A145" s="87"/>
      <c r="B145" s="88"/>
      <c r="C145" s="91"/>
      <c r="D145" s="92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3.5" customHeight="1">
      <c r="A146" s="87"/>
      <c r="B146" s="88"/>
      <c r="C146" s="91"/>
      <c r="D146" s="92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3.5" customHeight="1">
      <c r="A147" s="87"/>
      <c r="B147" s="88"/>
      <c r="C147" s="91"/>
      <c r="D147" s="92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3.5" customHeight="1">
      <c r="A148" s="87"/>
      <c r="B148" s="88"/>
      <c r="C148" s="91"/>
      <c r="D148" s="92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3.5" customHeight="1">
      <c r="A149" s="87">
        <v>146.0</v>
      </c>
      <c r="B149" s="88"/>
      <c r="C149" s="91"/>
      <c r="D149" s="92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3.5" customHeight="1">
      <c r="A150" s="87">
        <v>147.0</v>
      </c>
      <c r="B150" s="88"/>
      <c r="C150" s="91"/>
      <c r="D150" s="92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3.5" customHeight="1">
      <c r="A151" s="87">
        <v>148.0</v>
      </c>
      <c r="B151" s="88"/>
      <c r="C151" s="91"/>
      <c r="D151" s="92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3.5" customHeight="1">
      <c r="A152" s="87">
        <v>149.0</v>
      </c>
      <c r="B152" s="88"/>
      <c r="C152" s="91"/>
      <c r="D152" s="92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3.5" customHeight="1">
      <c r="A153" s="87">
        <v>150.0</v>
      </c>
      <c r="B153" s="88"/>
      <c r="C153" s="91"/>
      <c r="D153" s="92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3.5" customHeight="1">
      <c r="A154" s="87">
        <v>151.0</v>
      </c>
      <c r="B154" s="93"/>
      <c r="C154" s="91"/>
      <c r="D154" s="92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3.5" customHeight="1">
      <c r="A155" s="87">
        <v>152.0</v>
      </c>
      <c r="B155" s="88"/>
      <c r="C155" s="91"/>
      <c r="D155" s="92"/>
      <c r="E155" s="33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6.5" customHeight="1">
      <c r="A156" s="87">
        <v>153.0</v>
      </c>
      <c r="B156" s="88"/>
      <c r="C156" s="91"/>
      <c r="D156" s="92"/>
      <c r="E156" s="33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80.25" customHeight="1">
      <c r="A157" s="94"/>
      <c r="B157" s="95" t="s">
        <v>104</v>
      </c>
      <c r="C157" s="75"/>
      <c r="D157" s="67">
        <f>COUNTA(D19:D156)</f>
        <v>15</v>
      </c>
      <c r="E157" s="96" t="s">
        <v>107</v>
      </c>
      <c r="F157" s="97" t="str">
        <f>COUNTIF(#REF!,"3")</f>
        <v>#REF!</v>
      </c>
      <c r="G157" s="97" t="s">
        <v>108</v>
      </c>
      <c r="H157" s="96" t="str">
        <f>COUNTIF(#REF!,"2")</f>
        <v>#REF!</v>
      </c>
      <c r="I157" s="97" t="s">
        <v>109</v>
      </c>
      <c r="J157" s="96" t="str">
        <f>COUNTIF(#REF!,"1")</f>
        <v>#REF!</v>
      </c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</row>
    <row r="158" ht="75.75" customHeight="1">
      <c r="A158" s="98"/>
      <c r="B158" s="67" t="s">
        <v>105</v>
      </c>
      <c r="C158" s="3"/>
      <c r="D158" s="67" t="str">
        <f>COUNTIF(#REF!,"&gt;0")</f>
        <v>#REF!</v>
      </c>
      <c r="E158" s="99" t="s">
        <v>106</v>
      </c>
      <c r="F158" s="100" t="str">
        <f>F157/D158*100</f>
        <v>#REF!</v>
      </c>
      <c r="G158" s="101" t="s">
        <v>110</v>
      </c>
      <c r="H158" s="100" t="str">
        <f>H157/D158*100</f>
        <v>#REF!</v>
      </c>
      <c r="I158" s="101" t="s">
        <v>111</v>
      </c>
      <c r="J158" s="100" t="str">
        <f>J157/D158*100</f>
        <v>#REF!</v>
      </c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21.0" customHeight="1">
      <c r="A159" s="1"/>
      <c r="B159" s="1"/>
      <c r="C159" s="33"/>
      <c r="D159" s="102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3.5" customHeight="1">
      <c r="A160" s="1"/>
      <c r="B160" s="1"/>
      <c r="C160" s="33"/>
      <c r="D160" s="102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3.5" customHeight="1">
      <c r="A161" s="1"/>
      <c r="B161" s="1"/>
      <c r="C161" s="33"/>
      <c r="D161" s="102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3.5" customHeight="1">
      <c r="A162" s="1"/>
      <c r="B162" s="1"/>
      <c r="C162" s="33"/>
      <c r="D162" s="102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3.5" customHeight="1">
      <c r="A163" s="1"/>
      <c r="B163" s="1"/>
      <c r="C163" s="33"/>
      <c r="D163" s="102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3.5" customHeight="1">
      <c r="A164" s="1"/>
      <c r="B164" s="1"/>
      <c r="C164" s="33"/>
      <c r="D164" s="102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3.5" customHeight="1">
      <c r="A165" s="1"/>
      <c r="B165" s="1"/>
      <c r="C165" s="33"/>
      <c r="D165" s="102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3.5" customHeight="1">
      <c r="A166" s="1"/>
      <c r="B166" s="1"/>
      <c r="C166" s="33"/>
      <c r="D166" s="102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3.5" customHeight="1">
      <c r="A167" s="1"/>
      <c r="B167" s="1"/>
      <c r="C167" s="33"/>
      <c r="D167" s="102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3.5" customHeight="1">
      <c r="A168" s="1"/>
      <c r="B168" s="1"/>
      <c r="C168" s="33"/>
      <c r="D168" s="102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3.5" customHeight="1">
      <c r="A169" s="1"/>
      <c r="B169" s="1"/>
      <c r="C169" s="33"/>
      <c r="D169" s="102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3.5" customHeight="1">
      <c r="A170" s="1"/>
      <c r="B170" s="1"/>
      <c r="C170" s="33"/>
      <c r="D170" s="102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3.5" customHeight="1">
      <c r="A171" s="1"/>
      <c r="B171" s="1"/>
      <c r="C171" s="33"/>
      <c r="D171" s="102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3.5" customHeight="1">
      <c r="A172" s="1"/>
      <c r="B172" s="1"/>
      <c r="C172" s="33"/>
      <c r="D172" s="102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3.5" customHeight="1">
      <c r="A173" s="1"/>
      <c r="B173" s="1"/>
      <c r="C173" s="33"/>
      <c r="D173" s="102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3.5" customHeight="1">
      <c r="A174" s="1"/>
      <c r="B174" s="1"/>
      <c r="C174" s="33"/>
      <c r="D174" s="102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3.5" customHeight="1">
      <c r="A175" s="1"/>
      <c r="B175" s="1"/>
      <c r="C175" s="33"/>
      <c r="D175" s="102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3.5" customHeight="1">
      <c r="A176" s="1"/>
      <c r="B176" s="1"/>
      <c r="C176" s="33"/>
      <c r="D176" s="102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3.5" customHeight="1">
      <c r="A177" s="1"/>
      <c r="B177" s="1"/>
      <c r="C177" s="33"/>
      <c r="D177" s="102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3.5" customHeight="1">
      <c r="A178" s="1"/>
      <c r="B178" s="1"/>
      <c r="C178" s="33"/>
      <c r="D178" s="102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3.5" customHeight="1">
      <c r="A179" s="1"/>
      <c r="B179" s="1"/>
      <c r="C179" s="33"/>
      <c r="D179" s="102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3.5" customHeight="1">
      <c r="A180" s="1"/>
      <c r="B180" s="1"/>
      <c r="C180" s="33"/>
      <c r="D180" s="102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3.5" customHeight="1">
      <c r="A181" s="1"/>
      <c r="B181" s="1"/>
      <c r="C181" s="33"/>
      <c r="D181" s="102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3.5" customHeight="1">
      <c r="A182" s="1"/>
      <c r="B182" s="1"/>
      <c r="C182" s="33"/>
      <c r="D182" s="102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3.5" customHeight="1">
      <c r="A183" s="1"/>
      <c r="B183" s="1"/>
      <c r="C183" s="33"/>
      <c r="D183" s="102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3.5" customHeight="1">
      <c r="A184" s="1"/>
      <c r="B184" s="1"/>
      <c r="C184" s="33"/>
      <c r="D184" s="102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3.5" customHeight="1">
      <c r="A185" s="1"/>
      <c r="B185" s="1"/>
      <c r="C185" s="33"/>
      <c r="D185" s="102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3.5" customHeight="1">
      <c r="A186" s="1"/>
      <c r="B186" s="1"/>
      <c r="C186" s="33"/>
      <c r="D186" s="102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3.5" customHeight="1">
      <c r="A187" s="1"/>
      <c r="B187" s="1"/>
      <c r="C187" s="33"/>
      <c r="D187" s="102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3.5" customHeight="1">
      <c r="A188" s="1"/>
      <c r="B188" s="1"/>
      <c r="C188" s="33"/>
      <c r="D188" s="102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3.5" customHeight="1">
      <c r="A189" s="1"/>
      <c r="B189" s="1"/>
      <c r="C189" s="33"/>
      <c r="D189" s="102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3.5" customHeight="1">
      <c r="A190" s="1"/>
      <c r="B190" s="1"/>
      <c r="C190" s="33"/>
      <c r="D190" s="102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3.5" customHeight="1">
      <c r="A191" s="1"/>
      <c r="B191" s="1"/>
      <c r="C191" s="33"/>
      <c r="D191" s="102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3.5" customHeight="1">
      <c r="A192" s="1"/>
      <c r="B192" s="1"/>
      <c r="C192" s="33"/>
      <c r="D192" s="102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3.5" customHeight="1">
      <c r="A193" s="1"/>
      <c r="B193" s="1"/>
      <c r="C193" s="33"/>
      <c r="D193" s="102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3.5" customHeight="1">
      <c r="A194" s="1"/>
      <c r="B194" s="1"/>
      <c r="C194" s="33"/>
      <c r="D194" s="102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3.5" customHeight="1">
      <c r="A195" s="1"/>
      <c r="B195" s="1"/>
      <c r="C195" s="33"/>
      <c r="D195" s="102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3.5" customHeight="1">
      <c r="A196" s="1"/>
      <c r="B196" s="1"/>
      <c r="C196" s="33"/>
      <c r="D196" s="102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3.5" customHeight="1">
      <c r="A197" s="1"/>
      <c r="B197" s="1"/>
      <c r="C197" s="33"/>
      <c r="D197" s="102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3.5" customHeight="1">
      <c r="A198" s="1"/>
      <c r="B198" s="1"/>
      <c r="C198" s="33"/>
      <c r="D198" s="102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3.5" customHeight="1">
      <c r="A199" s="1"/>
      <c r="B199" s="1"/>
      <c r="C199" s="33"/>
      <c r="D199" s="102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3.5" customHeight="1">
      <c r="A200" s="1"/>
      <c r="B200" s="1"/>
      <c r="C200" s="33"/>
      <c r="D200" s="102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3.5" customHeight="1">
      <c r="A201" s="1"/>
      <c r="B201" s="1"/>
      <c r="C201" s="33"/>
      <c r="D201" s="102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3.5" customHeight="1">
      <c r="A202" s="1"/>
      <c r="B202" s="1"/>
      <c r="C202" s="33"/>
      <c r="D202" s="102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3.5" customHeight="1">
      <c r="A203" s="1"/>
      <c r="B203" s="1"/>
      <c r="C203" s="33"/>
      <c r="D203" s="102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3.5" customHeight="1">
      <c r="A204" s="1"/>
      <c r="B204" s="1"/>
      <c r="C204" s="33"/>
      <c r="D204" s="102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3.5" customHeight="1">
      <c r="A205" s="1"/>
      <c r="B205" s="1"/>
      <c r="C205" s="33"/>
      <c r="D205" s="102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3.5" customHeight="1">
      <c r="A206" s="1"/>
      <c r="B206" s="1"/>
      <c r="C206" s="33"/>
      <c r="D206" s="102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3.5" customHeight="1">
      <c r="A207" s="1"/>
      <c r="B207" s="1"/>
      <c r="C207" s="33"/>
      <c r="D207" s="102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3.5" customHeight="1">
      <c r="A208" s="1"/>
      <c r="B208" s="1"/>
      <c r="C208" s="33"/>
      <c r="D208" s="102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3.5" customHeight="1">
      <c r="A209" s="1"/>
      <c r="B209" s="1"/>
      <c r="C209" s="33"/>
      <c r="D209" s="102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3.5" customHeight="1">
      <c r="A210" s="1"/>
      <c r="B210" s="1"/>
      <c r="C210" s="33"/>
      <c r="D210" s="102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3.5" customHeight="1">
      <c r="A211" s="1"/>
      <c r="B211" s="1"/>
      <c r="C211" s="33"/>
      <c r="D211" s="102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3.5" customHeight="1">
      <c r="A212" s="1"/>
      <c r="B212" s="1"/>
      <c r="C212" s="33"/>
      <c r="D212" s="102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3.5" customHeight="1">
      <c r="A213" s="1"/>
      <c r="B213" s="1"/>
      <c r="C213" s="33"/>
      <c r="D213" s="102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3.5" customHeight="1">
      <c r="A214" s="1"/>
      <c r="B214" s="1"/>
      <c r="C214" s="33"/>
      <c r="D214" s="102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3.5" customHeight="1">
      <c r="A215" s="1"/>
      <c r="B215" s="1"/>
      <c r="C215" s="33"/>
      <c r="D215" s="102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3.5" customHeight="1">
      <c r="A216" s="1"/>
      <c r="B216" s="1"/>
      <c r="C216" s="33"/>
      <c r="D216" s="102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3.5" customHeight="1">
      <c r="A217" s="1"/>
      <c r="B217" s="1"/>
      <c r="C217" s="33"/>
      <c r="D217" s="102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3.5" customHeight="1">
      <c r="A218" s="1"/>
      <c r="B218" s="1"/>
      <c r="C218" s="33"/>
      <c r="D218" s="102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3.5" customHeight="1">
      <c r="A219" s="1"/>
      <c r="B219" s="1"/>
      <c r="C219" s="33"/>
      <c r="D219" s="102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3.5" customHeight="1">
      <c r="A220" s="1"/>
      <c r="B220" s="1"/>
      <c r="C220" s="33"/>
      <c r="D220" s="102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3.5" customHeight="1">
      <c r="A221" s="1"/>
      <c r="B221" s="1"/>
      <c r="C221" s="33"/>
      <c r="D221" s="102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3.5" customHeight="1">
      <c r="A222" s="1"/>
      <c r="B222" s="1"/>
      <c r="C222" s="33"/>
      <c r="D222" s="102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3.5" customHeight="1">
      <c r="A223" s="1"/>
      <c r="B223" s="1"/>
      <c r="C223" s="33"/>
      <c r="D223" s="102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3.5" customHeight="1">
      <c r="A224" s="1"/>
      <c r="B224" s="1"/>
      <c r="C224" s="33"/>
      <c r="D224" s="102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3.5" customHeight="1">
      <c r="A225" s="1"/>
      <c r="B225" s="1"/>
      <c r="C225" s="33"/>
      <c r="D225" s="102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3.5" customHeight="1">
      <c r="A226" s="1"/>
      <c r="B226" s="1"/>
      <c r="C226" s="33"/>
      <c r="D226" s="102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3.5" customHeight="1">
      <c r="A227" s="1"/>
      <c r="B227" s="1"/>
      <c r="C227" s="33"/>
      <c r="D227" s="102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3.5" customHeight="1">
      <c r="A228" s="1"/>
      <c r="B228" s="1"/>
      <c r="C228" s="33"/>
      <c r="D228" s="102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3.5" customHeight="1">
      <c r="A229" s="1"/>
      <c r="B229" s="1"/>
      <c r="C229" s="33"/>
      <c r="D229" s="102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3.5" customHeight="1">
      <c r="A230" s="1"/>
      <c r="B230" s="1"/>
      <c r="C230" s="33"/>
      <c r="D230" s="102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3.5" customHeight="1">
      <c r="A231" s="1"/>
      <c r="B231" s="1"/>
      <c r="C231" s="33"/>
      <c r="D231" s="102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3.5" customHeight="1">
      <c r="A232" s="1"/>
      <c r="B232" s="1"/>
      <c r="C232" s="33"/>
      <c r="D232" s="102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3.5" customHeight="1">
      <c r="A233" s="1"/>
      <c r="B233" s="1"/>
      <c r="C233" s="33"/>
      <c r="D233" s="102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3.5" customHeight="1">
      <c r="A234" s="1"/>
      <c r="B234" s="1"/>
      <c r="C234" s="33"/>
      <c r="D234" s="102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3.5" customHeight="1">
      <c r="A235" s="1"/>
      <c r="B235" s="1"/>
      <c r="C235" s="33"/>
      <c r="D235" s="102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3.5" customHeight="1">
      <c r="A236" s="1"/>
      <c r="B236" s="1"/>
      <c r="C236" s="33"/>
      <c r="D236" s="102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3.5" customHeight="1">
      <c r="A237" s="1"/>
      <c r="B237" s="1"/>
      <c r="C237" s="33"/>
      <c r="D237" s="102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3.5" customHeight="1">
      <c r="A238" s="1"/>
      <c r="B238" s="1"/>
      <c r="C238" s="33"/>
      <c r="D238" s="102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3.5" customHeight="1">
      <c r="A239" s="1"/>
      <c r="B239" s="1"/>
      <c r="C239" s="33"/>
      <c r="D239" s="102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3.5" customHeight="1">
      <c r="A240" s="1"/>
      <c r="B240" s="1"/>
      <c r="C240" s="33"/>
      <c r="D240" s="102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3.5" customHeight="1">
      <c r="A241" s="1"/>
      <c r="B241" s="1"/>
      <c r="C241" s="33"/>
      <c r="D241" s="102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3.5" customHeight="1">
      <c r="A242" s="1"/>
      <c r="B242" s="1"/>
      <c r="C242" s="33"/>
      <c r="D242" s="102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3.5" customHeight="1">
      <c r="A243" s="1"/>
      <c r="B243" s="1"/>
      <c r="C243" s="33"/>
      <c r="D243" s="102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3.5" customHeight="1">
      <c r="A244" s="1"/>
      <c r="B244" s="1"/>
      <c r="C244" s="33"/>
      <c r="D244" s="102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3.5" customHeight="1">
      <c r="A245" s="1"/>
      <c r="B245" s="1"/>
      <c r="C245" s="33"/>
      <c r="D245" s="102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3.5" customHeight="1">
      <c r="A246" s="1"/>
      <c r="B246" s="1"/>
      <c r="C246" s="33"/>
      <c r="D246" s="102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3.5" customHeight="1">
      <c r="A247" s="1"/>
      <c r="B247" s="1"/>
      <c r="C247" s="33"/>
      <c r="D247" s="102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3.5" customHeight="1">
      <c r="A248" s="1"/>
      <c r="B248" s="1"/>
      <c r="C248" s="33"/>
      <c r="D248" s="102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3.5" customHeight="1">
      <c r="A249" s="1"/>
      <c r="B249" s="1"/>
      <c r="C249" s="33"/>
      <c r="D249" s="102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3.5" customHeight="1">
      <c r="A250" s="1"/>
      <c r="B250" s="1"/>
      <c r="C250" s="33"/>
      <c r="D250" s="102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3.5" customHeight="1">
      <c r="A251" s="1"/>
      <c r="B251" s="1"/>
      <c r="C251" s="33"/>
      <c r="D251" s="102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3.5" customHeight="1">
      <c r="A252" s="1"/>
      <c r="B252" s="1"/>
      <c r="C252" s="33"/>
      <c r="D252" s="102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3.5" customHeight="1">
      <c r="A253" s="1"/>
      <c r="B253" s="1"/>
      <c r="C253" s="33"/>
      <c r="D253" s="102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3.5" customHeight="1">
      <c r="A254" s="1"/>
      <c r="B254" s="1"/>
      <c r="C254" s="33"/>
      <c r="D254" s="102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3.5" customHeight="1">
      <c r="A255" s="1"/>
      <c r="B255" s="1"/>
      <c r="C255" s="33"/>
      <c r="D255" s="102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3.5" customHeight="1">
      <c r="A256" s="1"/>
      <c r="B256" s="1"/>
      <c r="C256" s="33"/>
      <c r="D256" s="102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3.5" customHeight="1">
      <c r="A257" s="1"/>
      <c r="B257" s="1"/>
      <c r="C257" s="33"/>
      <c r="D257" s="102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3.5" customHeight="1">
      <c r="A258" s="1"/>
      <c r="B258" s="1"/>
      <c r="C258" s="33"/>
      <c r="D258" s="102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3.5" customHeight="1">
      <c r="A259" s="1"/>
      <c r="B259" s="1"/>
      <c r="C259" s="33"/>
      <c r="D259" s="102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3.5" customHeight="1">
      <c r="A260" s="1"/>
      <c r="B260" s="1"/>
      <c r="C260" s="33"/>
      <c r="D260" s="102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3.5" customHeight="1">
      <c r="A261" s="1"/>
      <c r="B261" s="1"/>
      <c r="C261" s="33"/>
      <c r="D261" s="102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3.5" customHeight="1">
      <c r="A262" s="1"/>
      <c r="B262" s="1"/>
      <c r="C262" s="33"/>
      <c r="D262" s="102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3.5" customHeight="1">
      <c r="A263" s="1"/>
      <c r="B263" s="1"/>
      <c r="C263" s="33"/>
      <c r="D263" s="102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3.5" customHeight="1">
      <c r="A264" s="1"/>
      <c r="B264" s="1"/>
      <c r="C264" s="33"/>
      <c r="D264" s="102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3.5" customHeight="1">
      <c r="A265" s="1"/>
      <c r="B265" s="1"/>
      <c r="C265" s="33"/>
      <c r="D265" s="102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3.5" customHeight="1">
      <c r="A266" s="1"/>
      <c r="B266" s="1"/>
      <c r="C266" s="33"/>
      <c r="D266" s="102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3.5" customHeight="1">
      <c r="A267" s="1"/>
      <c r="B267" s="1"/>
      <c r="C267" s="33"/>
      <c r="D267" s="102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3.5" customHeight="1">
      <c r="A268" s="1"/>
      <c r="B268" s="1"/>
      <c r="C268" s="33"/>
      <c r="D268" s="102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3.5" customHeight="1">
      <c r="A269" s="1"/>
      <c r="B269" s="1"/>
      <c r="C269" s="33"/>
      <c r="D269" s="102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3.5" customHeight="1">
      <c r="A270" s="1"/>
      <c r="B270" s="1"/>
      <c r="C270" s="33"/>
      <c r="D270" s="102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3.5" customHeight="1">
      <c r="A271" s="1"/>
      <c r="B271" s="1"/>
      <c r="C271" s="33"/>
      <c r="D271" s="102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3.5" customHeight="1">
      <c r="A272" s="1"/>
      <c r="B272" s="1"/>
      <c r="C272" s="33"/>
      <c r="D272" s="102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3.5" customHeight="1">
      <c r="A273" s="1"/>
      <c r="B273" s="1"/>
      <c r="C273" s="33"/>
      <c r="D273" s="102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3.5" customHeight="1">
      <c r="A274" s="1"/>
      <c r="B274" s="1"/>
      <c r="C274" s="33"/>
      <c r="D274" s="102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3.5" customHeight="1">
      <c r="A275" s="1"/>
      <c r="B275" s="1"/>
      <c r="C275" s="33"/>
      <c r="D275" s="102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3.5" customHeight="1">
      <c r="A276" s="1"/>
      <c r="B276" s="1"/>
      <c r="C276" s="33"/>
      <c r="D276" s="102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3.5" customHeight="1">
      <c r="A277" s="1"/>
      <c r="B277" s="1"/>
      <c r="C277" s="33"/>
      <c r="D277" s="102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3.5" customHeight="1">
      <c r="A278" s="1"/>
      <c r="B278" s="1"/>
      <c r="C278" s="33"/>
      <c r="D278" s="102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3.5" customHeight="1">
      <c r="A279" s="1"/>
      <c r="B279" s="1"/>
      <c r="C279" s="33"/>
      <c r="D279" s="102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3.5" customHeight="1">
      <c r="A280" s="1"/>
      <c r="B280" s="1"/>
      <c r="C280" s="33"/>
      <c r="D280" s="102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3.5" customHeight="1">
      <c r="A281" s="1"/>
      <c r="B281" s="1"/>
      <c r="C281" s="33"/>
      <c r="D281" s="102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3.5" customHeight="1">
      <c r="A282" s="1"/>
      <c r="B282" s="1"/>
      <c r="C282" s="33"/>
      <c r="D282" s="102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3.5" customHeight="1">
      <c r="A283" s="1"/>
      <c r="B283" s="1"/>
      <c r="C283" s="33"/>
      <c r="D283" s="102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3.5" customHeight="1">
      <c r="A284" s="1"/>
      <c r="B284" s="1"/>
      <c r="C284" s="33"/>
      <c r="D284" s="102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3.5" customHeight="1">
      <c r="A285" s="1"/>
      <c r="B285" s="1"/>
      <c r="C285" s="33"/>
      <c r="D285" s="102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3.5" customHeight="1">
      <c r="A286" s="1"/>
      <c r="B286" s="1"/>
      <c r="C286" s="33"/>
      <c r="D286" s="102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3.5" customHeight="1">
      <c r="A287" s="1"/>
      <c r="B287" s="1"/>
      <c r="C287" s="33"/>
      <c r="D287" s="102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3.5" customHeight="1">
      <c r="A288" s="1"/>
      <c r="B288" s="1"/>
      <c r="C288" s="33"/>
      <c r="D288" s="102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3.5" customHeight="1">
      <c r="A289" s="1"/>
      <c r="B289" s="1"/>
      <c r="C289" s="33"/>
      <c r="D289" s="102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3.5" customHeight="1">
      <c r="A290" s="1"/>
      <c r="B290" s="1"/>
      <c r="C290" s="33"/>
      <c r="D290" s="102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3.5" customHeight="1">
      <c r="A291" s="1"/>
      <c r="B291" s="1"/>
      <c r="C291" s="33"/>
      <c r="D291" s="102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3.5" customHeight="1">
      <c r="A292" s="1"/>
      <c r="B292" s="1"/>
      <c r="C292" s="33"/>
      <c r="D292" s="102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3.5" customHeight="1">
      <c r="A293" s="1"/>
      <c r="B293" s="1"/>
      <c r="C293" s="33"/>
      <c r="D293" s="102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3.5" customHeight="1">
      <c r="A294" s="1"/>
      <c r="B294" s="1"/>
      <c r="C294" s="33"/>
      <c r="D294" s="102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3.5" customHeight="1">
      <c r="A295" s="1"/>
      <c r="B295" s="1"/>
      <c r="C295" s="33"/>
      <c r="D295" s="102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3.5" customHeight="1">
      <c r="A296" s="1"/>
      <c r="B296" s="1"/>
      <c r="C296" s="33"/>
      <c r="D296" s="102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3.5" customHeight="1">
      <c r="A297" s="1"/>
      <c r="B297" s="1"/>
      <c r="C297" s="33"/>
      <c r="D297" s="102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3.5" customHeight="1">
      <c r="A298" s="1"/>
      <c r="B298" s="1"/>
      <c r="C298" s="33"/>
      <c r="D298" s="102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3.5" customHeight="1">
      <c r="A299" s="1"/>
      <c r="B299" s="1"/>
      <c r="C299" s="33"/>
      <c r="D299" s="102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3.5" customHeight="1">
      <c r="A300" s="1"/>
      <c r="B300" s="1"/>
      <c r="C300" s="33"/>
      <c r="D300" s="102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3.5" customHeight="1">
      <c r="A301" s="1"/>
      <c r="B301" s="1"/>
      <c r="C301" s="33"/>
      <c r="D301" s="102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3.5" customHeight="1">
      <c r="A302" s="1"/>
      <c r="B302" s="1"/>
      <c r="C302" s="33"/>
      <c r="D302" s="102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3.5" customHeight="1">
      <c r="A303" s="1"/>
      <c r="B303" s="1"/>
      <c r="C303" s="33"/>
      <c r="D303" s="102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3.5" customHeight="1">
      <c r="A304" s="1"/>
      <c r="B304" s="1"/>
      <c r="C304" s="33"/>
      <c r="D304" s="102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3.5" customHeight="1">
      <c r="A305" s="1"/>
      <c r="B305" s="1"/>
      <c r="C305" s="33"/>
      <c r="D305" s="102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3.5" customHeight="1">
      <c r="A306" s="1"/>
      <c r="B306" s="1"/>
      <c r="C306" s="33"/>
      <c r="D306" s="102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3.5" customHeight="1">
      <c r="A307" s="1"/>
      <c r="B307" s="1"/>
      <c r="C307" s="33"/>
      <c r="D307" s="102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3.5" customHeight="1">
      <c r="A308" s="1"/>
      <c r="B308" s="1"/>
      <c r="C308" s="33"/>
      <c r="D308" s="102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3.5" customHeight="1">
      <c r="A309" s="1"/>
      <c r="B309" s="1"/>
      <c r="C309" s="33"/>
      <c r="D309" s="102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3.5" customHeight="1">
      <c r="A310" s="1"/>
      <c r="B310" s="1"/>
      <c r="C310" s="33"/>
      <c r="D310" s="102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3.5" customHeight="1">
      <c r="A311" s="1"/>
      <c r="B311" s="1"/>
      <c r="C311" s="33"/>
      <c r="D311" s="102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3.5" customHeight="1">
      <c r="A312" s="1"/>
      <c r="B312" s="1"/>
      <c r="C312" s="33"/>
      <c r="D312" s="102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3.5" customHeight="1">
      <c r="A313" s="1"/>
      <c r="B313" s="1"/>
      <c r="C313" s="33"/>
      <c r="D313" s="102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3.5" customHeight="1">
      <c r="A314" s="1"/>
      <c r="B314" s="1"/>
      <c r="C314" s="33"/>
      <c r="D314" s="102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3.5" customHeight="1">
      <c r="A315" s="1"/>
      <c r="B315" s="1"/>
      <c r="C315" s="33"/>
      <c r="D315" s="102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3.5" customHeight="1">
      <c r="A316" s="1"/>
      <c r="B316" s="1"/>
      <c r="C316" s="33"/>
      <c r="D316" s="102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3.5" customHeight="1">
      <c r="A317" s="1"/>
      <c r="B317" s="1"/>
      <c r="C317" s="33"/>
      <c r="D317" s="102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3.5" customHeight="1">
      <c r="A318" s="1"/>
      <c r="B318" s="1"/>
      <c r="C318" s="33"/>
      <c r="D318" s="102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3.5" customHeight="1">
      <c r="A319" s="1"/>
      <c r="B319" s="1"/>
      <c r="C319" s="33"/>
      <c r="D319" s="102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3.5" customHeight="1">
      <c r="A320" s="1"/>
      <c r="B320" s="1"/>
      <c r="C320" s="33"/>
      <c r="D320" s="102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3.5" customHeight="1">
      <c r="A321" s="1"/>
      <c r="B321" s="1"/>
      <c r="C321" s="33"/>
      <c r="D321" s="102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3.5" customHeight="1">
      <c r="A322" s="1"/>
      <c r="B322" s="1"/>
      <c r="C322" s="33"/>
      <c r="D322" s="102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3.5" customHeight="1">
      <c r="A323" s="1"/>
      <c r="B323" s="1"/>
      <c r="C323" s="33"/>
      <c r="D323" s="102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3.5" customHeight="1">
      <c r="A324" s="1"/>
      <c r="B324" s="1"/>
      <c r="C324" s="33"/>
      <c r="D324" s="102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3.5" customHeight="1">
      <c r="A325" s="1"/>
      <c r="B325" s="1"/>
      <c r="C325" s="33"/>
      <c r="D325" s="102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3.5" customHeight="1">
      <c r="A326" s="1"/>
      <c r="B326" s="1"/>
      <c r="C326" s="33"/>
      <c r="D326" s="102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3.5" customHeight="1">
      <c r="A327" s="1"/>
      <c r="B327" s="1"/>
      <c r="C327" s="33"/>
      <c r="D327" s="102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3.5" customHeight="1">
      <c r="A328" s="1"/>
      <c r="B328" s="1"/>
      <c r="C328" s="33"/>
      <c r="D328" s="102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3.5" customHeight="1">
      <c r="A329" s="1"/>
      <c r="B329" s="1"/>
      <c r="C329" s="33"/>
      <c r="D329" s="102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3.5" customHeight="1">
      <c r="A330" s="1"/>
      <c r="B330" s="1"/>
      <c r="C330" s="33"/>
      <c r="D330" s="102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3.5" customHeight="1">
      <c r="A331" s="1"/>
      <c r="B331" s="1"/>
      <c r="C331" s="33"/>
      <c r="D331" s="102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3.5" customHeight="1">
      <c r="A332" s="1"/>
      <c r="B332" s="1"/>
      <c r="C332" s="33"/>
      <c r="D332" s="102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3.5" customHeight="1">
      <c r="A333" s="1"/>
      <c r="B333" s="1"/>
      <c r="C333" s="33"/>
      <c r="D333" s="102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3.5" customHeight="1">
      <c r="A334" s="1"/>
      <c r="B334" s="1"/>
      <c r="C334" s="33"/>
      <c r="D334" s="102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3.5" customHeight="1">
      <c r="A335" s="1"/>
      <c r="B335" s="1"/>
      <c r="C335" s="33"/>
      <c r="D335" s="102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3.5" customHeight="1">
      <c r="A336" s="1"/>
      <c r="B336" s="1"/>
      <c r="C336" s="33"/>
      <c r="D336" s="102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3.5" customHeight="1">
      <c r="A337" s="1"/>
      <c r="B337" s="1"/>
      <c r="C337" s="33"/>
      <c r="D337" s="102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3.5" customHeight="1">
      <c r="A338" s="1"/>
      <c r="B338" s="1"/>
      <c r="C338" s="33"/>
      <c r="D338" s="102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3.5" customHeight="1">
      <c r="A339" s="1"/>
      <c r="B339" s="1"/>
      <c r="C339" s="33"/>
      <c r="D339" s="102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3.5" customHeight="1">
      <c r="A340" s="1"/>
      <c r="B340" s="1"/>
      <c r="C340" s="33"/>
      <c r="D340" s="102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3.5" customHeight="1">
      <c r="A341" s="1"/>
      <c r="B341" s="1"/>
      <c r="C341" s="33"/>
      <c r="D341" s="102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3.5" customHeight="1">
      <c r="A342" s="1"/>
      <c r="B342" s="1"/>
      <c r="C342" s="33"/>
      <c r="D342" s="102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3.5" customHeight="1">
      <c r="A343" s="1"/>
      <c r="B343" s="1"/>
      <c r="C343" s="33"/>
      <c r="D343" s="102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3.5" customHeight="1">
      <c r="A344" s="1"/>
      <c r="B344" s="1"/>
      <c r="C344" s="33"/>
      <c r="D344" s="102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3.5" customHeight="1">
      <c r="A345" s="1"/>
      <c r="B345" s="1"/>
      <c r="C345" s="33"/>
      <c r="D345" s="102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3.5" customHeight="1">
      <c r="A346" s="1"/>
      <c r="B346" s="1"/>
      <c r="C346" s="33"/>
      <c r="D346" s="102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3.5" customHeight="1">
      <c r="A347" s="1"/>
      <c r="B347" s="1"/>
      <c r="C347" s="33"/>
      <c r="D347" s="102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3.5" customHeight="1">
      <c r="A348" s="1"/>
      <c r="B348" s="1"/>
      <c r="C348" s="33"/>
      <c r="D348" s="102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3.5" customHeight="1">
      <c r="A349" s="1"/>
      <c r="B349" s="1"/>
      <c r="C349" s="33"/>
      <c r="D349" s="102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3.5" customHeight="1">
      <c r="A350" s="1"/>
      <c r="B350" s="1"/>
      <c r="C350" s="33"/>
      <c r="D350" s="102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3.5" customHeight="1">
      <c r="A351" s="1"/>
      <c r="B351" s="1"/>
      <c r="C351" s="33"/>
      <c r="D351" s="102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3.5" customHeight="1">
      <c r="A352" s="1"/>
      <c r="B352" s="1"/>
      <c r="C352" s="33"/>
      <c r="D352" s="102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3.5" customHeight="1">
      <c r="A353" s="1"/>
      <c r="B353" s="1"/>
      <c r="C353" s="33"/>
      <c r="D353" s="102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3.5" customHeight="1">
      <c r="A354" s="1"/>
      <c r="B354" s="1"/>
      <c r="C354" s="33"/>
      <c r="D354" s="102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3.5" customHeight="1">
      <c r="A355" s="1"/>
      <c r="B355" s="1"/>
      <c r="C355" s="33"/>
      <c r="D355" s="102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3.5" customHeight="1">
      <c r="A356" s="1"/>
      <c r="B356" s="1"/>
      <c r="C356" s="33"/>
      <c r="D356" s="102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3.5" customHeight="1">
      <c r="A357" s="1"/>
      <c r="B357" s="1"/>
      <c r="C357" s="33"/>
      <c r="D357" s="102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3.5" customHeight="1">
      <c r="A358" s="1"/>
      <c r="B358" s="1"/>
      <c r="C358" s="33"/>
      <c r="D358" s="102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3.5" customHeight="1">
      <c r="A359" s="1"/>
      <c r="B359" s="1"/>
      <c r="C359" s="33"/>
      <c r="D359" s="102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3.5" customHeight="1">
      <c r="A360" s="1"/>
      <c r="B360" s="1"/>
      <c r="C360" s="33"/>
      <c r="D360" s="102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3.5" customHeight="1">
      <c r="A361" s="1"/>
      <c r="B361" s="1"/>
      <c r="C361" s="33"/>
      <c r="D361" s="102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3.5" customHeight="1">
      <c r="A362" s="1"/>
      <c r="B362" s="1"/>
      <c r="C362" s="33"/>
      <c r="D362" s="102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3.5" customHeight="1">
      <c r="A363" s="1"/>
      <c r="B363" s="1"/>
      <c r="C363" s="33"/>
      <c r="D363" s="102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3.5" customHeight="1">
      <c r="A364" s="1"/>
      <c r="B364" s="1"/>
      <c r="C364" s="33"/>
      <c r="D364" s="102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3.5" customHeight="1">
      <c r="A365" s="1"/>
      <c r="B365" s="1"/>
      <c r="C365" s="33"/>
      <c r="D365" s="102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3.5" customHeight="1">
      <c r="A366" s="1"/>
      <c r="B366" s="1"/>
      <c r="C366" s="33"/>
      <c r="D366" s="102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3.5" customHeight="1">
      <c r="A367" s="1"/>
      <c r="B367" s="1"/>
      <c r="C367" s="33"/>
      <c r="D367" s="102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3.5" customHeight="1">
      <c r="A368" s="1"/>
      <c r="B368" s="1"/>
      <c r="C368" s="33"/>
      <c r="D368" s="102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3.5" customHeight="1">
      <c r="A369" s="1"/>
      <c r="B369" s="1"/>
      <c r="C369" s="33"/>
      <c r="D369" s="102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3.5" customHeight="1">
      <c r="A370" s="1"/>
      <c r="B370" s="1"/>
      <c r="C370" s="33"/>
      <c r="D370" s="102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3.5" customHeight="1">
      <c r="A371" s="1"/>
      <c r="B371" s="1"/>
      <c r="C371" s="33"/>
      <c r="D371" s="102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3.5" customHeight="1">
      <c r="A372" s="1"/>
      <c r="B372" s="1"/>
      <c r="C372" s="33"/>
      <c r="D372" s="102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3.5" customHeight="1">
      <c r="A373" s="1"/>
      <c r="B373" s="1"/>
      <c r="C373" s="33"/>
      <c r="D373" s="102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3.5" customHeight="1">
      <c r="A374" s="1"/>
      <c r="B374" s="1"/>
      <c r="C374" s="33"/>
      <c r="D374" s="102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3.5" customHeight="1">
      <c r="A375" s="1"/>
      <c r="B375" s="1"/>
      <c r="C375" s="33"/>
      <c r="D375" s="102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3.5" customHeight="1">
      <c r="A376" s="1"/>
      <c r="B376" s="1"/>
      <c r="C376" s="33"/>
      <c r="D376" s="102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3.5" customHeight="1">
      <c r="A377" s="1"/>
      <c r="B377" s="1"/>
      <c r="C377" s="33"/>
      <c r="D377" s="102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3.5" customHeight="1">
      <c r="A378" s="1"/>
      <c r="B378" s="1"/>
      <c r="C378" s="33"/>
      <c r="D378" s="102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3.5" customHeight="1">
      <c r="A379" s="1"/>
      <c r="B379" s="1"/>
      <c r="C379" s="33"/>
      <c r="D379" s="102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3.5" customHeight="1">
      <c r="A380" s="1"/>
      <c r="B380" s="1"/>
      <c r="C380" s="33"/>
      <c r="D380" s="102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3.5" customHeight="1">
      <c r="A381" s="1"/>
      <c r="B381" s="1"/>
      <c r="C381" s="33"/>
      <c r="D381" s="102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3.5" customHeight="1">
      <c r="A382" s="1"/>
      <c r="B382" s="1"/>
      <c r="C382" s="33"/>
      <c r="D382" s="102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3.5" customHeight="1">
      <c r="A383" s="1"/>
      <c r="B383" s="1"/>
      <c r="C383" s="33"/>
      <c r="D383" s="102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3.5" customHeight="1">
      <c r="A384" s="1"/>
      <c r="B384" s="1"/>
      <c r="C384" s="33"/>
      <c r="D384" s="102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3.5" customHeight="1">
      <c r="A385" s="1"/>
      <c r="B385" s="1"/>
      <c r="C385" s="33"/>
      <c r="D385" s="102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3.5" customHeight="1">
      <c r="A386" s="1"/>
      <c r="B386" s="1"/>
      <c r="C386" s="33"/>
      <c r="D386" s="102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3.5" customHeight="1">
      <c r="A387" s="1"/>
      <c r="B387" s="1"/>
      <c r="C387" s="33"/>
      <c r="D387" s="102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3.5" customHeight="1">
      <c r="A388" s="1"/>
      <c r="B388" s="1"/>
      <c r="C388" s="33"/>
      <c r="D388" s="102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3.5" customHeight="1">
      <c r="A389" s="1"/>
      <c r="B389" s="1"/>
      <c r="C389" s="33"/>
      <c r="D389" s="102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3.5" customHeight="1">
      <c r="A390" s="1"/>
      <c r="B390" s="1"/>
      <c r="C390" s="33"/>
      <c r="D390" s="102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3.5" customHeight="1">
      <c r="A391" s="1"/>
      <c r="B391" s="1"/>
      <c r="C391" s="33"/>
      <c r="D391" s="102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3.5" customHeight="1">
      <c r="A392" s="1"/>
      <c r="B392" s="1"/>
      <c r="C392" s="33"/>
      <c r="D392" s="102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3.5" customHeight="1">
      <c r="A393" s="1"/>
      <c r="B393" s="1"/>
      <c r="C393" s="33"/>
      <c r="D393" s="102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3.5" customHeight="1">
      <c r="A394" s="1"/>
      <c r="B394" s="1"/>
      <c r="C394" s="33"/>
      <c r="D394" s="102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3.5" customHeight="1">
      <c r="A395" s="1"/>
      <c r="B395" s="1"/>
      <c r="C395" s="33"/>
      <c r="D395" s="102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3.5" customHeight="1">
      <c r="A396" s="1"/>
      <c r="B396" s="1"/>
      <c r="C396" s="33"/>
      <c r="D396" s="102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3.5" customHeight="1">
      <c r="A397" s="1"/>
      <c r="B397" s="1"/>
      <c r="C397" s="33"/>
      <c r="D397" s="102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3.5" customHeight="1">
      <c r="A398" s="1"/>
      <c r="B398" s="1"/>
      <c r="C398" s="33"/>
      <c r="D398" s="102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3.5" customHeight="1">
      <c r="A399" s="1"/>
      <c r="B399" s="1"/>
      <c r="C399" s="33"/>
      <c r="D399" s="102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3.5" customHeight="1">
      <c r="A400" s="1"/>
      <c r="B400" s="1"/>
      <c r="C400" s="33"/>
      <c r="D400" s="102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3.5" customHeight="1">
      <c r="A401" s="1"/>
      <c r="B401" s="1"/>
      <c r="C401" s="33"/>
      <c r="D401" s="102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3.5" customHeight="1">
      <c r="A402" s="1"/>
      <c r="B402" s="1"/>
      <c r="C402" s="33"/>
      <c r="D402" s="102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3.5" customHeight="1">
      <c r="A403" s="1"/>
      <c r="B403" s="1"/>
      <c r="C403" s="33"/>
      <c r="D403" s="102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3.5" customHeight="1">
      <c r="A404" s="1"/>
      <c r="B404" s="1"/>
      <c r="C404" s="33"/>
      <c r="D404" s="102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3.5" customHeight="1">
      <c r="A405" s="1"/>
      <c r="B405" s="1"/>
      <c r="C405" s="33"/>
      <c r="D405" s="102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3.5" customHeight="1">
      <c r="A406" s="1"/>
      <c r="B406" s="1"/>
      <c r="C406" s="33"/>
      <c r="D406" s="102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3.5" customHeight="1">
      <c r="A407" s="1"/>
      <c r="B407" s="1"/>
      <c r="C407" s="33"/>
      <c r="D407" s="102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3.5" customHeight="1">
      <c r="A408" s="1"/>
      <c r="B408" s="1"/>
      <c r="C408" s="33"/>
      <c r="D408" s="102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3.5" customHeight="1">
      <c r="A409" s="1"/>
      <c r="B409" s="1"/>
      <c r="C409" s="33"/>
      <c r="D409" s="102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3.5" customHeight="1">
      <c r="A410" s="1"/>
      <c r="B410" s="1"/>
      <c r="C410" s="33"/>
      <c r="D410" s="102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3.5" customHeight="1">
      <c r="A411" s="1"/>
      <c r="B411" s="1"/>
      <c r="C411" s="33"/>
      <c r="D411" s="102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3.5" customHeight="1">
      <c r="A412" s="1"/>
      <c r="B412" s="1"/>
      <c r="C412" s="33"/>
      <c r="D412" s="102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3.5" customHeight="1">
      <c r="A413" s="1"/>
      <c r="B413" s="1"/>
      <c r="C413" s="33"/>
      <c r="D413" s="102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3.5" customHeight="1">
      <c r="A414" s="1"/>
      <c r="B414" s="1"/>
      <c r="C414" s="33"/>
      <c r="D414" s="102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3.5" customHeight="1">
      <c r="A415" s="1"/>
      <c r="B415" s="1"/>
      <c r="C415" s="33"/>
      <c r="D415" s="102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3.5" customHeight="1">
      <c r="A416" s="1"/>
      <c r="B416" s="1"/>
      <c r="C416" s="33"/>
      <c r="D416" s="102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3.5" customHeight="1">
      <c r="A417" s="1"/>
      <c r="B417" s="1"/>
      <c r="C417" s="33"/>
      <c r="D417" s="102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3.5" customHeight="1">
      <c r="A418" s="1"/>
      <c r="B418" s="1"/>
      <c r="C418" s="33"/>
      <c r="D418" s="102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3.5" customHeight="1">
      <c r="A419" s="1"/>
      <c r="B419" s="1"/>
      <c r="C419" s="33"/>
      <c r="D419" s="102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3.5" customHeight="1">
      <c r="A420" s="1"/>
      <c r="B420" s="1"/>
      <c r="C420" s="33"/>
      <c r="D420" s="102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3.5" customHeight="1">
      <c r="A421" s="1"/>
      <c r="B421" s="1"/>
      <c r="C421" s="33"/>
      <c r="D421" s="102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3.5" customHeight="1">
      <c r="A422" s="1"/>
      <c r="B422" s="1"/>
      <c r="C422" s="33"/>
      <c r="D422" s="102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3.5" customHeight="1">
      <c r="A423" s="1"/>
      <c r="B423" s="1"/>
      <c r="C423" s="33"/>
      <c r="D423" s="102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3.5" customHeight="1">
      <c r="A424" s="1"/>
      <c r="B424" s="1"/>
      <c r="C424" s="33"/>
      <c r="D424" s="102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3.5" customHeight="1">
      <c r="A425" s="1"/>
      <c r="B425" s="1"/>
      <c r="C425" s="33"/>
      <c r="D425" s="102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3.5" customHeight="1">
      <c r="A426" s="1"/>
      <c r="B426" s="1"/>
      <c r="C426" s="33"/>
      <c r="D426" s="102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3.5" customHeight="1">
      <c r="A427" s="1"/>
      <c r="B427" s="1"/>
      <c r="C427" s="33"/>
      <c r="D427" s="102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3.5" customHeight="1">
      <c r="A428" s="1"/>
      <c r="B428" s="1"/>
      <c r="C428" s="33"/>
      <c r="D428" s="102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3.5" customHeight="1">
      <c r="A429" s="1"/>
      <c r="B429" s="1"/>
      <c r="C429" s="33"/>
      <c r="D429" s="102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3.5" customHeight="1">
      <c r="A430" s="1"/>
      <c r="B430" s="1"/>
      <c r="C430" s="33"/>
      <c r="D430" s="102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3.5" customHeight="1">
      <c r="A431" s="1"/>
      <c r="B431" s="1"/>
      <c r="C431" s="33"/>
      <c r="D431" s="102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3.5" customHeight="1">
      <c r="A432" s="1"/>
      <c r="B432" s="1"/>
      <c r="C432" s="33"/>
      <c r="D432" s="102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3.5" customHeight="1">
      <c r="A433" s="1"/>
      <c r="B433" s="1"/>
      <c r="C433" s="33"/>
      <c r="D433" s="102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3.5" customHeight="1">
      <c r="A434" s="1"/>
      <c r="B434" s="1"/>
      <c r="C434" s="33"/>
      <c r="D434" s="102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3.5" customHeight="1">
      <c r="A435" s="1"/>
      <c r="B435" s="1"/>
      <c r="C435" s="33"/>
      <c r="D435" s="102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3.5" customHeight="1">
      <c r="A436" s="1"/>
      <c r="B436" s="1"/>
      <c r="C436" s="33"/>
      <c r="D436" s="102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3.5" customHeight="1">
      <c r="A437" s="1"/>
      <c r="B437" s="1"/>
      <c r="C437" s="33"/>
      <c r="D437" s="102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3.5" customHeight="1">
      <c r="A438" s="1"/>
      <c r="B438" s="1"/>
      <c r="C438" s="33"/>
      <c r="D438" s="102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3.5" customHeight="1">
      <c r="A439" s="1"/>
      <c r="B439" s="1"/>
      <c r="C439" s="33"/>
      <c r="D439" s="102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3.5" customHeight="1">
      <c r="A440" s="1"/>
      <c r="B440" s="1"/>
      <c r="C440" s="33"/>
      <c r="D440" s="102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3.5" customHeight="1">
      <c r="A441" s="1"/>
      <c r="B441" s="1"/>
      <c r="C441" s="33"/>
      <c r="D441" s="102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3.5" customHeight="1">
      <c r="A442" s="1"/>
      <c r="B442" s="1"/>
      <c r="C442" s="33"/>
      <c r="D442" s="102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3.5" customHeight="1">
      <c r="A443" s="1"/>
      <c r="B443" s="1"/>
      <c r="C443" s="33"/>
      <c r="D443" s="102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3.5" customHeight="1">
      <c r="A444" s="1"/>
      <c r="B444" s="1"/>
      <c r="C444" s="33"/>
      <c r="D444" s="102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3.5" customHeight="1">
      <c r="A445" s="1"/>
      <c r="B445" s="1"/>
      <c r="C445" s="33"/>
      <c r="D445" s="102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3.5" customHeight="1">
      <c r="A446" s="1"/>
      <c r="B446" s="1"/>
      <c r="C446" s="33"/>
      <c r="D446" s="102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3.5" customHeight="1">
      <c r="A447" s="1"/>
      <c r="B447" s="1"/>
      <c r="C447" s="33"/>
      <c r="D447" s="102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3.5" customHeight="1">
      <c r="A448" s="1"/>
      <c r="B448" s="1"/>
      <c r="C448" s="33"/>
      <c r="D448" s="102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3.5" customHeight="1">
      <c r="A449" s="1"/>
      <c r="B449" s="1"/>
      <c r="C449" s="33"/>
      <c r="D449" s="102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3.5" customHeight="1">
      <c r="A450" s="1"/>
      <c r="B450" s="1"/>
      <c r="C450" s="33"/>
      <c r="D450" s="102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3.5" customHeight="1">
      <c r="A451" s="1"/>
      <c r="B451" s="1"/>
      <c r="C451" s="33"/>
      <c r="D451" s="102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3.5" customHeight="1">
      <c r="A452" s="1"/>
      <c r="B452" s="1"/>
      <c r="C452" s="33"/>
      <c r="D452" s="102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3.5" customHeight="1">
      <c r="A453" s="1"/>
      <c r="B453" s="1"/>
      <c r="C453" s="33"/>
      <c r="D453" s="102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3.5" customHeight="1">
      <c r="A454" s="1"/>
      <c r="B454" s="1"/>
      <c r="C454" s="33"/>
      <c r="D454" s="102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3.5" customHeight="1">
      <c r="A455" s="1"/>
      <c r="B455" s="1"/>
      <c r="C455" s="33"/>
      <c r="D455" s="102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3.5" customHeight="1">
      <c r="A456" s="1"/>
      <c r="B456" s="1"/>
      <c r="C456" s="33"/>
      <c r="D456" s="102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3.5" customHeight="1">
      <c r="A457" s="1"/>
      <c r="B457" s="1"/>
      <c r="C457" s="33"/>
      <c r="D457" s="102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3.5" customHeight="1">
      <c r="A458" s="1"/>
      <c r="B458" s="1"/>
      <c r="C458" s="33"/>
      <c r="D458" s="102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3.5" customHeight="1">
      <c r="A459" s="1"/>
      <c r="B459" s="1"/>
      <c r="C459" s="33"/>
      <c r="D459" s="102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3.5" customHeight="1">
      <c r="A460" s="1"/>
      <c r="B460" s="1"/>
      <c r="C460" s="33"/>
      <c r="D460" s="102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3.5" customHeight="1">
      <c r="A461" s="1"/>
      <c r="B461" s="1"/>
      <c r="C461" s="33"/>
      <c r="D461" s="102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3.5" customHeight="1">
      <c r="A462" s="1"/>
      <c r="B462" s="1"/>
      <c r="C462" s="33"/>
      <c r="D462" s="102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3.5" customHeight="1">
      <c r="A463" s="1"/>
      <c r="B463" s="1"/>
      <c r="C463" s="33"/>
      <c r="D463" s="102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3.5" customHeight="1">
      <c r="A464" s="1"/>
      <c r="B464" s="1"/>
      <c r="C464" s="33"/>
      <c r="D464" s="102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3.5" customHeight="1">
      <c r="A465" s="1"/>
      <c r="B465" s="1"/>
      <c r="C465" s="33"/>
      <c r="D465" s="102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3.5" customHeight="1">
      <c r="A466" s="1"/>
      <c r="B466" s="1"/>
      <c r="C466" s="33"/>
      <c r="D466" s="102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3.5" customHeight="1">
      <c r="A467" s="1"/>
      <c r="B467" s="1"/>
      <c r="C467" s="33"/>
      <c r="D467" s="102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3.5" customHeight="1">
      <c r="A468" s="1"/>
      <c r="B468" s="1"/>
      <c r="C468" s="33"/>
      <c r="D468" s="102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3.5" customHeight="1">
      <c r="A469" s="1"/>
      <c r="B469" s="1"/>
      <c r="C469" s="33"/>
      <c r="D469" s="102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3.5" customHeight="1">
      <c r="A470" s="1"/>
      <c r="B470" s="1"/>
      <c r="C470" s="33"/>
      <c r="D470" s="102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3.5" customHeight="1">
      <c r="A471" s="1"/>
      <c r="B471" s="1"/>
      <c r="C471" s="33"/>
      <c r="D471" s="102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3.5" customHeight="1">
      <c r="A472" s="1"/>
      <c r="B472" s="1"/>
      <c r="C472" s="33"/>
      <c r="D472" s="102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3.5" customHeight="1">
      <c r="A473" s="1"/>
      <c r="B473" s="1"/>
      <c r="C473" s="33"/>
      <c r="D473" s="102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3.5" customHeight="1">
      <c r="A474" s="1"/>
      <c r="B474" s="1"/>
      <c r="C474" s="33"/>
      <c r="D474" s="102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3.5" customHeight="1">
      <c r="A475" s="1"/>
      <c r="B475" s="1"/>
      <c r="C475" s="33"/>
      <c r="D475" s="102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3.5" customHeight="1">
      <c r="A476" s="1"/>
      <c r="B476" s="1"/>
      <c r="C476" s="33"/>
      <c r="D476" s="102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3.5" customHeight="1">
      <c r="A477" s="1"/>
      <c r="B477" s="1"/>
      <c r="C477" s="33"/>
      <c r="D477" s="102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3.5" customHeight="1">
      <c r="A478" s="1"/>
      <c r="B478" s="1"/>
      <c r="C478" s="33"/>
      <c r="D478" s="102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3.5" customHeight="1">
      <c r="A479" s="1"/>
      <c r="B479" s="1"/>
      <c r="C479" s="33"/>
      <c r="D479" s="102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3.5" customHeight="1">
      <c r="A480" s="1"/>
      <c r="B480" s="1"/>
      <c r="C480" s="33"/>
      <c r="D480" s="102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3.5" customHeight="1">
      <c r="A481" s="1"/>
      <c r="B481" s="1"/>
      <c r="C481" s="33"/>
      <c r="D481" s="102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3.5" customHeight="1">
      <c r="A482" s="1"/>
      <c r="B482" s="1"/>
      <c r="C482" s="33"/>
      <c r="D482" s="102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3.5" customHeight="1">
      <c r="A483" s="1"/>
      <c r="B483" s="1"/>
      <c r="C483" s="33"/>
      <c r="D483" s="102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3.5" customHeight="1">
      <c r="A484" s="1"/>
      <c r="B484" s="1"/>
      <c r="C484" s="33"/>
      <c r="D484" s="102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3.5" customHeight="1">
      <c r="A485" s="1"/>
      <c r="B485" s="1"/>
      <c r="C485" s="33"/>
      <c r="D485" s="102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3.5" customHeight="1">
      <c r="A486" s="1"/>
      <c r="B486" s="1"/>
      <c r="C486" s="33"/>
      <c r="D486" s="102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3.5" customHeight="1">
      <c r="A487" s="1"/>
      <c r="B487" s="1"/>
      <c r="C487" s="33"/>
      <c r="D487" s="102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3.5" customHeight="1">
      <c r="A488" s="1"/>
      <c r="B488" s="1"/>
      <c r="C488" s="33"/>
      <c r="D488" s="102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3.5" customHeight="1">
      <c r="A489" s="1"/>
      <c r="B489" s="1"/>
      <c r="C489" s="33"/>
      <c r="D489" s="102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3.5" customHeight="1">
      <c r="A490" s="1"/>
      <c r="B490" s="1"/>
      <c r="C490" s="33"/>
      <c r="D490" s="102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3.5" customHeight="1">
      <c r="A491" s="1"/>
      <c r="B491" s="1"/>
      <c r="C491" s="33"/>
      <c r="D491" s="102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3.5" customHeight="1">
      <c r="A492" s="1"/>
      <c r="B492" s="1"/>
      <c r="C492" s="33"/>
      <c r="D492" s="102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3.5" customHeight="1">
      <c r="A493" s="1"/>
      <c r="B493" s="1"/>
      <c r="C493" s="33"/>
      <c r="D493" s="102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3.5" customHeight="1">
      <c r="A494" s="1"/>
      <c r="B494" s="1"/>
      <c r="C494" s="33"/>
      <c r="D494" s="102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3.5" customHeight="1">
      <c r="A495" s="1"/>
      <c r="B495" s="1"/>
      <c r="C495" s="33"/>
      <c r="D495" s="102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3.5" customHeight="1">
      <c r="A496" s="1"/>
      <c r="B496" s="1"/>
      <c r="C496" s="33"/>
      <c r="D496" s="102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3.5" customHeight="1">
      <c r="A497" s="1"/>
      <c r="B497" s="1"/>
      <c r="C497" s="33"/>
      <c r="D497" s="102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3.5" customHeight="1">
      <c r="A498" s="1"/>
      <c r="B498" s="1"/>
      <c r="C498" s="33"/>
      <c r="D498" s="102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3.5" customHeight="1">
      <c r="A499" s="1"/>
      <c r="B499" s="1"/>
      <c r="C499" s="33"/>
      <c r="D499" s="102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3.5" customHeight="1">
      <c r="A500" s="1"/>
      <c r="B500" s="1"/>
      <c r="C500" s="33"/>
      <c r="D500" s="102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3.5" customHeight="1">
      <c r="A501" s="1"/>
      <c r="B501" s="1"/>
      <c r="C501" s="33"/>
      <c r="D501" s="102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3.5" customHeight="1">
      <c r="A502" s="1"/>
      <c r="B502" s="1"/>
      <c r="C502" s="33"/>
      <c r="D502" s="102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3.5" customHeight="1">
      <c r="A503" s="1"/>
      <c r="B503" s="1"/>
      <c r="C503" s="33"/>
      <c r="D503" s="102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3.5" customHeight="1">
      <c r="A504" s="1"/>
      <c r="B504" s="1"/>
      <c r="C504" s="33"/>
      <c r="D504" s="102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3.5" customHeight="1">
      <c r="A505" s="1"/>
      <c r="B505" s="1"/>
      <c r="C505" s="33"/>
      <c r="D505" s="102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3.5" customHeight="1">
      <c r="A506" s="1"/>
      <c r="B506" s="1"/>
      <c r="C506" s="33"/>
      <c r="D506" s="102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3.5" customHeight="1">
      <c r="A507" s="1"/>
      <c r="B507" s="1"/>
      <c r="C507" s="33"/>
      <c r="D507" s="102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3.5" customHeight="1">
      <c r="A508" s="1"/>
      <c r="B508" s="1"/>
      <c r="C508" s="33"/>
      <c r="D508" s="102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3.5" customHeight="1">
      <c r="A509" s="1"/>
      <c r="B509" s="1"/>
      <c r="C509" s="33"/>
      <c r="D509" s="102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3.5" customHeight="1">
      <c r="A510" s="1"/>
      <c r="B510" s="1"/>
      <c r="C510" s="33"/>
      <c r="D510" s="102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3.5" customHeight="1">
      <c r="A511" s="1"/>
      <c r="B511" s="1"/>
      <c r="C511" s="33"/>
      <c r="D511" s="102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3.5" customHeight="1">
      <c r="A512" s="1"/>
      <c r="B512" s="1"/>
      <c r="C512" s="33"/>
      <c r="D512" s="102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3.5" customHeight="1">
      <c r="A513" s="1"/>
      <c r="B513" s="1"/>
      <c r="C513" s="33"/>
      <c r="D513" s="102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3.5" customHeight="1">
      <c r="A514" s="1"/>
      <c r="B514" s="1"/>
      <c r="C514" s="33"/>
      <c r="D514" s="102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3.5" customHeight="1">
      <c r="A515" s="1"/>
      <c r="B515" s="1"/>
      <c r="C515" s="33"/>
      <c r="D515" s="102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3.5" customHeight="1">
      <c r="A516" s="1"/>
      <c r="B516" s="1"/>
      <c r="C516" s="33"/>
      <c r="D516" s="102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3.5" customHeight="1">
      <c r="A517" s="1"/>
      <c r="B517" s="1"/>
      <c r="C517" s="33"/>
      <c r="D517" s="102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3.5" customHeight="1">
      <c r="A518" s="1"/>
      <c r="B518" s="1"/>
      <c r="C518" s="33"/>
      <c r="D518" s="102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3.5" customHeight="1">
      <c r="A519" s="1"/>
      <c r="B519" s="1"/>
      <c r="C519" s="33"/>
      <c r="D519" s="102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3.5" customHeight="1">
      <c r="A520" s="1"/>
      <c r="B520" s="1"/>
      <c r="C520" s="33"/>
      <c r="D520" s="102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3.5" customHeight="1">
      <c r="A521" s="1"/>
      <c r="B521" s="1"/>
      <c r="C521" s="33"/>
      <c r="D521" s="102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3.5" customHeight="1">
      <c r="A522" s="1"/>
      <c r="B522" s="1"/>
      <c r="C522" s="33"/>
      <c r="D522" s="102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3.5" customHeight="1">
      <c r="A523" s="1"/>
      <c r="B523" s="1"/>
      <c r="C523" s="33"/>
      <c r="D523" s="102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3.5" customHeight="1">
      <c r="A524" s="1"/>
      <c r="B524" s="1"/>
      <c r="C524" s="33"/>
      <c r="D524" s="102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3.5" customHeight="1">
      <c r="A525" s="1"/>
      <c r="B525" s="1"/>
      <c r="C525" s="33"/>
      <c r="D525" s="102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3.5" customHeight="1">
      <c r="A526" s="1"/>
      <c r="B526" s="1"/>
      <c r="C526" s="33"/>
      <c r="D526" s="102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3.5" customHeight="1">
      <c r="A527" s="1"/>
      <c r="B527" s="1"/>
      <c r="C527" s="33"/>
      <c r="D527" s="102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3.5" customHeight="1">
      <c r="A528" s="1"/>
      <c r="B528" s="1"/>
      <c r="C528" s="33"/>
      <c r="D528" s="102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3.5" customHeight="1">
      <c r="A529" s="1"/>
      <c r="B529" s="1"/>
      <c r="C529" s="33"/>
      <c r="D529" s="102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3.5" customHeight="1">
      <c r="A530" s="1"/>
      <c r="B530" s="1"/>
      <c r="C530" s="33"/>
      <c r="D530" s="102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3.5" customHeight="1">
      <c r="A531" s="1"/>
      <c r="B531" s="1"/>
      <c r="C531" s="33"/>
      <c r="D531" s="102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3.5" customHeight="1">
      <c r="A532" s="1"/>
      <c r="B532" s="1"/>
      <c r="C532" s="33"/>
      <c r="D532" s="102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3.5" customHeight="1">
      <c r="A533" s="1"/>
      <c r="B533" s="1"/>
      <c r="C533" s="33"/>
      <c r="D533" s="102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3.5" customHeight="1">
      <c r="A534" s="1"/>
      <c r="B534" s="1"/>
      <c r="C534" s="33"/>
      <c r="D534" s="102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3.5" customHeight="1">
      <c r="A535" s="1"/>
      <c r="B535" s="1"/>
      <c r="C535" s="33"/>
      <c r="D535" s="102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3.5" customHeight="1">
      <c r="A536" s="1"/>
      <c r="B536" s="1"/>
      <c r="C536" s="33"/>
      <c r="D536" s="102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3.5" customHeight="1">
      <c r="A537" s="1"/>
      <c r="B537" s="1"/>
      <c r="C537" s="33"/>
      <c r="D537" s="102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3.5" customHeight="1">
      <c r="A538" s="1"/>
      <c r="B538" s="1"/>
      <c r="C538" s="33"/>
      <c r="D538" s="102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3.5" customHeight="1">
      <c r="A539" s="1"/>
      <c r="B539" s="1"/>
      <c r="C539" s="33"/>
      <c r="D539" s="102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3.5" customHeight="1">
      <c r="A540" s="1"/>
      <c r="B540" s="1"/>
      <c r="C540" s="33"/>
      <c r="D540" s="102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3.5" customHeight="1">
      <c r="A541" s="1"/>
      <c r="B541" s="1"/>
      <c r="C541" s="33"/>
      <c r="D541" s="102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3.5" customHeight="1">
      <c r="A542" s="1"/>
      <c r="B542" s="1"/>
      <c r="C542" s="33"/>
      <c r="D542" s="102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3.5" customHeight="1">
      <c r="A543" s="1"/>
      <c r="B543" s="1"/>
      <c r="C543" s="33"/>
      <c r="D543" s="102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3.5" customHeight="1">
      <c r="A544" s="1"/>
      <c r="B544" s="1"/>
      <c r="C544" s="33"/>
      <c r="D544" s="102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3.5" customHeight="1">
      <c r="A545" s="1"/>
      <c r="B545" s="1"/>
      <c r="C545" s="33"/>
      <c r="D545" s="102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3.5" customHeight="1">
      <c r="A546" s="1"/>
      <c r="B546" s="1"/>
      <c r="C546" s="33"/>
      <c r="D546" s="102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3.5" customHeight="1">
      <c r="A547" s="1"/>
      <c r="B547" s="1"/>
      <c r="C547" s="33"/>
      <c r="D547" s="102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3.5" customHeight="1">
      <c r="A548" s="1"/>
      <c r="B548" s="1"/>
      <c r="C548" s="33"/>
      <c r="D548" s="102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3.5" customHeight="1">
      <c r="A549" s="1"/>
      <c r="B549" s="1"/>
      <c r="C549" s="33"/>
      <c r="D549" s="102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3.5" customHeight="1">
      <c r="A550" s="1"/>
      <c r="B550" s="1"/>
      <c r="C550" s="33"/>
      <c r="D550" s="102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3.5" customHeight="1">
      <c r="A551" s="1"/>
      <c r="B551" s="1"/>
      <c r="C551" s="33"/>
      <c r="D551" s="102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3.5" customHeight="1">
      <c r="A552" s="1"/>
      <c r="B552" s="1"/>
      <c r="C552" s="33"/>
      <c r="D552" s="102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3.5" customHeight="1">
      <c r="A553" s="1"/>
      <c r="B553" s="1"/>
      <c r="C553" s="33"/>
      <c r="D553" s="102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3.5" customHeight="1">
      <c r="A554" s="1"/>
      <c r="B554" s="1"/>
      <c r="C554" s="33"/>
      <c r="D554" s="102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3.5" customHeight="1">
      <c r="A555" s="1"/>
      <c r="B555" s="1"/>
      <c r="C555" s="33"/>
      <c r="D555" s="102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3.5" customHeight="1">
      <c r="A556" s="1"/>
      <c r="B556" s="1"/>
      <c r="C556" s="33"/>
      <c r="D556" s="102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3.5" customHeight="1">
      <c r="A557" s="1"/>
      <c r="B557" s="1"/>
      <c r="C557" s="33"/>
      <c r="D557" s="102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3.5" customHeight="1">
      <c r="A558" s="1"/>
      <c r="B558" s="1"/>
      <c r="C558" s="33"/>
      <c r="D558" s="102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3.5" customHeight="1">
      <c r="A559" s="1"/>
      <c r="B559" s="1"/>
      <c r="C559" s="33"/>
      <c r="D559" s="102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3.5" customHeight="1">
      <c r="A560" s="1"/>
      <c r="B560" s="1"/>
      <c r="C560" s="33"/>
      <c r="D560" s="102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3.5" customHeight="1">
      <c r="A561" s="1"/>
      <c r="B561" s="1"/>
      <c r="C561" s="33"/>
      <c r="D561" s="102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3.5" customHeight="1">
      <c r="A562" s="1"/>
      <c r="B562" s="1"/>
      <c r="C562" s="33"/>
      <c r="D562" s="102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3.5" customHeight="1">
      <c r="A563" s="1"/>
      <c r="B563" s="1"/>
      <c r="C563" s="33"/>
      <c r="D563" s="102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3.5" customHeight="1">
      <c r="A564" s="1"/>
      <c r="B564" s="1"/>
      <c r="C564" s="33"/>
      <c r="D564" s="102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3.5" customHeight="1">
      <c r="A565" s="1"/>
      <c r="B565" s="1"/>
      <c r="C565" s="33"/>
      <c r="D565" s="102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3.5" customHeight="1">
      <c r="A566" s="1"/>
      <c r="B566" s="1"/>
      <c r="C566" s="33"/>
      <c r="D566" s="102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3.5" customHeight="1">
      <c r="A567" s="1"/>
      <c r="B567" s="1"/>
      <c r="C567" s="33"/>
      <c r="D567" s="102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3.5" customHeight="1">
      <c r="A568" s="1"/>
      <c r="B568" s="1"/>
      <c r="C568" s="33"/>
      <c r="D568" s="102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3.5" customHeight="1">
      <c r="A569" s="1"/>
      <c r="B569" s="1"/>
      <c r="C569" s="33"/>
      <c r="D569" s="102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3.5" customHeight="1">
      <c r="A570" s="1"/>
      <c r="B570" s="1"/>
      <c r="C570" s="33"/>
      <c r="D570" s="102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3.5" customHeight="1">
      <c r="A571" s="1"/>
      <c r="B571" s="1"/>
      <c r="C571" s="33"/>
      <c r="D571" s="102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3.5" customHeight="1">
      <c r="A572" s="1"/>
      <c r="B572" s="1"/>
      <c r="C572" s="33"/>
      <c r="D572" s="102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3.5" customHeight="1">
      <c r="A573" s="1"/>
      <c r="B573" s="1"/>
      <c r="C573" s="33"/>
      <c r="D573" s="102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3.5" customHeight="1">
      <c r="A574" s="1"/>
      <c r="B574" s="1"/>
      <c r="C574" s="33"/>
      <c r="D574" s="102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3.5" customHeight="1">
      <c r="A575" s="1"/>
      <c r="B575" s="1"/>
      <c r="C575" s="33"/>
      <c r="D575" s="102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3.5" customHeight="1">
      <c r="A576" s="1"/>
      <c r="B576" s="1"/>
      <c r="C576" s="33"/>
      <c r="D576" s="102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3.5" customHeight="1">
      <c r="A577" s="1"/>
      <c r="B577" s="1"/>
      <c r="C577" s="33"/>
      <c r="D577" s="102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3.5" customHeight="1">
      <c r="A578" s="1"/>
      <c r="B578" s="1"/>
      <c r="C578" s="33"/>
      <c r="D578" s="102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3.5" customHeight="1">
      <c r="A579" s="1"/>
      <c r="B579" s="1"/>
      <c r="C579" s="33"/>
      <c r="D579" s="102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3.5" customHeight="1">
      <c r="A580" s="1"/>
      <c r="B580" s="1"/>
      <c r="C580" s="33"/>
      <c r="D580" s="102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3.5" customHeight="1">
      <c r="A581" s="1"/>
      <c r="B581" s="1"/>
      <c r="C581" s="33"/>
      <c r="D581" s="102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3.5" customHeight="1">
      <c r="A582" s="1"/>
      <c r="B582" s="1"/>
      <c r="C582" s="33"/>
      <c r="D582" s="102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3.5" customHeight="1">
      <c r="A583" s="1"/>
      <c r="B583" s="1"/>
      <c r="C583" s="33"/>
      <c r="D583" s="102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3.5" customHeight="1">
      <c r="A584" s="1"/>
      <c r="B584" s="1"/>
      <c r="C584" s="33"/>
      <c r="D584" s="102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3.5" customHeight="1">
      <c r="A585" s="1"/>
      <c r="B585" s="1"/>
      <c r="C585" s="33"/>
      <c r="D585" s="102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3.5" customHeight="1">
      <c r="A586" s="1"/>
      <c r="B586" s="1"/>
      <c r="C586" s="33"/>
      <c r="D586" s="102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3.5" customHeight="1">
      <c r="A587" s="1"/>
      <c r="B587" s="1"/>
      <c r="C587" s="33"/>
      <c r="D587" s="102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3.5" customHeight="1">
      <c r="A588" s="1"/>
      <c r="B588" s="1"/>
      <c r="C588" s="33"/>
      <c r="D588" s="102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3.5" customHeight="1">
      <c r="A589" s="1"/>
      <c r="B589" s="1"/>
      <c r="C589" s="33"/>
      <c r="D589" s="102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3.5" customHeight="1">
      <c r="A590" s="1"/>
      <c r="B590" s="1"/>
      <c r="C590" s="33"/>
      <c r="D590" s="102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3.5" customHeight="1">
      <c r="A591" s="1"/>
      <c r="B591" s="1"/>
      <c r="C591" s="33"/>
      <c r="D591" s="102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3.5" customHeight="1">
      <c r="A592" s="1"/>
      <c r="B592" s="1"/>
      <c r="C592" s="33"/>
      <c r="D592" s="102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3.5" customHeight="1">
      <c r="A593" s="1"/>
      <c r="B593" s="1"/>
      <c r="C593" s="33"/>
      <c r="D593" s="102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3.5" customHeight="1">
      <c r="A594" s="1"/>
      <c r="B594" s="1"/>
      <c r="C594" s="33"/>
      <c r="D594" s="102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3.5" customHeight="1">
      <c r="A595" s="1"/>
      <c r="B595" s="1"/>
      <c r="C595" s="33"/>
      <c r="D595" s="102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3.5" customHeight="1">
      <c r="A596" s="1"/>
      <c r="B596" s="1"/>
      <c r="C596" s="33"/>
      <c r="D596" s="102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3.5" customHeight="1">
      <c r="A597" s="1"/>
      <c r="B597" s="1"/>
      <c r="C597" s="33"/>
      <c r="D597" s="102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3.5" customHeight="1">
      <c r="A598" s="1"/>
      <c r="B598" s="1"/>
      <c r="C598" s="33"/>
      <c r="D598" s="102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3.5" customHeight="1">
      <c r="A599" s="1"/>
      <c r="B599" s="1"/>
      <c r="C599" s="33"/>
      <c r="D599" s="102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3.5" customHeight="1">
      <c r="A600" s="1"/>
      <c r="B600" s="1"/>
      <c r="C600" s="33"/>
      <c r="D600" s="102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3.5" customHeight="1">
      <c r="A601" s="1"/>
      <c r="B601" s="1"/>
      <c r="C601" s="33"/>
      <c r="D601" s="102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3.5" customHeight="1">
      <c r="A602" s="1"/>
      <c r="B602" s="1"/>
      <c r="C602" s="33"/>
      <c r="D602" s="102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3.5" customHeight="1">
      <c r="A603" s="1"/>
      <c r="B603" s="1"/>
      <c r="C603" s="33"/>
      <c r="D603" s="102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3.5" customHeight="1">
      <c r="A604" s="1"/>
      <c r="B604" s="1"/>
      <c r="C604" s="33"/>
      <c r="D604" s="102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3.5" customHeight="1">
      <c r="A605" s="1"/>
      <c r="B605" s="1"/>
      <c r="C605" s="33"/>
      <c r="D605" s="102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3.5" customHeight="1">
      <c r="A606" s="1"/>
      <c r="B606" s="1"/>
      <c r="C606" s="33"/>
      <c r="D606" s="102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3.5" customHeight="1">
      <c r="A607" s="1"/>
      <c r="B607" s="1"/>
      <c r="C607" s="33"/>
      <c r="D607" s="102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3.5" customHeight="1">
      <c r="A608" s="1"/>
      <c r="B608" s="1"/>
      <c r="C608" s="33"/>
      <c r="D608" s="102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3.5" customHeight="1">
      <c r="A609" s="1"/>
      <c r="B609" s="1"/>
      <c r="C609" s="33"/>
      <c r="D609" s="102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3.5" customHeight="1">
      <c r="A610" s="1"/>
      <c r="B610" s="1"/>
      <c r="C610" s="33"/>
      <c r="D610" s="102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3.5" customHeight="1">
      <c r="A611" s="1"/>
      <c r="B611" s="1"/>
      <c r="C611" s="33"/>
      <c r="D611" s="102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3.5" customHeight="1">
      <c r="A612" s="1"/>
      <c r="B612" s="1"/>
      <c r="C612" s="33"/>
      <c r="D612" s="102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3.5" customHeight="1">
      <c r="A613" s="1"/>
      <c r="B613" s="1"/>
      <c r="C613" s="33"/>
      <c r="D613" s="102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3.5" customHeight="1">
      <c r="A614" s="1"/>
      <c r="B614" s="1"/>
      <c r="C614" s="33"/>
      <c r="D614" s="102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3.5" customHeight="1">
      <c r="A615" s="1"/>
      <c r="B615" s="1"/>
      <c r="C615" s="33"/>
      <c r="D615" s="102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3.5" customHeight="1">
      <c r="A616" s="1"/>
      <c r="B616" s="1"/>
      <c r="C616" s="33"/>
      <c r="D616" s="102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3.5" customHeight="1">
      <c r="A617" s="1"/>
      <c r="B617" s="1"/>
      <c r="C617" s="33"/>
      <c r="D617" s="102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3.5" customHeight="1">
      <c r="A618" s="1"/>
      <c r="B618" s="1"/>
      <c r="C618" s="33"/>
      <c r="D618" s="102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3.5" customHeight="1">
      <c r="A619" s="1"/>
      <c r="B619" s="1"/>
      <c r="C619" s="33"/>
      <c r="D619" s="102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3.5" customHeight="1">
      <c r="A620" s="1"/>
      <c r="B620" s="1"/>
      <c r="C620" s="33"/>
      <c r="D620" s="102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3.5" customHeight="1">
      <c r="A621" s="1"/>
      <c r="B621" s="1"/>
      <c r="C621" s="33"/>
      <c r="D621" s="102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3.5" customHeight="1">
      <c r="A622" s="1"/>
      <c r="B622" s="1"/>
      <c r="C622" s="33"/>
      <c r="D622" s="102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3.5" customHeight="1">
      <c r="A623" s="1"/>
      <c r="B623" s="1"/>
      <c r="C623" s="33"/>
      <c r="D623" s="102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3.5" customHeight="1">
      <c r="A624" s="1"/>
      <c r="B624" s="1"/>
      <c r="C624" s="33"/>
      <c r="D624" s="102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3.5" customHeight="1">
      <c r="A625" s="1"/>
      <c r="B625" s="1"/>
      <c r="C625" s="33"/>
      <c r="D625" s="102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3.5" customHeight="1">
      <c r="A626" s="1"/>
      <c r="B626" s="1"/>
      <c r="C626" s="33"/>
      <c r="D626" s="102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3.5" customHeight="1">
      <c r="A627" s="1"/>
      <c r="B627" s="1"/>
      <c r="C627" s="33"/>
      <c r="D627" s="102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3.5" customHeight="1">
      <c r="A628" s="1"/>
      <c r="B628" s="1"/>
      <c r="C628" s="33"/>
      <c r="D628" s="102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3.5" customHeight="1">
      <c r="A629" s="1"/>
      <c r="B629" s="1"/>
      <c r="C629" s="33"/>
      <c r="D629" s="102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3.5" customHeight="1">
      <c r="A630" s="1"/>
      <c r="B630" s="1"/>
      <c r="C630" s="33"/>
      <c r="D630" s="102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3.5" customHeight="1">
      <c r="A631" s="1"/>
      <c r="B631" s="1"/>
      <c r="C631" s="33"/>
      <c r="D631" s="102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3.5" customHeight="1">
      <c r="A632" s="1"/>
      <c r="B632" s="1"/>
      <c r="C632" s="33"/>
      <c r="D632" s="102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3.5" customHeight="1">
      <c r="A633" s="1"/>
      <c r="B633" s="1"/>
      <c r="C633" s="33"/>
      <c r="D633" s="102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3.5" customHeight="1">
      <c r="A634" s="1"/>
      <c r="B634" s="1"/>
      <c r="C634" s="33"/>
      <c r="D634" s="102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3.5" customHeight="1">
      <c r="A635" s="1"/>
      <c r="B635" s="1"/>
      <c r="C635" s="33"/>
      <c r="D635" s="102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3.5" customHeight="1">
      <c r="A636" s="1"/>
      <c r="B636" s="1"/>
      <c r="C636" s="33"/>
      <c r="D636" s="102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3.5" customHeight="1">
      <c r="A637" s="1"/>
      <c r="B637" s="1"/>
      <c r="C637" s="33"/>
      <c r="D637" s="102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3.5" customHeight="1">
      <c r="A638" s="1"/>
      <c r="B638" s="1"/>
      <c r="C638" s="33"/>
      <c r="D638" s="102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3.5" customHeight="1">
      <c r="A639" s="1"/>
      <c r="B639" s="1"/>
      <c r="C639" s="33"/>
      <c r="D639" s="102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3.5" customHeight="1">
      <c r="A640" s="1"/>
      <c r="B640" s="1"/>
      <c r="C640" s="33"/>
      <c r="D640" s="102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3.5" customHeight="1">
      <c r="A641" s="1"/>
      <c r="B641" s="1"/>
      <c r="C641" s="33"/>
      <c r="D641" s="102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3.5" customHeight="1">
      <c r="A642" s="1"/>
      <c r="B642" s="1"/>
      <c r="C642" s="33"/>
      <c r="D642" s="102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3.5" customHeight="1">
      <c r="A643" s="1"/>
      <c r="B643" s="1"/>
      <c r="C643" s="33"/>
      <c r="D643" s="102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3.5" customHeight="1">
      <c r="A644" s="1"/>
      <c r="B644" s="1"/>
      <c r="C644" s="33"/>
      <c r="D644" s="102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3.5" customHeight="1">
      <c r="A645" s="1"/>
      <c r="B645" s="1"/>
      <c r="C645" s="33"/>
      <c r="D645" s="102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3.5" customHeight="1">
      <c r="A646" s="1"/>
      <c r="B646" s="1"/>
      <c r="C646" s="33"/>
      <c r="D646" s="102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3.5" customHeight="1">
      <c r="A647" s="1"/>
      <c r="B647" s="1"/>
      <c r="C647" s="33"/>
      <c r="D647" s="102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3.5" customHeight="1">
      <c r="A648" s="1"/>
      <c r="B648" s="1"/>
      <c r="C648" s="33"/>
      <c r="D648" s="102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3.5" customHeight="1">
      <c r="A649" s="1"/>
      <c r="B649" s="1"/>
      <c r="C649" s="33"/>
      <c r="D649" s="102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3.5" customHeight="1">
      <c r="A650" s="1"/>
      <c r="B650" s="1"/>
      <c r="C650" s="33"/>
      <c r="D650" s="102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3.5" customHeight="1">
      <c r="A651" s="1"/>
      <c r="B651" s="1"/>
      <c r="C651" s="33"/>
      <c r="D651" s="102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3.5" customHeight="1">
      <c r="A652" s="1"/>
      <c r="B652" s="1"/>
      <c r="C652" s="33"/>
      <c r="D652" s="102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3.5" customHeight="1">
      <c r="A653" s="1"/>
      <c r="B653" s="1"/>
      <c r="C653" s="33"/>
      <c r="D653" s="102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3.5" customHeight="1">
      <c r="A654" s="1"/>
      <c r="B654" s="1"/>
      <c r="C654" s="33"/>
      <c r="D654" s="102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3.5" customHeight="1">
      <c r="A655" s="1"/>
      <c r="B655" s="1"/>
      <c r="C655" s="33"/>
      <c r="D655" s="102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3.5" customHeight="1">
      <c r="A656" s="1"/>
      <c r="B656" s="1"/>
      <c r="C656" s="33"/>
      <c r="D656" s="102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3.5" customHeight="1">
      <c r="A657" s="1"/>
      <c r="B657" s="1"/>
      <c r="C657" s="33"/>
      <c r="D657" s="102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3.5" customHeight="1">
      <c r="A658" s="1"/>
      <c r="B658" s="1"/>
      <c r="C658" s="33"/>
      <c r="D658" s="102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3.5" customHeight="1">
      <c r="A659" s="1"/>
      <c r="B659" s="1"/>
      <c r="C659" s="33"/>
      <c r="D659" s="102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3.5" customHeight="1">
      <c r="A660" s="1"/>
      <c r="B660" s="1"/>
      <c r="C660" s="33"/>
      <c r="D660" s="102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3.5" customHeight="1">
      <c r="A661" s="1"/>
      <c r="B661" s="1"/>
      <c r="C661" s="33"/>
      <c r="D661" s="102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3.5" customHeight="1">
      <c r="A662" s="1"/>
      <c r="B662" s="1"/>
      <c r="C662" s="33"/>
      <c r="D662" s="102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3.5" customHeight="1">
      <c r="A663" s="1"/>
      <c r="B663" s="1"/>
      <c r="C663" s="33"/>
      <c r="D663" s="102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3.5" customHeight="1">
      <c r="A664" s="1"/>
      <c r="B664" s="1"/>
      <c r="C664" s="33"/>
      <c r="D664" s="102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3.5" customHeight="1">
      <c r="A665" s="1"/>
      <c r="B665" s="1"/>
      <c r="C665" s="33"/>
      <c r="D665" s="102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3.5" customHeight="1">
      <c r="A666" s="1"/>
      <c r="B666" s="1"/>
      <c r="C666" s="33"/>
      <c r="D666" s="102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3.5" customHeight="1">
      <c r="A667" s="1"/>
      <c r="B667" s="1"/>
      <c r="C667" s="33"/>
      <c r="D667" s="102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3.5" customHeight="1">
      <c r="A668" s="1"/>
      <c r="B668" s="1"/>
      <c r="C668" s="33"/>
      <c r="D668" s="102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3.5" customHeight="1">
      <c r="A669" s="1"/>
      <c r="B669" s="1"/>
      <c r="C669" s="33"/>
      <c r="D669" s="102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3.5" customHeight="1">
      <c r="A670" s="1"/>
      <c r="B670" s="1"/>
      <c r="C670" s="33"/>
      <c r="D670" s="102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3.5" customHeight="1">
      <c r="A671" s="1"/>
      <c r="B671" s="1"/>
      <c r="C671" s="33"/>
      <c r="D671" s="102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3.5" customHeight="1">
      <c r="A672" s="1"/>
      <c r="B672" s="1"/>
      <c r="C672" s="33"/>
      <c r="D672" s="102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3.5" customHeight="1">
      <c r="A673" s="1"/>
      <c r="B673" s="1"/>
      <c r="C673" s="33"/>
      <c r="D673" s="102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3.5" customHeight="1">
      <c r="A674" s="1"/>
      <c r="B674" s="1"/>
      <c r="C674" s="33"/>
      <c r="D674" s="102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3.5" customHeight="1">
      <c r="A675" s="1"/>
      <c r="B675" s="1"/>
      <c r="C675" s="33"/>
      <c r="D675" s="102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3.5" customHeight="1">
      <c r="A676" s="1"/>
      <c r="B676" s="1"/>
      <c r="C676" s="33"/>
      <c r="D676" s="102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3.5" customHeight="1">
      <c r="A677" s="1"/>
      <c r="B677" s="1"/>
      <c r="C677" s="33"/>
      <c r="D677" s="102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3.5" customHeight="1">
      <c r="A678" s="1"/>
      <c r="B678" s="1"/>
      <c r="C678" s="33"/>
      <c r="D678" s="102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3.5" customHeight="1">
      <c r="A679" s="1"/>
      <c r="B679" s="1"/>
      <c r="C679" s="33"/>
      <c r="D679" s="102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3.5" customHeight="1">
      <c r="A680" s="1"/>
      <c r="B680" s="1"/>
      <c r="C680" s="33"/>
      <c r="D680" s="102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3.5" customHeight="1">
      <c r="A681" s="1"/>
      <c r="B681" s="1"/>
      <c r="C681" s="33"/>
      <c r="D681" s="102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3.5" customHeight="1">
      <c r="A682" s="1"/>
      <c r="B682" s="1"/>
      <c r="C682" s="33"/>
      <c r="D682" s="102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3.5" customHeight="1">
      <c r="A683" s="1"/>
      <c r="B683" s="1"/>
      <c r="C683" s="33"/>
      <c r="D683" s="102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3.5" customHeight="1">
      <c r="A684" s="1"/>
      <c r="B684" s="1"/>
      <c r="C684" s="33"/>
      <c r="D684" s="102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3.5" customHeight="1">
      <c r="A685" s="1"/>
      <c r="B685" s="1"/>
      <c r="C685" s="33"/>
      <c r="D685" s="102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3.5" customHeight="1">
      <c r="A686" s="1"/>
      <c r="B686" s="1"/>
      <c r="C686" s="33"/>
      <c r="D686" s="102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3.5" customHeight="1">
      <c r="A687" s="1"/>
      <c r="B687" s="1"/>
      <c r="C687" s="33"/>
      <c r="D687" s="102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3.5" customHeight="1">
      <c r="A688" s="1"/>
      <c r="B688" s="1"/>
      <c r="C688" s="33"/>
      <c r="D688" s="102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3.5" customHeight="1">
      <c r="A689" s="1"/>
      <c r="B689" s="1"/>
      <c r="C689" s="33"/>
      <c r="D689" s="102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3.5" customHeight="1">
      <c r="A690" s="1"/>
      <c r="B690" s="1"/>
      <c r="C690" s="33"/>
      <c r="D690" s="102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3.5" customHeight="1">
      <c r="A691" s="1"/>
      <c r="B691" s="1"/>
      <c r="C691" s="33"/>
      <c r="D691" s="102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3.5" customHeight="1">
      <c r="A692" s="1"/>
      <c r="B692" s="1"/>
      <c r="C692" s="33"/>
      <c r="D692" s="102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3.5" customHeight="1">
      <c r="A693" s="1"/>
      <c r="B693" s="1"/>
      <c r="C693" s="33"/>
      <c r="D693" s="102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3.5" customHeight="1">
      <c r="A694" s="1"/>
      <c r="B694" s="1"/>
      <c r="C694" s="33"/>
      <c r="D694" s="102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3.5" customHeight="1">
      <c r="A695" s="1"/>
      <c r="B695" s="1"/>
      <c r="C695" s="33"/>
      <c r="D695" s="102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3.5" customHeight="1">
      <c r="A696" s="1"/>
      <c r="B696" s="1"/>
      <c r="C696" s="33"/>
      <c r="D696" s="102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3.5" customHeight="1">
      <c r="A697" s="1"/>
      <c r="B697" s="1"/>
      <c r="C697" s="33"/>
      <c r="D697" s="102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3.5" customHeight="1">
      <c r="A698" s="1"/>
      <c r="B698" s="1"/>
      <c r="C698" s="33"/>
      <c r="D698" s="102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3.5" customHeight="1">
      <c r="A699" s="1"/>
      <c r="B699" s="1"/>
      <c r="C699" s="33"/>
      <c r="D699" s="102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3.5" customHeight="1">
      <c r="A700" s="1"/>
      <c r="B700" s="1"/>
      <c r="C700" s="33"/>
      <c r="D700" s="102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3.5" customHeight="1">
      <c r="A701" s="1"/>
      <c r="B701" s="1"/>
      <c r="C701" s="33"/>
      <c r="D701" s="102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3.5" customHeight="1">
      <c r="A702" s="1"/>
      <c r="B702" s="1"/>
      <c r="C702" s="33"/>
      <c r="D702" s="102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3.5" customHeight="1">
      <c r="A703" s="1"/>
      <c r="B703" s="1"/>
      <c r="C703" s="33"/>
      <c r="D703" s="102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3.5" customHeight="1">
      <c r="A704" s="1"/>
      <c r="B704" s="1"/>
      <c r="C704" s="33"/>
      <c r="D704" s="102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3.5" customHeight="1">
      <c r="A705" s="1"/>
      <c r="B705" s="1"/>
      <c r="C705" s="33"/>
      <c r="D705" s="102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3.5" customHeight="1">
      <c r="A706" s="1"/>
      <c r="B706" s="1"/>
      <c r="C706" s="33"/>
      <c r="D706" s="102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3.5" customHeight="1">
      <c r="A707" s="1"/>
      <c r="B707" s="1"/>
      <c r="C707" s="33"/>
      <c r="D707" s="102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3.5" customHeight="1">
      <c r="A708" s="1"/>
      <c r="B708" s="1"/>
      <c r="C708" s="33"/>
      <c r="D708" s="102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3.5" customHeight="1">
      <c r="A709" s="1"/>
      <c r="B709" s="1"/>
      <c r="C709" s="33"/>
      <c r="D709" s="102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3.5" customHeight="1">
      <c r="A710" s="1"/>
      <c r="B710" s="1"/>
      <c r="C710" s="33"/>
      <c r="D710" s="102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3.5" customHeight="1">
      <c r="A711" s="1"/>
      <c r="B711" s="1"/>
      <c r="C711" s="33"/>
      <c r="D711" s="102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3.5" customHeight="1">
      <c r="A712" s="1"/>
      <c r="B712" s="1"/>
      <c r="C712" s="33"/>
      <c r="D712" s="102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3.5" customHeight="1">
      <c r="A713" s="1"/>
      <c r="B713" s="1"/>
      <c r="C713" s="33"/>
      <c r="D713" s="102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3.5" customHeight="1">
      <c r="A714" s="1"/>
      <c r="B714" s="1"/>
      <c r="C714" s="33"/>
      <c r="D714" s="102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3.5" customHeight="1">
      <c r="A715" s="1"/>
      <c r="B715" s="1"/>
      <c r="C715" s="33"/>
      <c r="D715" s="102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3.5" customHeight="1">
      <c r="A716" s="1"/>
      <c r="B716" s="1"/>
      <c r="C716" s="33"/>
      <c r="D716" s="102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3.5" customHeight="1">
      <c r="A717" s="1"/>
      <c r="B717" s="1"/>
      <c r="C717" s="33"/>
      <c r="D717" s="102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3.5" customHeight="1">
      <c r="A718" s="1"/>
      <c r="B718" s="1"/>
      <c r="C718" s="33"/>
      <c r="D718" s="102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3.5" customHeight="1">
      <c r="A719" s="1"/>
      <c r="B719" s="1"/>
      <c r="C719" s="33"/>
      <c r="D719" s="102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3.5" customHeight="1">
      <c r="A720" s="1"/>
      <c r="B720" s="1"/>
      <c r="C720" s="33"/>
      <c r="D720" s="102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3.5" customHeight="1">
      <c r="A721" s="1"/>
      <c r="B721" s="1"/>
      <c r="C721" s="33"/>
      <c r="D721" s="102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3.5" customHeight="1">
      <c r="A722" s="1"/>
      <c r="B722" s="1"/>
      <c r="C722" s="33"/>
      <c r="D722" s="102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3.5" customHeight="1">
      <c r="A723" s="1"/>
      <c r="B723" s="1"/>
      <c r="C723" s="33"/>
      <c r="D723" s="102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3.5" customHeight="1">
      <c r="A724" s="1"/>
      <c r="B724" s="1"/>
      <c r="C724" s="33"/>
      <c r="D724" s="102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3.5" customHeight="1">
      <c r="A725" s="1"/>
      <c r="B725" s="1"/>
      <c r="C725" s="33"/>
      <c r="D725" s="102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3.5" customHeight="1">
      <c r="A726" s="1"/>
      <c r="B726" s="1"/>
      <c r="C726" s="33"/>
      <c r="D726" s="102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3.5" customHeight="1">
      <c r="A727" s="1"/>
      <c r="B727" s="1"/>
      <c r="C727" s="33"/>
      <c r="D727" s="102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3.5" customHeight="1">
      <c r="A728" s="1"/>
      <c r="B728" s="1"/>
      <c r="C728" s="33"/>
      <c r="D728" s="102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3.5" customHeight="1">
      <c r="A729" s="1"/>
      <c r="B729" s="1"/>
      <c r="C729" s="33"/>
      <c r="D729" s="102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3.5" customHeight="1">
      <c r="A730" s="1"/>
      <c r="B730" s="1"/>
      <c r="C730" s="33"/>
      <c r="D730" s="102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3.5" customHeight="1">
      <c r="A731" s="1"/>
      <c r="B731" s="1"/>
      <c r="C731" s="33"/>
      <c r="D731" s="102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3.5" customHeight="1">
      <c r="A732" s="1"/>
      <c r="B732" s="1"/>
      <c r="C732" s="33"/>
      <c r="D732" s="102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3.5" customHeight="1">
      <c r="A733" s="1"/>
      <c r="B733" s="1"/>
      <c r="C733" s="33"/>
      <c r="D733" s="102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3.5" customHeight="1">
      <c r="A734" s="1"/>
      <c r="B734" s="1"/>
      <c r="C734" s="33"/>
      <c r="D734" s="102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3.5" customHeight="1">
      <c r="A735" s="1"/>
      <c r="B735" s="1"/>
      <c r="C735" s="33"/>
      <c r="D735" s="102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3.5" customHeight="1">
      <c r="A736" s="1"/>
      <c r="B736" s="1"/>
      <c r="C736" s="33"/>
      <c r="D736" s="102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3.5" customHeight="1">
      <c r="A737" s="1"/>
      <c r="B737" s="1"/>
      <c r="C737" s="33"/>
      <c r="D737" s="102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3.5" customHeight="1">
      <c r="A738" s="1"/>
      <c r="B738" s="1"/>
      <c r="C738" s="33"/>
      <c r="D738" s="102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3.5" customHeight="1">
      <c r="A739" s="1"/>
      <c r="B739" s="1"/>
      <c r="C739" s="33"/>
      <c r="D739" s="102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3.5" customHeight="1">
      <c r="A740" s="1"/>
      <c r="B740" s="1"/>
      <c r="C740" s="33"/>
      <c r="D740" s="102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3.5" customHeight="1">
      <c r="A741" s="1"/>
      <c r="B741" s="1"/>
      <c r="C741" s="33"/>
      <c r="D741" s="102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3.5" customHeight="1">
      <c r="A742" s="1"/>
      <c r="B742" s="1"/>
      <c r="C742" s="33"/>
      <c r="D742" s="102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3.5" customHeight="1">
      <c r="A743" s="1"/>
      <c r="B743" s="1"/>
      <c r="C743" s="33"/>
      <c r="D743" s="102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3.5" customHeight="1">
      <c r="A744" s="1"/>
      <c r="B744" s="1"/>
      <c r="C744" s="33"/>
      <c r="D744" s="102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3.5" customHeight="1">
      <c r="A745" s="1"/>
      <c r="B745" s="1"/>
      <c r="C745" s="33"/>
      <c r="D745" s="102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3.5" customHeight="1">
      <c r="A746" s="1"/>
      <c r="B746" s="1"/>
      <c r="C746" s="33"/>
      <c r="D746" s="102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3.5" customHeight="1">
      <c r="A747" s="1"/>
      <c r="B747" s="1"/>
      <c r="C747" s="33"/>
      <c r="D747" s="102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3.5" customHeight="1">
      <c r="A748" s="1"/>
      <c r="B748" s="1"/>
      <c r="C748" s="33"/>
      <c r="D748" s="102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3.5" customHeight="1">
      <c r="A749" s="1"/>
      <c r="B749" s="1"/>
      <c r="C749" s="33"/>
      <c r="D749" s="102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3.5" customHeight="1">
      <c r="A750" s="1"/>
      <c r="B750" s="1"/>
      <c r="C750" s="33"/>
      <c r="D750" s="102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3.5" customHeight="1">
      <c r="A751" s="1"/>
      <c r="B751" s="1"/>
      <c r="C751" s="33"/>
      <c r="D751" s="102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3.5" customHeight="1">
      <c r="A752" s="1"/>
      <c r="B752" s="1"/>
      <c r="C752" s="33"/>
      <c r="D752" s="102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3.5" customHeight="1">
      <c r="A753" s="1"/>
      <c r="B753" s="1"/>
      <c r="C753" s="33"/>
      <c r="D753" s="102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3.5" customHeight="1">
      <c r="A754" s="1"/>
      <c r="B754" s="1"/>
      <c r="C754" s="33"/>
      <c r="D754" s="102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3.5" customHeight="1">
      <c r="A755" s="1"/>
      <c r="B755" s="1"/>
      <c r="C755" s="33"/>
      <c r="D755" s="102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3.5" customHeight="1">
      <c r="A756" s="1"/>
      <c r="B756" s="1"/>
      <c r="C756" s="33"/>
      <c r="D756" s="102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3.5" customHeight="1">
      <c r="A757" s="1"/>
      <c r="B757" s="1"/>
      <c r="C757" s="33"/>
      <c r="D757" s="102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3.5" customHeight="1">
      <c r="A758" s="1"/>
      <c r="B758" s="1"/>
      <c r="C758" s="33"/>
      <c r="D758" s="102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3.5" customHeight="1">
      <c r="A759" s="1"/>
      <c r="B759" s="1"/>
      <c r="C759" s="33"/>
      <c r="D759" s="102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3.5" customHeight="1">
      <c r="A760" s="1"/>
      <c r="B760" s="1"/>
      <c r="C760" s="33"/>
      <c r="D760" s="102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3.5" customHeight="1">
      <c r="A761" s="1"/>
      <c r="B761" s="1"/>
      <c r="C761" s="33"/>
      <c r="D761" s="102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3.5" customHeight="1">
      <c r="A762" s="1"/>
      <c r="B762" s="1"/>
      <c r="C762" s="33"/>
      <c r="D762" s="102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3.5" customHeight="1">
      <c r="A763" s="1"/>
      <c r="B763" s="1"/>
      <c r="C763" s="33"/>
      <c r="D763" s="102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3.5" customHeight="1">
      <c r="A764" s="1"/>
      <c r="B764" s="1"/>
      <c r="C764" s="33"/>
      <c r="D764" s="102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3.5" customHeight="1">
      <c r="A765" s="1"/>
      <c r="B765" s="1"/>
      <c r="C765" s="33"/>
      <c r="D765" s="102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3.5" customHeight="1">
      <c r="A766" s="1"/>
      <c r="B766" s="1"/>
      <c r="C766" s="33"/>
      <c r="D766" s="102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3.5" customHeight="1">
      <c r="A767" s="1"/>
      <c r="B767" s="1"/>
      <c r="C767" s="33"/>
      <c r="D767" s="102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3.5" customHeight="1">
      <c r="A768" s="1"/>
      <c r="B768" s="1"/>
      <c r="C768" s="33"/>
      <c r="D768" s="102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3.5" customHeight="1">
      <c r="A769" s="1"/>
      <c r="B769" s="1"/>
      <c r="C769" s="33"/>
      <c r="D769" s="102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3.5" customHeight="1">
      <c r="A770" s="1"/>
      <c r="B770" s="1"/>
      <c r="C770" s="33"/>
      <c r="D770" s="102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3.5" customHeight="1">
      <c r="A771" s="1"/>
      <c r="B771" s="1"/>
      <c r="C771" s="33"/>
      <c r="D771" s="102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3.5" customHeight="1">
      <c r="A772" s="1"/>
      <c r="B772" s="1"/>
      <c r="C772" s="33"/>
      <c r="D772" s="102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3.5" customHeight="1">
      <c r="A773" s="1"/>
      <c r="B773" s="1"/>
      <c r="C773" s="33"/>
      <c r="D773" s="102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3.5" customHeight="1">
      <c r="A774" s="1"/>
      <c r="B774" s="1"/>
      <c r="C774" s="33"/>
      <c r="D774" s="102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3.5" customHeight="1">
      <c r="A775" s="1"/>
      <c r="B775" s="1"/>
      <c r="C775" s="33"/>
      <c r="D775" s="102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3.5" customHeight="1">
      <c r="A776" s="1"/>
      <c r="B776" s="1"/>
      <c r="C776" s="33"/>
      <c r="D776" s="102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3.5" customHeight="1">
      <c r="A777" s="1"/>
      <c r="B777" s="1"/>
      <c r="C777" s="33"/>
      <c r="D777" s="102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3.5" customHeight="1">
      <c r="A778" s="1"/>
      <c r="B778" s="1"/>
      <c r="C778" s="33"/>
      <c r="D778" s="102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3.5" customHeight="1">
      <c r="A779" s="1"/>
      <c r="B779" s="1"/>
      <c r="C779" s="33"/>
      <c r="D779" s="102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3.5" customHeight="1">
      <c r="A780" s="1"/>
      <c r="B780" s="1"/>
      <c r="C780" s="33"/>
      <c r="D780" s="102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3.5" customHeight="1">
      <c r="A781" s="1"/>
      <c r="B781" s="1"/>
      <c r="C781" s="33"/>
      <c r="D781" s="102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3.5" customHeight="1">
      <c r="A782" s="1"/>
      <c r="B782" s="1"/>
      <c r="C782" s="33"/>
      <c r="D782" s="102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3.5" customHeight="1">
      <c r="A783" s="1"/>
      <c r="B783" s="1"/>
      <c r="C783" s="33"/>
      <c r="D783" s="102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3.5" customHeight="1">
      <c r="A784" s="1"/>
      <c r="B784" s="1"/>
      <c r="C784" s="33"/>
      <c r="D784" s="102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3.5" customHeight="1">
      <c r="A785" s="1"/>
      <c r="B785" s="1"/>
      <c r="C785" s="33"/>
      <c r="D785" s="102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3.5" customHeight="1">
      <c r="A786" s="1"/>
      <c r="B786" s="1"/>
      <c r="C786" s="33"/>
      <c r="D786" s="102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3.5" customHeight="1">
      <c r="A787" s="1"/>
      <c r="B787" s="1"/>
      <c r="C787" s="33"/>
      <c r="D787" s="102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3.5" customHeight="1">
      <c r="A788" s="1"/>
      <c r="B788" s="1"/>
      <c r="C788" s="33"/>
      <c r="D788" s="102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3.5" customHeight="1">
      <c r="A789" s="1"/>
      <c r="B789" s="1"/>
      <c r="C789" s="33"/>
      <c r="D789" s="102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3.5" customHeight="1">
      <c r="A790" s="1"/>
      <c r="B790" s="1"/>
      <c r="C790" s="33"/>
      <c r="D790" s="102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3.5" customHeight="1">
      <c r="A791" s="1"/>
      <c r="B791" s="1"/>
      <c r="C791" s="33"/>
      <c r="D791" s="102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3.5" customHeight="1">
      <c r="A792" s="1"/>
      <c r="B792" s="1"/>
      <c r="C792" s="33"/>
      <c r="D792" s="102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3.5" customHeight="1">
      <c r="A793" s="1"/>
      <c r="B793" s="1"/>
      <c r="C793" s="33"/>
      <c r="D793" s="102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3.5" customHeight="1">
      <c r="A794" s="1"/>
      <c r="B794" s="1"/>
      <c r="C794" s="33"/>
      <c r="D794" s="102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3.5" customHeight="1">
      <c r="A795" s="1"/>
      <c r="B795" s="1"/>
      <c r="C795" s="33"/>
      <c r="D795" s="102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3.5" customHeight="1">
      <c r="A796" s="1"/>
      <c r="B796" s="1"/>
      <c r="C796" s="33"/>
      <c r="D796" s="102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3.5" customHeight="1">
      <c r="A797" s="1"/>
      <c r="B797" s="1"/>
      <c r="C797" s="33"/>
      <c r="D797" s="102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3.5" customHeight="1">
      <c r="A798" s="1"/>
      <c r="B798" s="1"/>
      <c r="C798" s="33"/>
      <c r="D798" s="102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3.5" customHeight="1">
      <c r="A799" s="1"/>
      <c r="B799" s="1"/>
      <c r="C799" s="33"/>
      <c r="D799" s="102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3.5" customHeight="1">
      <c r="A800" s="1"/>
      <c r="B800" s="1"/>
      <c r="C800" s="33"/>
      <c r="D800" s="102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3.5" customHeight="1">
      <c r="A801" s="1"/>
      <c r="B801" s="1"/>
      <c r="C801" s="33"/>
      <c r="D801" s="102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3.5" customHeight="1">
      <c r="A802" s="1"/>
      <c r="B802" s="1"/>
      <c r="C802" s="33"/>
      <c r="D802" s="102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3.5" customHeight="1">
      <c r="A803" s="1"/>
      <c r="B803" s="1"/>
      <c r="C803" s="33"/>
      <c r="D803" s="102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3.5" customHeight="1">
      <c r="A804" s="1"/>
      <c r="B804" s="1"/>
      <c r="C804" s="33"/>
      <c r="D804" s="102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3.5" customHeight="1">
      <c r="A805" s="1"/>
      <c r="B805" s="1"/>
      <c r="C805" s="33"/>
      <c r="D805" s="102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3.5" customHeight="1">
      <c r="A806" s="1"/>
      <c r="B806" s="1"/>
      <c r="C806" s="33"/>
      <c r="D806" s="102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3.5" customHeight="1">
      <c r="A807" s="1"/>
      <c r="B807" s="1"/>
      <c r="C807" s="33"/>
      <c r="D807" s="102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3.5" customHeight="1">
      <c r="A808" s="1"/>
      <c r="B808" s="1"/>
      <c r="C808" s="33"/>
      <c r="D808" s="102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3.5" customHeight="1">
      <c r="A809" s="1"/>
      <c r="B809" s="1"/>
      <c r="C809" s="33"/>
      <c r="D809" s="102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3.5" customHeight="1">
      <c r="A810" s="1"/>
      <c r="B810" s="1"/>
      <c r="C810" s="33"/>
      <c r="D810" s="102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3.5" customHeight="1">
      <c r="A811" s="1"/>
      <c r="B811" s="1"/>
      <c r="C811" s="33"/>
      <c r="D811" s="102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3.5" customHeight="1">
      <c r="A812" s="1"/>
      <c r="B812" s="1"/>
      <c r="C812" s="33"/>
      <c r="D812" s="102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3.5" customHeight="1">
      <c r="A813" s="1"/>
      <c r="B813" s="1"/>
      <c r="C813" s="33"/>
      <c r="D813" s="102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3.5" customHeight="1">
      <c r="A814" s="1"/>
      <c r="B814" s="1"/>
      <c r="C814" s="33"/>
      <c r="D814" s="102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3.5" customHeight="1">
      <c r="A815" s="1"/>
      <c r="B815" s="1"/>
      <c r="C815" s="33"/>
      <c r="D815" s="102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3.5" customHeight="1">
      <c r="A816" s="1"/>
      <c r="B816" s="1"/>
      <c r="C816" s="33"/>
      <c r="D816" s="102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3.5" customHeight="1">
      <c r="A817" s="1"/>
      <c r="B817" s="1"/>
      <c r="C817" s="33"/>
      <c r="D817" s="102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3.5" customHeight="1">
      <c r="A818" s="1"/>
      <c r="B818" s="1"/>
      <c r="C818" s="33"/>
      <c r="D818" s="102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3.5" customHeight="1">
      <c r="A819" s="1"/>
      <c r="B819" s="1"/>
      <c r="C819" s="33"/>
      <c r="D819" s="102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3.5" customHeight="1">
      <c r="A820" s="1"/>
      <c r="B820" s="1"/>
      <c r="C820" s="33"/>
      <c r="D820" s="102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3.5" customHeight="1">
      <c r="A821" s="1"/>
      <c r="B821" s="1"/>
      <c r="C821" s="33"/>
      <c r="D821" s="102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3.5" customHeight="1">
      <c r="A822" s="1"/>
      <c r="B822" s="1"/>
      <c r="C822" s="33"/>
      <c r="D822" s="102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3.5" customHeight="1">
      <c r="A823" s="1"/>
      <c r="B823" s="1"/>
      <c r="C823" s="33"/>
      <c r="D823" s="102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3.5" customHeight="1">
      <c r="A824" s="1"/>
      <c r="B824" s="1"/>
      <c r="C824" s="33"/>
      <c r="D824" s="102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3.5" customHeight="1">
      <c r="A825" s="1"/>
      <c r="B825" s="1"/>
      <c r="C825" s="33"/>
      <c r="D825" s="102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3.5" customHeight="1">
      <c r="A826" s="1"/>
      <c r="B826" s="1"/>
      <c r="C826" s="33"/>
      <c r="D826" s="102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3.5" customHeight="1">
      <c r="A827" s="1"/>
      <c r="B827" s="1"/>
      <c r="C827" s="33"/>
      <c r="D827" s="102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3.5" customHeight="1">
      <c r="A828" s="1"/>
      <c r="B828" s="1"/>
      <c r="C828" s="33"/>
      <c r="D828" s="102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3.5" customHeight="1">
      <c r="A829" s="1"/>
      <c r="B829" s="1"/>
      <c r="C829" s="33"/>
      <c r="D829" s="102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3.5" customHeight="1">
      <c r="A830" s="1"/>
      <c r="B830" s="1"/>
      <c r="C830" s="33"/>
      <c r="D830" s="102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3.5" customHeight="1">
      <c r="A831" s="1"/>
      <c r="B831" s="1"/>
      <c r="C831" s="33"/>
      <c r="D831" s="102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3.5" customHeight="1">
      <c r="A832" s="1"/>
      <c r="B832" s="1"/>
      <c r="C832" s="33"/>
      <c r="D832" s="102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3.5" customHeight="1">
      <c r="A833" s="1"/>
      <c r="B833" s="1"/>
      <c r="C833" s="33"/>
      <c r="D833" s="102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3.5" customHeight="1">
      <c r="A834" s="1"/>
      <c r="B834" s="1"/>
      <c r="C834" s="33"/>
      <c r="D834" s="102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3.5" customHeight="1">
      <c r="A835" s="1"/>
      <c r="B835" s="1"/>
      <c r="C835" s="33"/>
      <c r="D835" s="102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3.5" customHeight="1">
      <c r="A836" s="1"/>
      <c r="B836" s="1"/>
      <c r="C836" s="33"/>
      <c r="D836" s="102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3.5" customHeight="1">
      <c r="A837" s="1"/>
      <c r="B837" s="1"/>
      <c r="C837" s="33"/>
      <c r="D837" s="102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3.5" customHeight="1">
      <c r="A838" s="1"/>
      <c r="B838" s="1"/>
      <c r="C838" s="33"/>
      <c r="D838" s="102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3.5" customHeight="1">
      <c r="A839" s="1"/>
      <c r="B839" s="1"/>
      <c r="C839" s="33"/>
      <c r="D839" s="102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3.5" customHeight="1">
      <c r="A840" s="1"/>
      <c r="B840" s="1"/>
      <c r="C840" s="33"/>
      <c r="D840" s="102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3.5" customHeight="1">
      <c r="A841" s="1"/>
      <c r="B841" s="1"/>
      <c r="C841" s="33"/>
      <c r="D841" s="102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3.5" customHeight="1">
      <c r="A842" s="1"/>
      <c r="B842" s="1"/>
      <c r="C842" s="33"/>
      <c r="D842" s="102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3.5" customHeight="1">
      <c r="A843" s="1"/>
      <c r="B843" s="1"/>
      <c r="C843" s="33"/>
      <c r="D843" s="102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3.5" customHeight="1">
      <c r="A844" s="1"/>
      <c r="B844" s="1"/>
      <c r="C844" s="33"/>
      <c r="D844" s="102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3.5" customHeight="1">
      <c r="A845" s="1"/>
      <c r="B845" s="1"/>
      <c r="C845" s="33"/>
      <c r="D845" s="102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3.5" customHeight="1">
      <c r="A846" s="1"/>
      <c r="B846" s="1"/>
      <c r="C846" s="33"/>
      <c r="D846" s="102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3.5" customHeight="1">
      <c r="A847" s="1"/>
      <c r="B847" s="1"/>
      <c r="C847" s="33"/>
      <c r="D847" s="102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3.5" customHeight="1">
      <c r="A848" s="1"/>
      <c r="B848" s="1"/>
      <c r="C848" s="33"/>
      <c r="D848" s="102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3.5" customHeight="1">
      <c r="A849" s="1"/>
      <c r="B849" s="1"/>
      <c r="C849" s="33"/>
      <c r="D849" s="102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3.5" customHeight="1">
      <c r="A850" s="1"/>
      <c r="B850" s="1"/>
      <c r="C850" s="33"/>
      <c r="D850" s="102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3.5" customHeight="1">
      <c r="A851" s="1"/>
      <c r="B851" s="1"/>
      <c r="C851" s="33"/>
      <c r="D851" s="102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3.5" customHeight="1">
      <c r="A852" s="1"/>
      <c r="B852" s="1"/>
      <c r="C852" s="33"/>
      <c r="D852" s="102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3.5" customHeight="1">
      <c r="A853" s="1"/>
      <c r="B853" s="1"/>
      <c r="C853" s="33"/>
      <c r="D853" s="102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3.5" customHeight="1">
      <c r="A854" s="1"/>
      <c r="B854" s="1"/>
      <c r="C854" s="33"/>
      <c r="D854" s="102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3.5" customHeight="1">
      <c r="A855" s="1"/>
      <c r="B855" s="1"/>
      <c r="C855" s="33"/>
      <c r="D855" s="102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3.5" customHeight="1">
      <c r="A856" s="1"/>
      <c r="B856" s="1"/>
      <c r="C856" s="33"/>
      <c r="D856" s="102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3.5" customHeight="1">
      <c r="A857" s="1"/>
      <c r="B857" s="1"/>
      <c r="C857" s="33"/>
      <c r="D857" s="102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3.5" customHeight="1">
      <c r="A858" s="1"/>
      <c r="B858" s="1"/>
      <c r="C858" s="33"/>
      <c r="D858" s="102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3.5" customHeight="1">
      <c r="A859" s="1"/>
      <c r="B859" s="1"/>
      <c r="C859" s="33"/>
      <c r="D859" s="102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3.5" customHeight="1">
      <c r="A860" s="1"/>
      <c r="B860" s="1"/>
      <c r="C860" s="33"/>
      <c r="D860" s="102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3.5" customHeight="1">
      <c r="A861" s="1"/>
      <c r="B861" s="1"/>
      <c r="C861" s="33"/>
      <c r="D861" s="102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3.5" customHeight="1">
      <c r="A862" s="1"/>
      <c r="B862" s="1"/>
      <c r="C862" s="33"/>
      <c r="D862" s="102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3.5" customHeight="1">
      <c r="A863" s="1"/>
      <c r="B863" s="1"/>
      <c r="C863" s="33"/>
      <c r="D863" s="102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3.5" customHeight="1">
      <c r="A864" s="1"/>
      <c r="B864" s="1"/>
      <c r="C864" s="33"/>
      <c r="D864" s="102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3.5" customHeight="1">
      <c r="A865" s="1"/>
      <c r="B865" s="1"/>
      <c r="C865" s="33"/>
      <c r="D865" s="102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3.5" customHeight="1">
      <c r="A866" s="1"/>
      <c r="B866" s="1"/>
      <c r="C866" s="33"/>
      <c r="D866" s="102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3.5" customHeight="1">
      <c r="A867" s="1"/>
      <c r="B867" s="1"/>
      <c r="C867" s="33"/>
      <c r="D867" s="102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3.5" customHeight="1">
      <c r="A868" s="1"/>
      <c r="B868" s="1"/>
      <c r="C868" s="33"/>
      <c r="D868" s="102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3.5" customHeight="1">
      <c r="A869" s="1"/>
      <c r="B869" s="1"/>
      <c r="C869" s="33"/>
      <c r="D869" s="102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3.5" customHeight="1">
      <c r="A870" s="1"/>
      <c r="B870" s="1"/>
      <c r="C870" s="33"/>
      <c r="D870" s="102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3.5" customHeight="1">
      <c r="A871" s="1"/>
      <c r="B871" s="1"/>
      <c r="C871" s="33"/>
      <c r="D871" s="102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3.5" customHeight="1">
      <c r="A872" s="1"/>
      <c r="B872" s="1"/>
      <c r="C872" s="33"/>
      <c r="D872" s="102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3.5" customHeight="1">
      <c r="A873" s="1"/>
      <c r="B873" s="1"/>
      <c r="C873" s="33"/>
      <c r="D873" s="102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3.5" customHeight="1">
      <c r="A874" s="1"/>
      <c r="B874" s="1"/>
      <c r="C874" s="33"/>
      <c r="D874" s="102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3.5" customHeight="1">
      <c r="A875" s="1"/>
      <c r="B875" s="1"/>
      <c r="C875" s="33"/>
      <c r="D875" s="102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3.5" customHeight="1">
      <c r="A876" s="1"/>
      <c r="B876" s="1"/>
      <c r="C876" s="33"/>
      <c r="D876" s="102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3.5" customHeight="1">
      <c r="A877" s="1"/>
      <c r="B877" s="1"/>
      <c r="C877" s="33"/>
      <c r="D877" s="102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3.5" customHeight="1">
      <c r="A878" s="1"/>
      <c r="B878" s="1"/>
      <c r="C878" s="33"/>
      <c r="D878" s="102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3.5" customHeight="1">
      <c r="A879" s="1"/>
      <c r="B879" s="1"/>
      <c r="C879" s="33"/>
      <c r="D879" s="102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3.5" customHeight="1">
      <c r="A880" s="1"/>
      <c r="B880" s="1"/>
      <c r="C880" s="33"/>
      <c r="D880" s="102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3.5" customHeight="1">
      <c r="A881" s="1"/>
      <c r="B881" s="1"/>
      <c r="C881" s="33"/>
      <c r="D881" s="102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3.5" customHeight="1">
      <c r="A882" s="1"/>
      <c r="B882" s="1"/>
      <c r="C882" s="33"/>
      <c r="D882" s="102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3.5" customHeight="1">
      <c r="A883" s="1"/>
      <c r="B883" s="1"/>
      <c r="C883" s="33"/>
      <c r="D883" s="102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3.5" customHeight="1">
      <c r="A884" s="1"/>
      <c r="B884" s="1"/>
      <c r="C884" s="33"/>
      <c r="D884" s="102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3.5" customHeight="1">
      <c r="A885" s="1"/>
      <c r="B885" s="1"/>
      <c r="C885" s="33"/>
      <c r="D885" s="102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3.5" customHeight="1">
      <c r="A886" s="1"/>
      <c r="B886" s="1"/>
      <c r="C886" s="33"/>
      <c r="D886" s="102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3.5" customHeight="1">
      <c r="A887" s="1"/>
      <c r="B887" s="1"/>
      <c r="C887" s="33"/>
      <c r="D887" s="102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3.5" customHeight="1">
      <c r="A888" s="1"/>
      <c r="B888" s="1"/>
      <c r="C888" s="33"/>
      <c r="D888" s="102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3.5" customHeight="1">
      <c r="A889" s="1"/>
      <c r="B889" s="1"/>
      <c r="C889" s="33"/>
      <c r="D889" s="102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3.5" customHeight="1">
      <c r="A890" s="1"/>
      <c r="B890" s="1"/>
      <c r="C890" s="33"/>
      <c r="D890" s="102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3.5" customHeight="1">
      <c r="A891" s="1"/>
      <c r="B891" s="1"/>
      <c r="C891" s="33"/>
      <c r="D891" s="102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3.5" customHeight="1">
      <c r="A892" s="1"/>
      <c r="B892" s="1"/>
      <c r="C892" s="33"/>
      <c r="D892" s="102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3.5" customHeight="1">
      <c r="A893" s="1"/>
      <c r="B893" s="1"/>
      <c r="C893" s="33"/>
      <c r="D893" s="102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3.5" customHeight="1">
      <c r="A894" s="1"/>
      <c r="B894" s="1"/>
      <c r="C894" s="33"/>
      <c r="D894" s="102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3.5" customHeight="1">
      <c r="A895" s="1"/>
      <c r="B895" s="1"/>
      <c r="C895" s="33"/>
      <c r="D895" s="102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3.5" customHeight="1">
      <c r="A896" s="1"/>
      <c r="B896" s="1"/>
      <c r="C896" s="33"/>
      <c r="D896" s="102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3.5" customHeight="1">
      <c r="A897" s="1"/>
      <c r="B897" s="1"/>
      <c r="C897" s="33"/>
      <c r="D897" s="102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3.5" customHeight="1">
      <c r="A898" s="1"/>
      <c r="B898" s="1"/>
      <c r="C898" s="33"/>
      <c r="D898" s="102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3.5" customHeight="1">
      <c r="A899" s="1"/>
      <c r="B899" s="1"/>
      <c r="C899" s="33"/>
      <c r="D899" s="102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3.5" customHeight="1">
      <c r="A900" s="1"/>
      <c r="B900" s="1"/>
      <c r="C900" s="33"/>
      <c r="D900" s="102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3.5" customHeight="1">
      <c r="A901" s="1"/>
      <c r="B901" s="1"/>
      <c r="C901" s="33"/>
      <c r="D901" s="102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3.5" customHeight="1">
      <c r="A902" s="1"/>
      <c r="B902" s="1"/>
      <c r="C902" s="33"/>
      <c r="D902" s="102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3.5" customHeight="1">
      <c r="A903" s="1"/>
      <c r="B903" s="1"/>
      <c r="C903" s="33"/>
      <c r="D903" s="102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3.5" customHeight="1">
      <c r="A904" s="1"/>
      <c r="B904" s="1"/>
      <c r="C904" s="33"/>
      <c r="D904" s="102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3.5" customHeight="1">
      <c r="A905" s="1"/>
      <c r="B905" s="1"/>
      <c r="C905" s="33"/>
      <c r="D905" s="102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3.5" customHeight="1">
      <c r="A906" s="1"/>
      <c r="B906" s="1"/>
      <c r="C906" s="33"/>
      <c r="D906" s="102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3.5" customHeight="1">
      <c r="A907" s="1"/>
      <c r="B907" s="1"/>
      <c r="C907" s="33"/>
      <c r="D907" s="102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3.5" customHeight="1">
      <c r="A908" s="1"/>
      <c r="B908" s="1"/>
      <c r="C908" s="33"/>
      <c r="D908" s="102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3.5" customHeight="1">
      <c r="A909" s="1"/>
      <c r="B909" s="1"/>
      <c r="C909" s="33"/>
      <c r="D909" s="102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3.5" customHeight="1">
      <c r="A910" s="1"/>
      <c r="B910" s="1"/>
      <c r="C910" s="33"/>
      <c r="D910" s="102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3.5" customHeight="1">
      <c r="A911" s="1"/>
      <c r="B911" s="1"/>
      <c r="C911" s="33"/>
      <c r="D911" s="102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3.5" customHeight="1">
      <c r="A912" s="1"/>
      <c r="B912" s="1"/>
      <c r="C912" s="33"/>
      <c r="D912" s="102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3.5" customHeight="1">
      <c r="A913" s="1"/>
      <c r="B913" s="1"/>
      <c r="C913" s="33"/>
      <c r="D913" s="102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3.5" customHeight="1">
      <c r="A914" s="1"/>
      <c r="B914" s="1"/>
      <c r="C914" s="33"/>
      <c r="D914" s="102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3.5" customHeight="1">
      <c r="A915" s="1"/>
      <c r="B915" s="1"/>
      <c r="C915" s="33"/>
      <c r="D915" s="102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3.5" customHeight="1">
      <c r="A916" s="1"/>
      <c r="B916" s="1"/>
      <c r="C916" s="33"/>
      <c r="D916" s="102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3.5" customHeight="1">
      <c r="A917" s="1"/>
      <c r="B917" s="1"/>
      <c r="C917" s="33"/>
      <c r="D917" s="102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3.5" customHeight="1">
      <c r="A918" s="1"/>
      <c r="B918" s="1"/>
      <c r="C918" s="33"/>
      <c r="D918" s="102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3.5" customHeight="1">
      <c r="A919" s="1"/>
      <c r="B919" s="1"/>
      <c r="C919" s="33"/>
      <c r="D919" s="102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3.5" customHeight="1">
      <c r="A920" s="1"/>
      <c r="B920" s="1"/>
      <c r="C920" s="33"/>
      <c r="D920" s="102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3.5" customHeight="1">
      <c r="A921" s="1"/>
      <c r="B921" s="1"/>
      <c r="C921" s="33"/>
      <c r="D921" s="102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3.5" customHeight="1">
      <c r="A922" s="1"/>
      <c r="B922" s="1"/>
      <c r="C922" s="33"/>
      <c r="D922" s="102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3.5" customHeight="1">
      <c r="A923" s="1"/>
      <c r="B923" s="1"/>
      <c r="C923" s="33"/>
      <c r="D923" s="102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3.5" customHeight="1">
      <c r="A924" s="1"/>
      <c r="B924" s="1"/>
      <c r="C924" s="33"/>
      <c r="D924" s="102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3.5" customHeight="1">
      <c r="A925" s="1"/>
      <c r="B925" s="1"/>
      <c r="C925" s="33"/>
      <c r="D925" s="102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3.5" customHeight="1">
      <c r="A926" s="1"/>
      <c r="B926" s="1"/>
      <c r="C926" s="33"/>
      <c r="D926" s="102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3.5" customHeight="1">
      <c r="A927" s="1"/>
      <c r="B927" s="1"/>
      <c r="C927" s="33"/>
      <c r="D927" s="102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3.5" customHeight="1">
      <c r="A928" s="1"/>
      <c r="B928" s="1"/>
      <c r="C928" s="33"/>
      <c r="D928" s="102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3.5" customHeight="1">
      <c r="A929" s="1"/>
      <c r="B929" s="1"/>
      <c r="C929" s="33"/>
      <c r="D929" s="102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3.5" customHeight="1">
      <c r="A930" s="1"/>
      <c r="B930" s="1"/>
      <c r="C930" s="33"/>
      <c r="D930" s="102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3.5" customHeight="1">
      <c r="A931" s="1"/>
      <c r="B931" s="1"/>
      <c r="C931" s="33"/>
      <c r="D931" s="102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3.5" customHeight="1">
      <c r="A932" s="1"/>
      <c r="B932" s="1"/>
      <c r="C932" s="33"/>
      <c r="D932" s="102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3.5" customHeight="1">
      <c r="A933" s="1"/>
      <c r="B933" s="1"/>
      <c r="C933" s="33"/>
      <c r="D933" s="102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3.5" customHeight="1">
      <c r="A934" s="1"/>
      <c r="B934" s="1"/>
      <c r="C934" s="33"/>
      <c r="D934" s="102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3.5" customHeight="1">
      <c r="A935" s="1"/>
      <c r="B935" s="1"/>
      <c r="C935" s="33"/>
      <c r="D935" s="102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3.5" customHeight="1">
      <c r="A936" s="1"/>
      <c r="B936" s="1"/>
      <c r="C936" s="33"/>
      <c r="D936" s="102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3.5" customHeight="1">
      <c r="A937" s="1"/>
      <c r="B937" s="1"/>
      <c r="C937" s="33"/>
      <c r="D937" s="102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3.5" customHeight="1">
      <c r="A938" s="1"/>
      <c r="B938" s="1"/>
      <c r="C938" s="33"/>
      <c r="D938" s="102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3.5" customHeight="1">
      <c r="A939" s="1"/>
      <c r="B939" s="1"/>
      <c r="C939" s="33"/>
      <c r="D939" s="102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3.5" customHeight="1">
      <c r="A940" s="1"/>
      <c r="B940" s="1"/>
      <c r="C940" s="33"/>
      <c r="D940" s="102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3.5" customHeight="1">
      <c r="A941" s="1"/>
      <c r="B941" s="1"/>
      <c r="C941" s="33"/>
      <c r="D941" s="102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3.5" customHeight="1">
      <c r="A942" s="1"/>
      <c r="B942" s="1"/>
      <c r="C942" s="33"/>
      <c r="D942" s="102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3.5" customHeight="1">
      <c r="A943" s="1"/>
      <c r="B943" s="1"/>
      <c r="C943" s="33"/>
      <c r="D943" s="102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3.5" customHeight="1">
      <c r="A944" s="1"/>
      <c r="B944" s="1"/>
      <c r="C944" s="33"/>
      <c r="D944" s="102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3.5" customHeight="1">
      <c r="A945" s="1"/>
      <c r="B945" s="1"/>
      <c r="C945" s="33"/>
      <c r="D945" s="102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3.5" customHeight="1">
      <c r="A946" s="1"/>
      <c r="B946" s="1"/>
      <c r="C946" s="33"/>
      <c r="D946" s="102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3.5" customHeight="1">
      <c r="A947" s="1"/>
      <c r="B947" s="1"/>
      <c r="C947" s="33"/>
      <c r="D947" s="102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3.5" customHeight="1">
      <c r="A948" s="1"/>
      <c r="B948" s="1"/>
      <c r="C948" s="33"/>
      <c r="D948" s="102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3.5" customHeight="1">
      <c r="A949" s="1"/>
      <c r="B949" s="1"/>
      <c r="C949" s="33"/>
      <c r="D949" s="102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3.5" customHeight="1">
      <c r="A950" s="1"/>
      <c r="B950" s="1"/>
      <c r="C950" s="33"/>
      <c r="D950" s="102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3.5" customHeight="1">
      <c r="A951" s="1"/>
      <c r="B951" s="1"/>
      <c r="C951" s="33"/>
      <c r="D951" s="102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3.5" customHeight="1">
      <c r="A952" s="1"/>
      <c r="B952" s="1"/>
      <c r="C952" s="33"/>
      <c r="D952" s="102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3.5" customHeight="1">
      <c r="A953" s="1"/>
      <c r="B953" s="1"/>
      <c r="C953" s="33"/>
      <c r="D953" s="102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3.5" customHeight="1">
      <c r="A954" s="1"/>
      <c r="B954" s="1"/>
      <c r="C954" s="33"/>
      <c r="D954" s="102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3.5" customHeight="1">
      <c r="A955" s="1"/>
      <c r="B955" s="1"/>
      <c r="C955" s="33"/>
      <c r="D955" s="102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3.5" customHeight="1">
      <c r="A956" s="1"/>
      <c r="B956" s="1"/>
      <c r="C956" s="33"/>
      <c r="D956" s="102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3.5" customHeight="1">
      <c r="A957" s="1"/>
      <c r="B957" s="1"/>
      <c r="C957" s="33"/>
      <c r="D957" s="102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3.5" customHeight="1">
      <c r="A958" s="1"/>
      <c r="B958" s="1"/>
      <c r="C958" s="33"/>
      <c r="D958" s="102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3.5" customHeight="1">
      <c r="A959" s="1"/>
      <c r="B959" s="1"/>
      <c r="C959" s="33"/>
      <c r="D959" s="102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3.5" customHeight="1">
      <c r="A960" s="1"/>
      <c r="B960" s="1"/>
      <c r="C960" s="33"/>
      <c r="D960" s="102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3.5" customHeight="1">
      <c r="A961" s="1"/>
      <c r="B961" s="1"/>
      <c r="C961" s="33"/>
      <c r="D961" s="102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3.5" customHeight="1">
      <c r="A962" s="1"/>
      <c r="B962" s="1"/>
      <c r="C962" s="33"/>
      <c r="D962" s="102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3.5" customHeight="1">
      <c r="A963" s="1"/>
      <c r="B963" s="1"/>
      <c r="C963" s="33"/>
      <c r="D963" s="102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3.5" customHeight="1">
      <c r="A964" s="1"/>
      <c r="B964" s="1"/>
      <c r="C964" s="33"/>
      <c r="D964" s="102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3.5" customHeight="1">
      <c r="A965" s="1"/>
      <c r="B965" s="1"/>
      <c r="C965" s="33"/>
      <c r="D965" s="102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3.5" customHeight="1">
      <c r="A966" s="1"/>
      <c r="B966" s="1"/>
      <c r="C966" s="33"/>
      <c r="D966" s="102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3.5" customHeight="1">
      <c r="A967" s="1"/>
      <c r="B967" s="1"/>
      <c r="C967" s="33"/>
      <c r="D967" s="102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3.5" customHeight="1">
      <c r="A968" s="1"/>
      <c r="B968" s="1"/>
      <c r="C968" s="33"/>
      <c r="D968" s="102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3.5" customHeight="1">
      <c r="A969" s="1"/>
      <c r="B969" s="1"/>
      <c r="C969" s="33"/>
      <c r="D969" s="102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3.5" customHeight="1">
      <c r="A970" s="1"/>
      <c r="B970" s="1"/>
      <c r="C970" s="33"/>
      <c r="D970" s="102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3.5" customHeight="1">
      <c r="A971" s="1"/>
      <c r="B971" s="1"/>
      <c r="C971" s="33"/>
      <c r="D971" s="102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3.5" customHeight="1">
      <c r="A972" s="1"/>
      <c r="B972" s="1"/>
      <c r="C972" s="33"/>
      <c r="D972" s="102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3.5" customHeight="1">
      <c r="A973" s="1"/>
      <c r="B973" s="1"/>
      <c r="C973" s="33"/>
      <c r="D973" s="102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3.5" customHeight="1">
      <c r="A974" s="1"/>
      <c r="B974" s="1"/>
      <c r="C974" s="33"/>
      <c r="D974" s="102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3.5" customHeight="1">
      <c r="A975" s="1"/>
      <c r="B975" s="1"/>
      <c r="C975" s="33"/>
      <c r="D975" s="102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3.5" customHeight="1">
      <c r="A976" s="1"/>
      <c r="B976" s="1"/>
      <c r="C976" s="33"/>
      <c r="D976" s="102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3.5" customHeight="1">
      <c r="A977" s="1"/>
      <c r="B977" s="1"/>
      <c r="C977" s="33"/>
      <c r="D977" s="102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3.5" customHeight="1">
      <c r="A978" s="1"/>
      <c r="B978" s="1"/>
      <c r="C978" s="33"/>
      <c r="D978" s="102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3.5" customHeight="1">
      <c r="A979" s="1"/>
      <c r="B979" s="1"/>
      <c r="C979" s="33"/>
      <c r="D979" s="102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3.5" customHeight="1">
      <c r="A980" s="1"/>
      <c r="B980" s="1"/>
      <c r="C980" s="33"/>
      <c r="D980" s="102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3.5" customHeight="1">
      <c r="A981" s="1"/>
      <c r="B981" s="1"/>
      <c r="C981" s="33"/>
      <c r="D981" s="102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3.5" customHeight="1">
      <c r="A982" s="1"/>
      <c r="B982" s="1"/>
      <c r="C982" s="33"/>
      <c r="D982" s="102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3.5" customHeight="1">
      <c r="A983" s="1"/>
      <c r="B983" s="1"/>
      <c r="C983" s="33"/>
      <c r="D983" s="102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3.5" customHeight="1">
      <c r="A984" s="1"/>
      <c r="B984" s="1"/>
      <c r="C984" s="33"/>
      <c r="D984" s="102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3.5" customHeight="1">
      <c r="A985" s="1"/>
      <c r="B985" s="1"/>
      <c r="C985" s="33"/>
      <c r="D985" s="102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3.5" customHeight="1">
      <c r="A986" s="1"/>
      <c r="B986" s="1"/>
      <c r="C986" s="33"/>
      <c r="D986" s="102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3.5" customHeight="1">
      <c r="A987" s="1"/>
      <c r="B987" s="1"/>
      <c r="C987" s="33"/>
      <c r="D987" s="102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3.5" customHeight="1">
      <c r="A988" s="1"/>
      <c r="B988" s="1"/>
      <c r="C988" s="33"/>
      <c r="D988" s="102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3.5" customHeight="1">
      <c r="A989" s="1"/>
      <c r="B989" s="1"/>
      <c r="C989" s="33"/>
      <c r="D989" s="102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3.5" customHeight="1">
      <c r="A990" s="1"/>
      <c r="B990" s="1"/>
      <c r="C990" s="33"/>
      <c r="D990" s="102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3.5" customHeight="1">
      <c r="A991" s="1"/>
      <c r="B991" s="1"/>
      <c r="C991" s="33"/>
      <c r="D991" s="102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3.5" customHeight="1">
      <c r="A992" s="1"/>
      <c r="B992" s="1"/>
      <c r="C992" s="33"/>
      <c r="D992" s="102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3.5" customHeight="1">
      <c r="A993" s="1"/>
      <c r="B993" s="1"/>
      <c r="C993" s="33"/>
      <c r="D993" s="102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3.5" customHeight="1">
      <c r="A994" s="1"/>
      <c r="B994" s="1"/>
      <c r="C994" s="33"/>
      <c r="D994" s="102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3.5" customHeight="1">
      <c r="A995" s="1"/>
      <c r="B995" s="1"/>
      <c r="C995" s="33"/>
      <c r="D995" s="102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3.5" customHeight="1">
      <c r="A996" s="1"/>
      <c r="B996" s="1"/>
      <c r="C996" s="33"/>
      <c r="D996" s="102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3.5" customHeight="1">
      <c r="A997" s="1"/>
      <c r="B997" s="1"/>
      <c r="C997" s="33"/>
      <c r="D997" s="102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3.5" customHeight="1">
      <c r="A998" s="1"/>
      <c r="B998" s="1"/>
      <c r="C998" s="33"/>
      <c r="D998" s="102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3.5" customHeight="1">
      <c r="A999" s="1"/>
      <c r="B999" s="1"/>
      <c r="C999" s="33"/>
      <c r="D999" s="102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3.5" customHeight="1">
      <c r="A1000" s="1"/>
      <c r="B1000" s="1"/>
      <c r="C1000" s="33"/>
      <c r="D1000" s="102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9">
    <mergeCell ref="B1:C1"/>
    <mergeCell ref="E1:J1"/>
    <mergeCell ref="B2:C2"/>
    <mergeCell ref="F2:I2"/>
    <mergeCell ref="B3:C3"/>
    <mergeCell ref="F3:I3"/>
    <mergeCell ref="F4:I4"/>
    <mergeCell ref="G13:H13"/>
    <mergeCell ref="I13:J13"/>
    <mergeCell ref="L19:L37"/>
    <mergeCell ref="M19:M37"/>
    <mergeCell ref="B14:D14"/>
    <mergeCell ref="B15:D15"/>
    <mergeCell ref="B16:D16"/>
    <mergeCell ref="E16:K16"/>
    <mergeCell ref="B17:D17"/>
    <mergeCell ref="E17:H17"/>
    <mergeCell ref="I17:J17"/>
    <mergeCell ref="A33:B33"/>
    <mergeCell ref="A34:B34"/>
    <mergeCell ref="B157:C157"/>
    <mergeCell ref="B158:C158"/>
    <mergeCell ref="B4:C4"/>
    <mergeCell ref="B5:C5"/>
    <mergeCell ref="B6:C6"/>
    <mergeCell ref="B8:D8"/>
    <mergeCell ref="B9:C9"/>
    <mergeCell ref="B10:C10"/>
    <mergeCell ref="B11:C11"/>
  </mergeCells>
  <printOptions/>
  <pageMargins bottom="0.75" footer="0.0" header="0.0" left="0.7" right="0.7" top="0.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8.0"/>
    <col customWidth="1" min="5" max="5" width="9.57"/>
    <col customWidth="1" min="6" max="26" width="8.0"/>
  </cols>
  <sheetData>
    <row r="2">
      <c r="D2" s="103" t="s">
        <v>112</v>
      </c>
    </row>
    <row r="3" ht="15.75" customHeight="1"/>
    <row r="4" ht="48.0" customHeight="1">
      <c r="D4" s="104" t="s">
        <v>113</v>
      </c>
      <c r="E4" s="105" t="s">
        <v>114</v>
      </c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7"/>
      <c r="Q4" s="105" t="s">
        <v>115</v>
      </c>
      <c r="R4" s="106"/>
      <c r="S4" s="107"/>
    </row>
    <row r="5" ht="142.5" customHeight="1">
      <c r="D5" s="108"/>
      <c r="E5" s="109" t="s">
        <v>116</v>
      </c>
      <c r="F5" s="110" t="s">
        <v>117</v>
      </c>
      <c r="G5" s="111" t="s">
        <v>118</v>
      </c>
      <c r="H5" s="112" t="s">
        <v>119</v>
      </c>
      <c r="I5" s="113" t="s">
        <v>120</v>
      </c>
      <c r="J5" s="114" t="s">
        <v>121</v>
      </c>
      <c r="K5" s="115" t="s">
        <v>122</v>
      </c>
      <c r="L5" s="116" t="s">
        <v>123</v>
      </c>
      <c r="M5" s="117" t="s">
        <v>124</v>
      </c>
      <c r="N5" s="118" t="s">
        <v>125</v>
      </c>
      <c r="O5" s="118" t="s">
        <v>126</v>
      </c>
      <c r="P5" s="119" t="s">
        <v>127</v>
      </c>
      <c r="Q5" s="120" t="s">
        <v>128</v>
      </c>
      <c r="R5" s="120" t="s">
        <v>129</v>
      </c>
      <c r="S5" s="120" t="s">
        <v>130</v>
      </c>
    </row>
    <row r="6" ht="16.5" customHeight="1">
      <c r="D6" s="121" t="s">
        <v>131</v>
      </c>
      <c r="E6" s="122">
        <v>3.0</v>
      </c>
      <c r="F6" s="122">
        <v>3.0</v>
      </c>
      <c r="G6" s="122">
        <v>1.0</v>
      </c>
      <c r="H6" s="122">
        <v>2.0</v>
      </c>
      <c r="I6" s="122">
        <v>1.0</v>
      </c>
      <c r="J6" s="122">
        <v>3.0</v>
      </c>
      <c r="K6" s="122">
        <v>0.0</v>
      </c>
      <c r="L6" s="122">
        <v>2.0</v>
      </c>
      <c r="M6" s="122">
        <v>1.0</v>
      </c>
      <c r="N6" s="122">
        <v>3.0</v>
      </c>
      <c r="O6" s="122">
        <v>3.0</v>
      </c>
      <c r="P6" s="122">
        <v>3.0</v>
      </c>
      <c r="Q6" s="122">
        <v>3.0</v>
      </c>
      <c r="R6" s="123">
        <v>2.0</v>
      </c>
      <c r="S6" s="123">
        <v>1.0</v>
      </c>
    </row>
    <row r="7" ht="16.5" customHeight="1">
      <c r="D7" s="121" t="s">
        <v>132</v>
      </c>
      <c r="E7" s="122">
        <v>1.0</v>
      </c>
      <c r="F7" s="122">
        <v>2.0</v>
      </c>
      <c r="G7" s="122">
        <v>0.0</v>
      </c>
      <c r="H7" s="122">
        <v>1.0</v>
      </c>
      <c r="I7" s="122">
        <v>2.0</v>
      </c>
      <c r="J7" s="122">
        <v>3.0</v>
      </c>
      <c r="K7" s="122">
        <v>0.0</v>
      </c>
      <c r="L7" s="122">
        <v>1.0</v>
      </c>
      <c r="M7" s="122">
        <v>3.0</v>
      </c>
      <c r="N7" s="122">
        <v>0.0</v>
      </c>
      <c r="O7" s="122">
        <v>2.0</v>
      </c>
      <c r="P7" s="122">
        <v>2.0</v>
      </c>
      <c r="Q7" s="122">
        <v>2.0</v>
      </c>
      <c r="R7" s="122">
        <v>0.0</v>
      </c>
      <c r="S7" s="122">
        <v>0.0</v>
      </c>
    </row>
    <row r="8" ht="16.5" customHeight="1">
      <c r="D8" s="121" t="s">
        <v>133</v>
      </c>
      <c r="E8" s="122">
        <v>3.0</v>
      </c>
      <c r="F8" s="122">
        <v>3.0</v>
      </c>
      <c r="G8" s="122">
        <v>3.0</v>
      </c>
      <c r="H8" s="122">
        <v>3.0</v>
      </c>
      <c r="I8" s="122">
        <v>1.0</v>
      </c>
      <c r="J8" s="122">
        <v>2.0</v>
      </c>
      <c r="K8" s="122">
        <v>3.0</v>
      </c>
      <c r="L8" s="122">
        <v>0.0</v>
      </c>
      <c r="M8" s="122">
        <v>3.0</v>
      </c>
      <c r="N8" s="122">
        <v>1.0</v>
      </c>
      <c r="O8" s="122">
        <v>0.0</v>
      </c>
      <c r="P8" s="122">
        <v>1.0</v>
      </c>
      <c r="Q8" s="122">
        <v>3.0</v>
      </c>
      <c r="R8" s="122">
        <v>3.0</v>
      </c>
      <c r="S8" s="122">
        <v>1.0</v>
      </c>
    </row>
    <row r="9" ht="16.5" customHeight="1">
      <c r="D9" s="121" t="s">
        <v>134</v>
      </c>
      <c r="E9" s="122">
        <v>3.0</v>
      </c>
      <c r="F9" s="122">
        <v>2.0</v>
      </c>
      <c r="G9" s="122">
        <v>0.0</v>
      </c>
      <c r="H9" s="122">
        <v>0.0</v>
      </c>
      <c r="I9" s="122">
        <v>0.0</v>
      </c>
      <c r="J9" s="122">
        <v>0.0</v>
      </c>
      <c r="K9" s="122">
        <v>1.0</v>
      </c>
      <c r="L9" s="122">
        <v>0.0</v>
      </c>
      <c r="M9" s="122">
        <v>0.0</v>
      </c>
      <c r="N9" s="122">
        <v>0.0</v>
      </c>
      <c r="O9" s="122">
        <v>0.0</v>
      </c>
      <c r="P9" s="122">
        <v>0.0</v>
      </c>
      <c r="Q9" s="122">
        <v>0.0</v>
      </c>
      <c r="R9" s="122">
        <v>1.0</v>
      </c>
      <c r="S9" s="123">
        <v>1.0</v>
      </c>
    </row>
    <row r="10" ht="16.5" customHeight="1">
      <c r="B10" s="103" t="s">
        <v>135</v>
      </c>
      <c r="D10" s="124" t="s">
        <v>136</v>
      </c>
      <c r="E10" s="125">
        <f t="shared" ref="E10:S10" si="1">IFERROR(AVERAGEIF(E6:E9,"&lt;&gt;0",E6:E9),0)</f>
        <v>2.5</v>
      </c>
      <c r="F10" s="125">
        <f t="shared" si="1"/>
        <v>2.5</v>
      </c>
      <c r="G10" s="125">
        <f t="shared" si="1"/>
        <v>2</v>
      </c>
      <c r="H10" s="125">
        <f t="shared" si="1"/>
        <v>2</v>
      </c>
      <c r="I10" s="125">
        <f t="shared" si="1"/>
        <v>1.333333333</v>
      </c>
      <c r="J10" s="125">
        <f t="shared" si="1"/>
        <v>2.666666667</v>
      </c>
      <c r="K10" s="125">
        <f t="shared" si="1"/>
        <v>2</v>
      </c>
      <c r="L10" s="125">
        <f t="shared" si="1"/>
        <v>1.5</v>
      </c>
      <c r="M10" s="125">
        <f t="shared" si="1"/>
        <v>2.333333333</v>
      </c>
      <c r="N10" s="125">
        <f t="shared" si="1"/>
        <v>2</v>
      </c>
      <c r="O10" s="125">
        <f t="shared" si="1"/>
        <v>2.5</v>
      </c>
      <c r="P10" s="125">
        <f t="shared" si="1"/>
        <v>2</v>
      </c>
      <c r="Q10" s="125">
        <f t="shared" si="1"/>
        <v>2.666666667</v>
      </c>
      <c r="R10" s="125">
        <f t="shared" si="1"/>
        <v>2</v>
      </c>
      <c r="S10" s="125">
        <f t="shared" si="1"/>
        <v>1</v>
      </c>
    </row>
    <row r="12" ht="15.75" customHeight="1"/>
    <row r="13" ht="48.0" customHeight="1">
      <c r="B13" s="103" t="s">
        <v>137</v>
      </c>
      <c r="D13" s="104" t="s">
        <v>113</v>
      </c>
      <c r="E13" s="105" t="s">
        <v>114</v>
      </c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7"/>
      <c r="Q13" s="105" t="s">
        <v>115</v>
      </c>
      <c r="R13" s="106"/>
      <c r="S13" s="107"/>
    </row>
    <row r="14" ht="142.5" customHeight="1">
      <c r="D14" s="108"/>
      <c r="E14" s="109" t="s">
        <v>116</v>
      </c>
      <c r="F14" s="110" t="s">
        <v>117</v>
      </c>
      <c r="G14" s="111" t="s">
        <v>118</v>
      </c>
      <c r="H14" s="112" t="s">
        <v>119</v>
      </c>
      <c r="I14" s="113" t="s">
        <v>120</v>
      </c>
      <c r="J14" s="114" t="s">
        <v>121</v>
      </c>
      <c r="K14" s="115" t="s">
        <v>122</v>
      </c>
      <c r="L14" s="116" t="s">
        <v>123</v>
      </c>
      <c r="M14" s="117" t="s">
        <v>124</v>
      </c>
      <c r="N14" s="118" t="s">
        <v>125</v>
      </c>
      <c r="O14" s="118" t="s">
        <v>126</v>
      </c>
      <c r="P14" s="119" t="s">
        <v>127</v>
      </c>
      <c r="Q14" s="120" t="s">
        <v>128</v>
      </c>
      <c r="R14" s="120" t="s">
        <v>129</v>
      </c>
      <c r="S14" s="120" t="s">
        <v>130</v>
      </c>
    </row>
    <row r="15" ht="16.5" customHeight="1">
      <c r="C15" s="103">
        <f>AECC1!N19</f>
        <v>2.7</v>
      </c>
      <c r="D15" s="121" t="s">
        <v>131</v>
      </c>
      <c r="E15" s="122">
        <f t="shared" ref="E15:S15" si="2">($C$15*E6/3)</f>
        <v>2.7</v>
      </c>
      <c r="F15" s="122">
        <f t="shared" si="2"/>
        <v>2.7</v>
      </c>
      <c r="G15" s="122">
        <f t="shared" si="2"/>
        <v>0.9</v>
      </c>
      <c r="H15" s="122">
        <f t="shared" si="2"/>
        <v>1.8</v>
      </c>
      <c r="I15" s="122">
        <f t="shared" si="2"/>
        <v>0.9</v>
      </c>
      <c r="J15" s="122">
        <f t="shared" si="2"/>
        <v>2.7</v>
      </c>
      <c r="K15" s="122">
        <f t="shared" si="2"/>
        <v>0</v>
      </c>
      <c r="L15" s="122">
        <f t="shared" si="2"/>
        <v>1.8</v>
      </c>
      <c r="M15" s="122">
        <f t="shared" si="2"/>
        <v>0.9</v>
      </c>
      <c r="N15" s="122">
        <f t="shared" si="2"/>
        <v>2.7</v>
      </c>
      <c r="O15" s="122">
        <f t="shared" si="2"/>
        <v>2.7</v>
      </c>
      <c r="P15" s="122">
        <f t="shared" si="2"/>
        <v>2.7</v>
      </c>
      <c r="Q15" s="122">
        <f t="shared" si="2"/>
        <v>2.7</v>
      </c>
      <c r="R15" s="122">
        <f t="shared" si="2"/>
        <v>1.8</v>
      </c>
      <c r="S15" s="122">
        <f t="shared" si="2"/>
        <v>0.9</v>
      </c>
    </row>
    <row r="16" ht="16.5" customHeight="1">
      <c r="D16" s="121" t="s">
        <v>132</v>
      </c>
      <c r="E16" s="122">
        <f t="shared" ref="E16:S16" si="3">($C$15*E7/3)</f>
        <v>0.9</v>
      </c>
      <c r="F16" s="122">
        <f t="shared" si="3"/>
        <v>1.8</v>
      </c>
      <c r="G16" s="122">
        <f t="shared" si="3"/>
        <v>0</v>
      </c>
      <c r="H16" s="122">
        <f t="shared" si="3"/>
        <v>0.9</v>
      </c>
      <c r="I16" s="122">
        <f t="shared" si="3"/>
        <v>1.8</v>
      </c>
      <c r="J16" s="122">
        <f t="shared" si="3"/>
        <v>2.7</v>
      </c>
      <c r="K16" s="122">
        <f t="shared" si="3"/>
        <v>0</v>
      </c>
      <c r="L16" s="122">
        <f t="shared" si="3"/>
        <v>0.9</v>
      </c>
      <c r="M16" s="122">
        <f t="shared" si="3"/>
        <v>2.7</v>
      </c>
      <c r="N16" s="122">
        <f t="shared" si="3"/>
        <v>0</v>
      </c>
      <c r="O16" s="122">
        <f t="shared" si="3"/>
        <v>1.8</v>
      </c>
      <c r="P16" s="122">
        <f t="shared" si="3"/>
        <v>1.8</v>
      </c>
      <c r="Q16" s="122">
        <f t="shared" si="3"/>
        <v>1.8</v>
      </c>
      <c r="R16" s="122">
        <f t="shared" si="3"/>
        <v>0</v>
      </c>
      <c r="S16" s="122">
        <f t="shared" si="3"/>
        <v>0</v>
      </c>
    </row>
    <row r="17" ht="16.5" customHeight="1">
      <c r="D17" s="121" t="s">
        <v>133</v>
      </c>
      <c r="E17" s="122">
        <f t="shared" ref="E17:S17" si="4">($C$15*E8/3)</f>
        <v>2.7</v>
      </c>
      <c r="F17" s="122">
        <f t="shared" si="4"/>
        <v>2.7</v>
      </c>
      <c r="G17" s="122">
        <f t="shared" si="4"/>
        <v>2.7</v>
      </c>
      <c r="H17" s="122">
        <f t="shared" si="4"/>
        <v>2.7</v>
      </c>
      <c r="I17" s="122">
        <f t="shared" si="4"/>
        <v>0.9</v>
      </c>
      <c r="J17" s="122">
        <f t="shared" si="4"/>
        <v>1.8</v>
      </c>
      <c r="K17" s="122">
        <f t="shared" si="4"/>
        <v>2.7</v>
      </c>
      <c r="L17" s="122">
        <f t="shared" si="4"/>
        <v>0</v>
      </c>
      <c r="M17" s="122">
        <f t="shared" si="4"/>
        <v>2.7</v>
      </c>
      <c r="N17" s="122">
        <f t="shared" si="4"/>
        <v>0.9</v>
      </c>
      <c r="O17" s="122">
        <f t="shared" si="4"/>
        <v>0</v>
      </c>
      <c r="P17" s="122">
        <f t="shared" si="4"/>
        <v>0.9</v>
      </c>
      <c r="Q17" s="122">
        <f t="shared" si="4"/>
        <v>2.7</v>
      </c>
      <c r="R17" s="122">
        <f t="shared" si="4"/>
        <v>2.7</v>
      </c>
      <c r="S17" s="122">
        <f t="shared" si="4"/>
        <v>0.9</v>
      </c>
    </row>
    <row r="18" ht="16.5" customHeight="1">
      <c r="D18" s="121" t="s">
        <v>134</v>
      </c>
      <c r="E18" s="122">
        <f t="shared" ref="E18:S18" si="5">($C$15*E9/3)</f>
        <v>2.7</v>
      </c>
      <c r="F18" s="122">
        <f t="shared" si="5"/>
        <v>1.8</v>
      </c>
      <c r="G18" s="122">
        <f t="shared" si="5"/>
        <v>0</v>
      </c>
      <c r="H18" s="122">
        <f t="shared" si="5"/>
        <v>0</v>
      </c>
      <c r="I18" s="122">
        <f t="shared" si="5"/>
        <v>0</v>
      </c>
      <c r="J18" s="122">
        <f t="shared" si="5"/>
        <v>0</v>
      </c>
      <c r="K18" s="122">
        <f t="shared" si="5"/>
        <v>0.9</v>
      </c>
      <c r="L18" s="122">
        <f t="shared" si="5"/>
        <v>0</v>
      </c>
      <c r="M18" s="122">
        <f t="shared" si="5"/>
        <v>0</v>
      </c>
      <c r="N18" s="122">
        <f t="shared" si="5"/>
        <v>0</v>
      </c>
      <c r="O18" s="122">
        <f t="shared" si="5"/>
        <v>0</v>
      </c>
      <c r="P18" s="122">
        <f t="shared" si="5"/>
        <v>0</v>
      </c>
      <c r="Q18" s="122">
        <f t="shared" si="5"/>
        <v>0</v>
      </c>
      <c r="R18" s="122">
        <f t="shared" si="5"/>
        <v>0.9</v>
      </c>
      <c r="S18" s="122">
        <f t="shared" si="5"/>
        <v>0.9</v>
      </c>
    </row>
    <row r="19" ht="16.5" customHeight="1">
      <c r="D19" s="124" t="s">
        <v>136</v>
      </c>
      <c r="E19" s="125">
        <f t="shared" ref="E19:S19" si="6">IFERROR(AVERAGEIF(E15:E18,"&lt;&gt;0",E15:E18),0)</f>
        <v>2.25</v>
      </c>
      <c r="F19" s="125">
        <f t="shared" si="6"/>
        <v>2.25</v>
      </c>
      <c r="G19" s="125">
        <f t="shared" si="6"/>
        <v>1.8</v>
      </c>
      <c r="H19" s="125">
        <f t="shared" si="6"/>
        <v>1.8</v>
      </c>
      <c r="I19" s="125">
        <f t="shared" si="6"/>
        <v>1.2</v>
      </c>
      <c r="J19" s="125">
        <f t="shared" si="6"/>
        <v>2.4</v>
      </c>
      <c r="K19" s="125">
        <f t="shared" si="6"/>
        <v>1.8</v>
      </c>
      <c r="L19" s="125">
        <f t="shared" si="6"/>
        <v>1.35</v>
      </c>
      <c r="M19" s="125">
        <f t="shared" si="6"/>
        <v>2.1</v>
      </c>
      <c r="N19" s="125">
        <f t="shared" si="6"/>
        <v>1.8</v>
      </c>
      <c r="O19" s="125">
        <f t="shared" si="6"/>
        <v>2.25</v>
      </c>
      <c r="P19" s="125">
        <f t="shared" si="6"/>
        <v>1.8</v>
      </c>
      <c r="Q19" s="125">
        <f t="shared" si="6"/>
        <v>2.4</v>
      </c>
      <c r="R19" s="125">
        <f t="shared" si="6"/>
        <v>1.8</v>
      </c>
      <c r="S19" s="125">
        <f t="shared" si="6"/>
        <v>0.9</v>
      </c>
    </row>
    <row r="21" ht="15.75" customHeight="1"/>
    <row r="22" ht="15.75" customHeight="1">
      <c r="B22" s="126" t="s">
        <v>135</v>
      </c>
      <c r="C22" s="127"/>
      <c r="D22" s="128" t="s">
        <v>136</v>
      </c>
      <c r="E22" s="129">
        <f t="shared" ref="E22:S22" si="7">E10</f>
        <v>2.5</v>
      </c>
      <c r="F22" s="129">
        <f t="shared" si="7"/>
        <v>2.5</v>
      </c>
      <c r="G22" s="129">
        <f t="shared" si="7"/>
        <v>2</v>
      </c>
      <c r="H22" s="129">
        <f t="shared" si="7"/>
        <v>2</v>
      </c>
      <c r="I22" s="129">
        <f t="shared" si="7"/>
        <v>1.333333333</v>
      </c>
      <c r="J22" s="129">
        <f t="shared" si="7"/>
        <v>2.666666667</v>
      </c>
      <c r="K22" s="129">
        <f t="shared" si="7"/>
        <v>2</v>
      </c>
      <c r="L22" s="129">
        <f t="shared" si="7"/>
        <v>1.5</v>
      </c>
      <c r="M22" s="129">
        <f t="shared" si="7"/>
        <v>2.333333333</v>
      </c>
      <c r="N22" s="129">
        <f t="shared" si="7"/>
        <v>2</v>
      </c>
      <c r="O22" s="129">
        <f t="shared" si="7"/>
        <v>2.5</v>
      </c>
      <c r="P22" s="129">
        <f t="shared" si="7"/>
        <v>2</v>
      </c>
      <c r="Q22" s="129">
        <f t="shared" si="7"/>
        <v>2.666666667</v>
      </c>
      <c r="R22" s="129">
        <f t="shared" si="7"/>
        <v>2</v>
      </c>
      <c r="S22" s="129">
        <f t="shared" si="7"/>
        <v>1</v>
      </c>
    </row>
    <row r="23" ht="15.75" customHeight="1">
      <c r="B23" s="130" t="s">
        <v>137</v>
      </c>
      <c r="C23" s="127"/>
      <c r="D23" s="128" t="s">
        <v>136</v>
      </c>
      <c r="E23" s="131">
        <f t="shared" ref="E23:S23" si="8">E19</f>
        <v>2.25</v>
      </c>
      <c r="F23" s="131">
        <f t="shared" si="8"/>
        <v>2.25</v>
      </c>
      <c r="G23" s="131">
        <f t="shared" si="8"/>
        <v>1.8</v>
      </c>
      <c r="H23" s="131">
        <f t="shared" si="8"/>
        <v>1.8</v>
      </c>
      <c r="I23" s="131">
        <f t="shared" si="8"/>
        <v>1.2</v>
      </c>
      <c r="J23" s="131">
        <f t="shared" si="8"/>
        <v>2.4</v>
      </c>
      <c r="K23" s="131">
        <f t="shared" si="8"/>
        <v>1.8</v>
      </c>
      <c r="L23" s="131">
        <f t="shared" si="8"/>
        <v>1.35</v>
      </c>
      <c r="M23" s="131">
        <f t="shared" si="8"/>
        <v>2.1</v>
      </c>
      <c r="N23" s="131">
        <f t="shared" si="8"/>
        <v>1.8</v>
      </c>
      <c r="O23" s="131">
        <f t="shared" si="8"/>
        <v>2.25</v>
      </c>
      <c r="P23" s="131">
        <f t="shared" si="8"/>
        <v>1.8</v>
      </c>
      <c r="Q23" s="131">
        <f t="shared" si="8"/>
        <v>2.4</v>
      </c>
      <c r="R23" s="131">
        <f t="shared" si="8"/>
        <v>1.8</v>
      </c>
      <c r="S23" s="131">
        <f t="shared" si="8"/>
        <v>0.9</v>
      </c>
    </row>
    <row r="24" ht="15.75" customHeight="1"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</row>
    <row r="25" ht="15.75" customHeight="1">
      <c r="B25" s="127" t="s">
        <v>138</v>
      </c>
      <c r="C25" s="127"/>
      <c r="D25" s="127"/>
      <c r="E25" s="126">
        <f t="shared" ref="E25:S25" si="9">E22-E23</f>
        <v>0.25</v>
      </c>
      <c r="F25" s="126">
        <f t="shared" si="9"/>
        <v>0.25</v>
      </c>
      <c r="G25" s="126">
        <f t="shared" si="9"/>
        <v>0.2</v>
      </c>
      <c r="H25" s="126">
        <f t="shared" si="9"/>
        <v>0.2</v>
      </c>
      <c r="I25" s="126">
        <f t="shared" si="9"/>
        <v>0.1333333333</v>
      </c>
      <c r="J25" s="126">
        <f t="shared" si="9"/>
        <v>0.2666666667</v>
      </c>
      <c r="K25" s="126">
        <f t="shared" si="9"/>
        <v>0.2</v>
      </c>
      <c r="L25" s="126">
        <f t="shared" si="9"/>
        <v>0.15</v>
      </c>
      <c r="M25" s="126">
        <f t="shared" si="9"/>
        <v>0.2333333333</v>
      </c>
      <c r="N25" s="126">
        <f t="shared" si="9"/>
        <v>0.2</v>
      </c>
      <c r="O25" s="126">
        <f t="shared" si="9"/>
        <v>0.25</v>
      </c>
      <c r="P25" s="126">
        <f t="shared" si="9"/>
        <v>0.2</v>
      </c>
      <c r="Q25" s="126">
        <f t="shared" si="9"/>
        <v>0.2666666667</v>
      </c>
      <c r="R25" s="126">
        <f t="shared" si="9"/>
        <v>0.2</v>
      </c>
      <c r="S25" s="126">
        <f t="shared" si="9"/>
        <v>0.1</v>
      </c>
    </row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E4:P4"/>
    <mergeCell ref="Q4:S4"/>
    <mergeCell ref="E13:P13"/>
    <mergeCell ref="Q13:S13"/>
  </mergeCells>
  <printOptions/>
  <pageMargins bottom="0.75" footer="0.0" header="0.0" left="0.7" right="0.7" top="0.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11.0"/>
    <col customWidth="1" min="3" max="3" width="16.43"/>
    <col customWidth="1" min="4" max="4" width="19.57"/>
    <col customWidth="1" min="5" max="5" width="15.86"/>
    <col customWidth="1" min="6" max="6" width="18.29"/>
    <col customWidth="1" min="7" max="7" width="12.43"/>
    <col customWidth="1" min="8" max="8" width="11.71"/>
    <col customWidth="1" min="9" max="9" width="12.43"/>
    <col customWidth="1" min="10" max="10" width="7.0"/>
    <col customWidth="1" min="11" max="11" width="12.0"/>
    <col customWidth="1" min="12" max="12" width="13.29"/>
    <col customWidth="1" min="13" max="13" width="8.0"/>
    <col customWidth="1" min="14" max="14" width="12.29"/>
    <col customWidth="1" min="15" max="15" width="6.57"/>
    <col customWidth="1" min="16" max="16" width="11.14"/>
    <col customWidth="1" min="17" max="17" width="5.14"/>
    <col customWidth="1" min="18" max="19" width="6.0"/>
    <col customWidth="1" min="20" max="20" width="6.57"/>
    <col customWidth="1" min="21" max="21" width="5.71"/>
    <col customWidth="1" min="22" max="26" width="8.0"/>
  </cols>
  <sheetData>
    <row r="1" ht="15.0" customHeight="1">
      <c r="A1" s="1"/>
      <c r="B1" s="2" t="s">
        <v>0</v>
      </c>
      <c r="C1" s="3"/>
      <c r="D1" s="4" t="s">
        <v>164</v>
      </c>
      <c r="E1" s="5" t="s">
        <v>2</v>
      </c>
      <c r="F1" s="6"/>
      <c r="G1" s="6"/>
      <c r="H1" s="6"/>
      <c r="I1" s="6"/>
      <c r="J1" s="3"/>
      <c r="K1" s="7"/>
      <c r="L1" s="7"/>
      <c r="M1" s="7"/>
      <c r="N1" s="8"/>
      <c r="O1" s="8"/>
      <c r="P1" s="8"/>
      <c r="Q1" s="8"/>
      <c r="R1" s="8"/>
      <c r="S1" s="9"/>
      <c r="T1" s="9"/>
      <c r="U1" s="9"/>
      <c r="V1" s="1"/>
      <c r="W1" s="1"/>
      <c r="X1" s="1"/>
      <c r="Y1" s="1"/>
      <c r="Z1" s="1"/>
    </row>
    <row r="2" ht="28.5" customHeight="1">
      <c r="A2" s="1"/>
      <c r="B2" s="10" t="s">
        <v>3</v>
      </c>
      <c r="C2" s="3"/>
      <c r="D2" s="4" t="s">
        <v>247</v>
      </c>
      <c r="E2" s="11"/>
      <c r="F2" s="12" t="s">
        <v>5</v>
      </c>
      <c r="G2" s="6"/>
      <c r="H2" s="6"/>
      <c r="I2" s="3"/>
      <c r="J2" s="11"/>
      <c r="K2" s="7"/>
      <c r="L2" s="7"/>
      <c r="M2" s="7"/>
      <c r="N2" s="13"/>
      <c r="O2" s="13"/>
      <c r="P2" s="13"/>
      <c r="Q2" s="13"/>
      <c r="R2" s="14"/>
      <c r="S2" s="7"/>
      <c r="T2" s="7"/>
      <c r="U2" s="7"/>
      <c r="V2" s="1"/>
      <c r="W2" s="1"/>
      <c r="X2" s="1"/>
      <c r="Y2" s="1"/>
      <c r="Z2" s="1"/>
    </row>
    <row r="3" ht="15.0" customHeight="1">
      <c r="A3" s="1"/>
      <c r="B3" s="15" t="s">
        <v>6</v>
      </c>
      <c r="C3" s="3"/>
      <c r="D3" s="4" t="s">
        <v>7</v>
      </c>
      <c r="E3" s="11"/>
      <c r="F3" s="16" t="s">
        <v>8</v>
      </c>
      <c r="G3" s="6"/>
      <c r="H3" s="6"/>
      <c r="I3" s="3"/>
      <c r="J3" s="11"/>
      <c r="K3" s="7"/>
      <c r="L3" s="7"/>
      <c r="M3" s="7"/>
      <c r="N3" s="13"/>
      <c r="O3" s="13"/>
      <c r="P3" s="13"/>
      <c r="Q3" s="13"/>
      <c r="R3" s="14"/>
      <c r="S3" s="7"/>
      <c r="T3" s="7"/>
      <c r="U3" s="7"/>
      <c r="V3" s="1"/>
      <c r="W3" s="1"/>
      <c r="X3" s="1"/>
      <c r="Y3" s="1"/>
      <c r="Z3" s="1"/>
    </row>
    <row r="4" ht="16.5" customHeight="1">
      <c r="A4" s="1"/>
      <c r="B4" s="10" t="s">
        <v>9</v>
      </c>
      <c r="C4" s="3"/>
      <c r="D4" s="4" t="s">
        <v>10</v>
      </c>
      <c r="E4" s="11"/>
      <c r="F4" s="17" t="s">
        <v>11</v>
      </c>
      <c r="G4" s="6"/>
      <c r="H4" s="6"/>
      <c r="I4" s="3"/>
      <c r="J4" s="11"/>
      <c r="K4" s="1"/>
      <c r="L4" s="1"/>
      <c r="M4" s="1"/>
      <c r="N4" s="13"/>
      <c r="O4" s="13"/>
      <c r="P4" s="13"/>
      <c r="Q4" s="13"/>
      <c r="R4" s="14"/>
      <c r="S4" s="7"/>
      <c r="T4" s="7"/>
      <c r="U4" s="7"/>
      <c r="V4" s="1"/>
      <c r="W4" s="1"/>
      <c r="X4" s="1"/>
      <c r="Y4" s="1"/>
      <c r="Z4" s="1"/>
    </row>
    <row r="5" ht="14.25" customHeight="1">
      <c r="A5" s="1"/>
      <c r="B5" s="18" t="s">
        <v>12</v>
      </c>
      <c r="C5" s="3"/>
      <c r="D5" s="4">
        <v>4.0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6.5" customHeight="1">
      <c r="A6" s="1"/>
      <c r="B6" s="19" t="s">
        <v>13</v>
      </c>
      <c r="C6" s="3"/>
      <c r="D6" s="20" t="s">
        <v>14</v>
      </c>
      <c r="E6" s="21"/>
      <c r="F6" s="21"/>
      <c r="G6" s="21"/>
      <c r="H6" s="21"/>
      <c r="I6" s="21"/>
      <c r="J6" s="22"/>
      <c r="K6" s="22"/>
      <c r="L6" s="22"/>
      <c r="M6" s="22" t="str">
        <f>IFERROR(SUM(M1:M5)/COUNT(M1:M5),"")</f>
        <v/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4.5" customHeight="1">
      <c r="A7" s="1"/>
      <c r="B7" s="23"/>
      <c r="C7" s="23"/>
      <c r="D7" s="24"/>
      <c r="E7" s="25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1"/>
      <c r="W7" s="1"/>
      <c r="X7" s="1"/>
      <c r="Y7" s="1"/>
      <c r="Z7" s="1"/>
    </row>
    <row r="8" ht="15.0" customHeight="1">
      <c r="A8" s="1"/>
      <c r="B8" s="26" t="s">
        <v>15</v>
      </c>
      <c r="C8" s="6"/>
      <c r="D8" s="3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4.25" customHeight="1">
      <c r="A9" s="1"/>
      <c r="B9" s="10"/>
      <c r="C9" s="3"/>
      <c r="D9" s="27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4.25" customHeight="1">
      <c r="A10" s="1"/>
      <c r="B10" s="10"/>
      <c r="C10" s="3"/>
      <c r="D10" s="27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4.25" customHeight="1">
      <c r="A11" s="1"/>
      <c r="B11" s="10"/>
      <c r="C11" s="3"/>
      <c r="D11" s="27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3.0" customHeight="1">
      <c r="A12" s="1"/>
      <c r="B12" s="23"/>
      <c r="C12" s="23"/>
      <c r="D12" s="24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4.25" hidden="1" customHeight="1">
      <c r="A13" s="28"/>
      <c r="B13" s="28"/>
      <c r="C13" s="23"/>
      <c r="D13" s="24"/>
      <c r="E13" s="23"/>
      <c r="F13" s="29"/>
      <c r="G13" s="30"/>
      <c r="H13" s="3"/>
      <c r="I13" s="30"/>
      <c r="J13" s="3"/>
      <c r="K13" s="31"/>
      <c r="L13" s="31"/>
      <c r="M13" s="31"/>
      <c r="N13" s="31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ht="33.0" customHeight="1">
      <c r="A14" s="1"/>
      <c r="B14" s="32" t="s">
        <v>16</v>
      </c>
      <c r="C14" s="6"/>
      <c r="D14" s="3"/>
      <c r="E14" s="33"/>
      <c r="F14" s="34"/>
      <c r="G14" s="34"/>
      <c r="H14" s="34"/>
      <c r="I14" s="34"/>
      <c r="J14" s="34"/>
      <c r="K14" s="31"/>
      <c r="L14" s="31"/>
      <c r="M14" s="31"/>
      <c r="N14" s="3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57.0" customHeight="1">
      <c r="A15" s="35"/>
      <c r="B15" s="32" t="s">
        <v>17</v>
      </c>
      <c r="C15" s="6"/>
      <c r="D15" s="3"/>
      <c r="E15" s="35"/>
      <c r="F15" s="36"/>
      <c r="G15" s="37"/>
      <c r="H15" s="38"/>
      <c r="I15" s="39"/>
      <c r="J15" s="39"/>
      <c r="K15" s="40"/>
      <c r="L15" s="40"/>
      <c r="M15" s="40"/>
      <c r="N15" s="40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ht="72.0" customHeight="1">
      <c r="A16" s="41"/>
      <c r="B16" s="32" t="s">
        <v>18</v>
      </c>
      <c r="C16" s="6"/>
      <c r="D16" s="3"/>
      <c r="E16" s="42" t="s">
        <v>19</v>
      </c>
      <c r="F16" s="43"/>
      <c r="G16" s="43"/>
      <c r="H16" s="43"/>
      <c r="I16" s="43"/>
      <c r="J16" s="43"/>
      <c r="K16" s="44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ht="14.25" customHeight="1">
      <c r="A17" s="41"/>
      <c r="B17" s="45" t="s">
        <v>20</v>
      </c>
      <c r="C17" s="6"/>
      <c r="D17" s="3"/>
      <c r="E17" s="46" t="s">
        <v>21</v>
      </c>
      <c r="F17" s="47"/>
      <c r="G17" s="47"/>
      <c r="H17" s="48"/>
      <c r="I17" s="49" t="s">
        <v>22</v>
      </c>
      <c r="J17" s="50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ht="49.5" customHeight="1">
      <c r="A18" s="41" t="s">
        <v>23</v>
      </c>
      <c r="B18" s="51"/>
      <c r="C18" s="52" t="s">
        <v>24</v>
      </c>
      <c r="D18" s="53" t="s">
        <v>25</v>
      </c>
      <c r="E18" s="169" t="s">
        <v>26</v>
      </c>
      <c r="F18" s="169" t="s">
        <v>27</v>
      </c>
      <c r="G18" s="169" t="s">
        <v>28</v>
      </c>
      <c r="H18" s="169" t="s">
        <v>29</v>
      </c>
      <c r="I18" s="35">
        <v>65.0</v>
      </c>
      <c r="J18" s="35" t="s">
        <v>214</v>
      </c>
      <c r="K18" s="35" t="s">
        <v>30</v>
      </c>
      <c r="L18" s="35" t="s">
        <v>31</v>
      </c>
      <c r="M18" s="35" t="s">
        <v>32</v>
      </c>
      <c r="N18" s="35" t="s">
        <v>33</v>
      </c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ht="17.25" customHeight="1">
      <c r="A19" s="78">
        <v>1.0</v>
      </c>
      <c r="B19" s="57"/>
      <c r="C19" s="58" t="s">
        <v>34</v>
      </c>
      <c r="D19" s="58" t="s">
        <v>35</v>
      </c>
      <c r="E19" s="59" t="s">
        <v>36</v>
      </c>
      <c r="F19" s="59" t="s">
        <v>36</v>
      </c>
      <c r="G19" s="59" t="s">
        <v>36</v>
      </c>
      <c r="H19" s="59" t="s">
        <v>36</v>
      </c>
      <c r="I19" s="59">
        <v>34.0</v>
      </c>
      <c r="J19" s="59">
        <f t="shared" ref="J19:J52" si="1">(I19/65)*100</f>
        <v>52.30769231</v>
      </c>
      <c r="K19" s="59" t="str">
        <f t="shared" ref="K19:K52" si="2">IF(J19&lt;=0,"",IF((J19&gt;=60),"Y","N"))</f>
        <v>N</v>
      </c>
      <c r="L19" s="61">
        <f>(E57+F57+G57+H57)/4</f>
        <v>1.25</v>
      </c>
      <c r="M19" s="61">
        <f>K57</f>
        <v>3</v>
      </c>
      <c r="N19" s="62">
        <f>(L19*0.2+M19*0.8)</f>
        <v>2.65</v>
      </c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ht="15.0" customHeight="1">
      <c r="A20" s="78">
        <v>2.0</v>
      </c>
      <c r="B20" s="57"/>
      <c r="C20" s="58" t="s">
        <v>38</v>
      </c>
      <c r="D20" s="58" t="s">
        <v>39</v>
      </c>
      <c r="E20" s="59" t="s">
        <v>36</v>
      </c>
      <c r="F20" s="59" t="s">
        <v>36</v>
      </c>
      <c r="G20" s="59" t="s">
        <v>37</v>
      </c>
      <c r="H20" s="59" t="s">
        <v>37</v>
      </c>
      <c r="I20" s="59">
        <v>43.0</v>
      </c>
      <c r="J20" s="59">
        <f t="shared" si="1"/>
        <v>66.15384615</v>
      </c>
      <c r="K20" s="59" t="str">
        <f t="shared" si="2"/>
        <v>Y</v>
      </c>
      <c r="L20" s="65"/>
      <c r="M20" s="65"/>
      <c r="N20" s="66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ht="17.25" customHeight="1">
      <c r="A21" s="78">
        <v>3.0</v>
      </c>
      <c r="B21" s="57"/>
      <c r="C21" s="58" t="s">
        <v>40</v>
      </c>
      <c r="D21" s="58" t="s">
        <v>41</v>
      </c>
      <c r="E21" s="59" t="s">
        <v>37</v>
      </c>
      <c r="F21" s="59" t="s">
        <v>36</v>
      </c>
      <c r="G21" s="59" t="s">
        <v>36</v>
      </c>
      <c r="H21" s="59" t="s">
        <v>36</v>
      </c>
      <c r="I21" s="59">
        <v>41.0</v>
      </c>
      <c r="J21" s="59">
        <f t="shared" si="1"/>
        <v>63.07692308</v>
      </c>
      <c r="K21" s="59" t="str">
        <f t="shared" si="2"/>
        <v>Y</v>
      </c>
      <c r="L21" s="65"/>
      <c r="M21" s="65"/>
      <c r="N21" s="66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</row>
    <row r="22" ht="13.5" customHeight="1">
      <c r="A22" s="78">
        <v>4.0</v>
      </c>
      <c r="B22" s="57"/>
      <c r="C22" s="58" t="s">
        <v>42</v>
      </c>
      <c r="D22" s="58" t="s">
        <v>43</v>
      </c>
      <c r="E22" s="59" t="s">
        <v>36</v>
      </c>
      <c r="F22" s="59" t="s">
        <v>37</v>
      </c>
      <c r="G22" s="59" t="s">
        <v>36</v>
      </c>
      <c r="H22" s="59" t="s">
        <v>37</v>
      </c>
      <c r="I22" s="40">
        <v>42.0</v>
      </c>
      <c r="J22" s="59">
        <f t="shared" si="1"/>
        <v>64.61538462</v>
      </c>
      <c r="K22" s="59" t="str">
        <f t="shared" si="2"/>
        <v>Y</v>
      </c>
      <c r="L22" s="65"/>
      <c r="M22" s="65"/>
      <c r="N22" s="66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ht="13.5" customHeight="1">
      <c r="A23" s="78">
        <v>5.0</v>
      </c>
      <c r="B23" s="57"/>
      <c r="C23" s="58" t="s">
        <v>44</v>
      </c>
      <c r="D23" s="58" t="s">
        <v>45</v>
      </c>
      <c r="E23" s="59" t="s">
        <v>37</v>
      </c>
      <c r="F23" s="59" t="s">
        <v>37</v>
      </c>
      <c r="G23" s="59" t="s">
        <v>36</v>
      </c>
      <c r="H23" s="59" t="s">
        <v>37</v>
      </c>
      <c r="I23" s="40">
        <v>34.0</v>
      </c>
      <c r="J23" s="59">
        <f t="shared" si="1"/>
        <v>52.30769231</v>
      </c>
      <c r="K23" s="59" t="str">
        <f t="shared" si="2"/>
        <v>N</v>
      </c>
      <c r="L23" s="65"/>
      <c r="M23" s="65"/>
      <c r="N23" s="66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3.5" customHeight="1">
      <c r="A24" s="78">
        <v>6.0</v>
      </c>
      <c r="B24" s="57"/>
      <c r="C24" s="58" t="s">
        <v>46</v>
      </c>
      <c r="D24" s="58" t="s">
        <v>47</v>
      </c>
      <c r="E24" s="59" t="s">
        <v>36</v>
      </c>
      <c r="F24" s="59" t="s">
        <v>36</v>
      </c>
      <c r="G24" s="59" t="s">
        <v>37</v>
      </c>
      <c r="H24" s="59" t="s">
        <v>36</v>
      </c>
      <c r="I24" s="40">
        <v>26.0</v>
      </c>
      <c r="J24" s="59">
        <f t="shared" si="1"/>
        <v>40</v>
      </c>
      <c r="K24" s="59" t="str">
        <f t="shared" si="2"/>
        <v>N</v>
      </c>
      <c r="L24" s="65"/>
      <c r="M24" s="65"/>
      <c r="N24" s="66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3.5" customHeight="1">
      <c r="A25" s="78">
        <v>7.0</v>
      </c>
      <c r="B25" s="57"/>
      <c r="C25" s="58" t="s">
        <v>48</v>
      </c>
      <c r="D25" s="58" t="s">
        <v>49</v>
      </c>
      <c r="E25" s="59" t="s">
        <v>36</v>
      </c>
      <c r="F25" s="59" t="s">
        <v>37</v>
      </c>
      <c r="G25" s="59" t="s">
        <v>36</v>
      </c>
      <c r="H25" s="59" t="s">
        <v>37</v>
      </c>
      <c r="I25" s="40">
        <v>26.0</v>
      </c>
      <c r="J25" s="59">
        <f t="shared" si="1"/>
        <v>40</v>
      </c>
      <c r="K25" s="59" t="str">
        <f t="shared" si="2"/>
        <v>N</v>
      </c>
      <c r="L25" s="65"/>
      <c r="M25" s="65"/>
      <c r="N25" s="66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3.5" customHeight="1">
      <c r="A26" s="78">
        <v>8.0</v>
      </c>
      <c r="B26" s="57"/>
      <c r="C26" s="58" t="s">
        <v>50</v>
      </c>
      <c r="D26" s="58" t="s">
        <v>51</v>
      </c>
      <c r="E26" s="59" t="s">
        <v>37</v>
      </c>
      <c r="F26" s="59" t="s">
        <v>36</v>
      </c>
      <c r="G26" s="59" t="s">
        <v>36</v>
      </c>
      <c r="H26" s="59" t="s">
        <v>36</v>
      </c>
      <c r="I26" s="40">
        <v>26.0</v>
      </c>
      <c r="J26" s="59">
        <f t="shared" si="1"/>
        <v>40</v>
      </c>
      <c r="K26" s="59" t="str">
        <f t="shared" si="2"/>
        <v>N</v>
      </c>
      <c r="L26" s="65"/>
      <c r="M26" s="65"/>
      <c r="N26" s="66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3.5" customHeight="1">
      <c r="A27" s="78">
        <v>9.0</v>
      </c>
      <c r="B27" s="57"/>
      <c r="C27" s="58" t="s">
        <v>52</v>
      </c>
      <c r="D27" s="58" t="s">
        <v>53</v>
      </c>
      <c r="E27" s="59" t="s">
        <v>36</v>
      </c>
      <c r="F27" s="59" t="s">
        <v>36</v>
      </c>
      <c r="G27" s="59" t="s">
        <v>37</v>
      </c>
      <c r="H27" s="59" t="s">
        <v>36</v>
      </c>
      <c r="I27" s="40">
        <v>29.0</v>
      </c>
      <c r="J27" s="59">
        <f t="shared" si="1"/>
        <v>44.61538462</v>
      </c>
      <c r="K27" s="59" t="str">
        <f t="shared" si="2"/>
        <v>N</v>
      </c>
      <c r="L27" s="65"/>
      <c r="M27" s="65"/>
      <c r="N27" s="66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3.5" customHeight="1">
      <c r="A28" s="78">
        <v>10.0</v>
      </c>
      <c r="B28" s="57"/>
      <c r="C28" s="58" t="s">
        <v>54</v>
      </c>
      <c r="D28" s="58" t="s">
        <v>55</v>
      </c>
      <c r="E28" s="59" t="s">
        <v>36</v>
      </c>
      <c r="F28" s="59" t="s">
        <v>37</v>
      </c>
      <c r="G28" s="59" t="s">
        <v>36</v>
      </c>
      <c r="H28" s="59" t="s">
        <v>37</v>
      </c>
      <c r="I28" s="40">
        <v>32.0</v>
      </c>
      <c r="J28" s="59">
        <f t="shared" si="1"/>
        <v>49.23076923</v>
      </c>
      <c r="K28" s="59" t="str">
        <f t="shared" si="2"/>
        <v>N</v>
      </c>
      <c r="L28" s="65"/>
      <c r="M28" s="65"/>
      <c r="N28" s="66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3.5" customHeight="1">
      <c r="A29" s="78">
        <v>11.0</v>
      </c>
      <c r="B29" s="57"/>
      <c r="C29" s="58" t="s">
        <v>56</v>
      </c>
      <c r="D29" s="58" t="s">
        <v>57</v>
      </c>
      <c r="E29" s="59" t="s">
        <v>36</v>
      </c>
      <c r="F29" s="59" t="s">
        <v>37</v>
      </c>
      <c r="G29" s="59" t="s">
        <v>37</v>
      </c>
      <c r="H29" s="59" t="s">
        <v>37</v>
      </c>
      <c r="I29" s="40">
        <v>35.0</v>
      </c>
      <c r="J29" s="59">
        <f t="shared" si="1"/>
        <v>53.84615385</v>
      </c>
      <c r="K29" s="59" t="str">
        <f t="shared" si="2"/>
        <v>N</v>
      </c>
      <c r="L29" s="65"/>
      <c r="M29" s="65"/>
      <c r="N29" s="66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3.5" customHeight="1">
      <c r="A30" s="78">
        <v>12.0</v>
      </c>
      <c r="B30" s="57"/>
      <c r="C30" s="58" t="s">
        <v>58</v>
      </c>
      <c r="D30" s="58" t="s">
        <v>59</v>
      </c>
      <c r="E30" s="59" t="s">
        <v>37</v>
      </c>
      <c r="F30" s="59" t="s">
        <v>37</v>
      </c>
      <c r="G30" s="59" t="s">
        <v>36</v>
      </c>
      <c r="H30" s="59" t="s">
        <v>37</v>
      </c>
      <c r="I30" s="40">
        <v>32.0</v>
      </c>
      <c r="J30" s="59">
        <f t="shared" si="1"/>
        <v>49.23076923</v>
      </c>
      <c r="K30" s="59" t="str">
        <f t="shared" si="2"/>
        <v>N</v>
      </c>
      <c r="L30" s="65"/>
      <c r="M30" s="65"/>
      <c r="N30" s="66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3.5" customHeight="1">
      <c r="A31" s="78">
        <v>13.0</v>
      </c>
      <c r="B31" s="57"/>
      <c r="C31" s="58" t="s">
        <v>60</v>
      </c>
      <c r="D31" s="58" t="s">
        <v>61</v>
      </c>
      <c r="E31" s="59" t="s">
        <v>36</v>
      </c>
      <c r="F31" s="59" t="s">
        <v>36</v>
      </c>
      <c r="G31" s="59" t="s">
        <v>36</v>
      </c>
      <c r="H31" s="59" t="s">
        <v>36</v>
      </c>
      <c r="I31" s="40">
        <v>38.0</v>
      </c>
      <c r="J31" s="59">
        <f t="shared" si="1"/>
        <v>58.46153846</v>
      </c>
      <c r="K31" s="59" t="str">
        <f t="shared" si="2"/>
        <v>N</v>
      </c>
      <c r="L31" s="65"/>
      <c r="M31" s="65"/>
      <c r="N31" s="66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3.5" customHeight="1">
      <c r="A32" s="78">
        <v>14.0</v>
      </c>
      <c r="B32" s="57"/>
      <c r="C32" s="58" t="s">
        <v>62</v>
      </c>
      <c r="D32" s="58" t="s">
        <v>63</v>
      </c>
      <c r="E32" s="59" t="s">
        <v>37</v>
      </c>
      <c r="F32" s="59" t="s">
        <v>37</v>
      </c>
      <c r="G32" s="59" t="s">
        <v>36</v>
      </c>
      <c r="H32" s="59" t="s">
        <v>37</v>
      </c>
      <c r="I32" s="40">
        <v>39.0</v>
      </c>
      <c r="J32" s="59">
        <f t="shared" si="1"/>
        <v>60</v>
      </c>
      <c r="K32" s="59" t="str">
        <f t="shared" si="2"/>
        <v>Y</v>
      </c>
      <c r="L32" s="65"/>
      <c r="M32" s="65"/>
      <c r="N32" s="66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3.5" customHeight="1">
      <c r="A33" s="78">
        <v>15.0</v>
      </c>
      <c r="B33" s="57"/>
      <c r="C33" s="58" t="s">
        <v>64</v>
      </c>
      <c r="D33" s="58" t="s">
        <v>65</v>
      </c>
      <c r="E33" s="59" t="s">
        <v>36</v>
      </c>
      <c r="F33" s="59" t="s">
        <v>36</v>
      </c>
      <c r="G33" s="59" t="s">
        <v>37</v>
      </c>
      <c r="H33" s="59" t="s">
        <v>36</v>
      </c>
      <c r="I33" s="40">
        <v>30.0</v>
      </c>
      <c r="J33" s="59">
        <f t="shared" si="1"/>
        <v>46.15384615</v>
      </c>
      <c r="K33" s="59" t="str">
        <f t="shared" si="2"/>
        <v>N</v>
      </c>
      <c r="L33" s="65"/>
      <c r="M33" s="65"/>
      <c r="N33" s="66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3.5" customHeight="1">
      <c r="A34" s="78">
        <v>16.0</v>
      </c>
      <c r="B34" s="57"/>
      <c r="C34" s="58" t="s">
        <v>66</v>
      </c>
      <c r="D34" s="58" t="s">
        <v>67</v>
      </c>
      <c r="E34" s="59" t="s">
        <v>37</v>
      </c>
      <c r="F34" s="59" t="s">
        <v>37</v>
      </c>
      <c r="G34" s="59" t="s">
        <v>36</v>
      </c>
      <c r="H34" s="59" t="s">
        <v>37</v>
      </c>
      <c r="I34" s="40">
        <v>31.0</v>
      </c>
      <c r="J34" s="59">
        <f t="shared" si="1"/>
        <v>47.69230769</v>
      </c>
      <c r="K34" s="59" t="str">
        <f t="shared" si="2"/>
        <v>N</v>
      </c>
      <c r="L34" s="65"/>
      <c r="M34" s="65"/>
      <c r="N34" s="66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3.5" customHeight="1">
      <c r="A35" s="78">
        <v>17.0</v>
      </c>
      <c r="B35" s="57"/>
      <c r="C35" s="58" t="s">
        <v>68</v>
      </c>
      <c r="D35" s="58" t="s">
        <v>69</v>
      </c>
      <c r="E35" s="59" t="s">
        <v>36</v>
      </c>
      <c r="F35" s="59" t="s">
        <v>37</v>
      </c>
      <c r="G35" s="59" t="s">
        <v>36</v>
      </c>
      <c r="H35" s="59" t="s">
        <v>36</v>
      </c>
      <c r="I35" s="40">
        <v>42.0</v>
      </c>
      <c r="J35" s="59">
        <f t="shared" si="1"/>
        <v>64.61538462</v>
      </c>
      <c r="K35" s="59" t="str">
        <f t="shared" si="2"/>
        <v>Y</v>
      </c>
      <c r="L35" s="65"/>
      <c r="M35" s="65"/>
      <c r="N35" s="66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3.5" customHeight="1">
      <c r="A36" s="78">
        <v>18.0</v>
      </c>
      <c r="B36" s="57"/>
      <c r="C36" s="58" t="s">
        <v>70</v>
      </c>
      <c r="D36" s="58" t="s">
        <v>71</v>
      </c>
      <c r="E36" s="59" t="s">
        <v>36</v>
      </c>
      <c r="F36" s="59" t="s">
        <v>36</v>
      </c>
      <c r="G36" s="59" t="s">
        <v>37</v>
      </c>
      <c r="H36" s="59" t="s">
        <v>36</v>
      </c>
      <c r="I36" s="40">
        <v>44.0</v>
      </c>
      <c r="J36" s="59">
        <f t="shared" si="1"/>
        <v>67.69230769</v>
      </c>
      <c r="K36" s="59" t="str">
        <f t="shared" si="2"/>
        <v>Y</v>
      </c>
      <c r="L36" s="65"/>
      <c r="M36" s="65"/>
      <c r="N36" s="66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3.5" customHeight="1">
      <c r="A37" s="78">
        <v>19.0</v>
      </c>
      <c r="B37" s="57"/>
      <c r="C37" s="58" t="s">
        <v>72</v>
      </c>
      <c r="D37" s="58" t="s">
        <v>73</v>
      </c>
      <c r="E37" s="59" t="s">
        <v>36</v>
      </c>
      <c r="F37" s="59" t="s">
        <v>36</v>
      </c>
      <c r="G37" s="59" t="s">
        <v>36</v>
      </c>
      <c r="H37" s="59" t="s">
        <v>37</v>
      </c>
      <c r="I37" s="40">
        <v>43.0</v>
      </c>
      <c r="J37" s="59">
        <f t="shared" si="1"/>
        <v>66.15384615</v>
      </c>
      <c r="K37" s="59" t="str">
        <f t="shared" si="2"/>
        <v>Y</v>
      </c>
      <c r="L37" s="65"/>
      <c r="M37" s="65"/>
      <c r="N37" s="66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78">
        <v>20.0</v>
      </c>
      <c r="B38" s="57"/>
      <c r="C38" s="58" t="s">
        <v>74</v>
      </c>
      <c r="D38" s="58" t="s">
        <v>75</v>
      </c>
      <c r="E38" s="59" t="s">
        <v>37</v>
      </c>
      <c r="F38" s="59" t="s">
        <v>36</v>
      </c>
      <c r="G38" s="59" t="s">
        <v>36</v>
      </c>
      <c r="H38" s="59" t="s">
        <v>36</v>
      </c>
      <c r="I38" s="59">
        <v>34.0</v>
      </c>
      <c r="J38" s="59">
        <f t="shared" si="1"/>
        <v>52.30769231</v>
      </c>
      <c r="K38" s="59" t="str">
        <f t="shared" si="2"/>
        <v>N</v>
      </c>
      <c r="L38" s="65"/>
      <c r="M38" s="65"/>
      <c r="N38" s="66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3.5" customHeight="1">
      <c r="A39" s="78">
        <v>21.0</v>
      </c>
      <c r="B39" s="57"/>
      <c r="C39" s="58" t="s">
        <v>76</v>
      </c>
      <c r="D39" s="58" t="s">
        <v>77</v>
      </c>
      <c r="E39" s="59" t="s">
        <v>37</v>
      </c>
      <c r="F39" s="59" t="s">
        <v>36</v>
      </c>
      <c r="G39" s="59" t="s">
        <v>36</v>
      </c>
      <c r="H39" s="59" t="s">
        <v>36</v>
      </c>
      <c r="I39" s="59">
        <v>43.0</v>
      </c>
      <c r="J39" s="59">
        <f t="shared" si="1"/>
        <v>66.15384615</v>
      </c>
      <c r="K39" s="59" t="str">
        <f t="shared" si="2"/>
        <v>Y</v>
      </c>
      <c r="L39" s="65"/>
      <c r="M39" s="65"/>
      <c r="N39" s="66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3.5" customHeight="1">
      <c r="A40" s="78">
        <v>22.0</v>
      </c>
      <c r="B40" s="57"/>
      <c r="C40" s="58" t="s">
        <v>78</v>
      </c>
      <c r="D40" s="58" t="s">
        <v>79</v>
      </c>
      <c r="E40" s="59" t="s">
        <v>36</v>
      </c>
      <c r="F40" s="59" t="s">
        <v>37</v>
      </c>
      <c r="G40" s="59" t="s">
        <v>36</v>
      </c>
      <c r="H40" s="59" t="s">
        <v>37</v>
      </c>
      <c r="I40" s="59">
        <v>41.0</v>
      </c>
      <c r="J40" s="59">
        <f t="shared" si="1"/>
        <v>63.07692308</v>
      </c>
      <c r="K40" s="59" t="str">
        <f t="shared" si="2"/>
        <v>Y</v>
      </c>
      <c r="L40" s="65"/>
      <c r="M40" s="65"/>
      <c r="N40" s="66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3.5" customHeight="1">
      <c r="A41" s="78">
        <v>23.0</v>
      </c>
      <c r="B41" s="57"/>
      <c r="C41" s="58" t="s">
        <v>80</v>
      </c>
      <c r="D41" s="58" t="s">
        <v>81</v>
      </c>
      <c r="E41" s="59" t="s">
        <v>36</v>
      </c>
      <c r="F41" s="59" t="s">
        <v>37</v>
      </c>
      <c r="G41" s="59" t="s">
        <v>36</v>
      </c>
      <c r="H41" s="59" t="s">
        <v>37</v>
      </c>
      <c r="I41" s="40">
        <v>42.0</v>
      </c>
      <c r="J41" s="59">
        <f t="shared" si="1"/>
        <v>64.61538462</v>
      </c>
      <c r="K41" s="59" t="str">
        <f t="shared" si="2"/>
        <v>Y</v>
      </c>
      <c r="L41" s="65"/>
      <c r="M41" s="65"/>
      <c r="N41" s="66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3.5" customHeight="1">
      <c r="A42" s="78">
        <v>24.0</v>
      </c>
      <c r="B42" s="57"/>
      <c r="C42" s="58" t="s">
        <v>82</v>
      </c>
      <c r="D42" s="58" t="s">
        <v>83</v>
      </c>
      <c r="E42" s="59" t="s">
        <v>36</v>
      </c>
      <c r="F42" s="59" t="s">
        <v>37</v>
      </c>
      <c r="G42" s="59" t="s">
        <v>36</v>
      </c>
      <c r="H42" s="59" t="s">
        <v>37</v>
      </c>
      <c r="I42" s="40">
        <v>34.0</v>
      </c>
      <c r="J42" s="59">
        <f t="shared" si="1"/>
        <v>52.30769231</v>
      </c>
      <c r="K42" s="59" t="str">
        <f t="shared" si="2"/>
        <v>N</v>
      </c>
      <c r="L42" s="65"/>
      <c r="M42" s="65"/>
      <c r="N42" s="66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3.5" customHeight="1">
      <c r="A43" s="78">
        <v>25.0</v>
      </c>
      <c r="B43" s="57"/>
      <c r="C43" s="58" t="s">
        <v>84</v>
      </c>
      <c r="D43" s="58" t="s">
        <v>85</v>
      </c>
      <c r="E43" s="59" t="s">
        <v>36</v>
      </c>
      <c r="F43" s="59" t="s">
        <v>36</v>
      </c>
      <c r="G43" s="59" t="s">
        <v>36</v>
      </c>
      <c r="H43" s="59" t="s">
        <v>37</v>
      </c>
      <c r="I43" s="40">
        <v>26.0</v>
      </c>
      <c r="J43" s="59">
        <f t="shared" si="1"/>
        <v>40</v>
      </c>
      <c r="K43" s="59" t="str">
        <f t="shared" si="2"/>
        <v>N</v>
      </c>
      <c r="L43" s="65"/>
      <c r="M43" s="65"/>
      <c r="N43" s="66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3.5" customHeight="1">
      <c r="A44" s="78">
        <v>26.0</v>
      </c>
      <c r="B44" s="57"/>
      <c r="C44" s="58" t="s">
        <v>86</v>
      </c>
      <c r="D44" s="58" t="s">
        <v>87</v>
      </c>
      <c r="E44" s="59" t="s">
        <v>36</v>
      </c>
      <c r="F44" s="59" t="s">
        <v>36</v>
      </c>
      <c r="G44" s="59" t="s">
        <v>37</v>
      </c>
      <c r="H44" s="59" t="s">
        <v>36</v>
      </c>
      <c r="I44" s="40">
        <v>26.0</v>
      </c>
      <c r="J44" s="59">
        <f t="shared" si="1"/>
        <v>40</v>
      </c>
      <c r="K44" s="59" t="str">
        <f t="shared" si="2"/>
        <v>N</v>
      </c>
      <c r="L44" s="65"/>
      <c r="M44" s="65"/>
      <c r="N44" s="66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78">
        <v>27.0</v>
      </c>
      <c r="B45" s="57"/>
      <c r="C45" s="58" t="s">
        <v>88</v>
      </c>
      <c r="D45" s="58" t="s">
        <v>89</v>
      </c>
      <c r="E45" s="59" t="s">
        <v>36</v>
      </c>
      <c r="F45" s="59" t="s">
        <v>37</v>
      </c>
      <c r="G45" s="59" t="s">
        <v>36</v>
      </c>
      <c r="H45" s="59" t="s">
        <v>37</v>
      </c>
      <c r="I45" s="40">
        <v>26.0</v>
      </c>
      <c r="J45" s="59">
        <f t="shared" si="1"/>
        <v>40</v>
      </c>
      <c r="K45" s="59" t="str">
        <f t="shared" si="2"/>
        <v>N</v>
      </c>
      <c r="L45" s="65"/>
      <c r="M45" s="65"/>
      <c r="N45" s="66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78">
        <v>28.0</v>
      </c>
      <c r="B46" s="57"/>
      <c r="C46" s="58" t="s">
        <v>90</v>
      </c>
      <c r="D46" s="58" t="s">
        <v>91</v>
      </c>
      <c r="E46" s="59" t="s">
        <v>36</v>
      </c>
      <c r="F46" s="59" t="s">
        <v>36</v>
      </c>
      <c r="G46" s="59" t="s">
        <v>36</v>
      </c>
      <c r="H46" s="59" t="s">
        <v>36</v>
      </c>
      <c r="I46" s="40">
        <v>29.0</v>
      </c>
      <c r="J46" s="59">
        <f t="shared" si="1"/>
        <v>44.61538462</v>
      </c>
      <c r="K46" s="59" t="str">
        <f t="shared" si="2"/>
        <v>N</v>
      </c>
      <c r="L46" s="65"/>
      <c r="M46" s="65"/>
      <c r="N46" s="66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3.5" customHeight="1">
      <c r="A47" s="78">
        <v>29.0</v>
      </c>
      <c r="B47" s="57"/>
      <c r="C47" s="58" t="s">
        <v>92</v>
      </c>
      <c r="D47" s="58" t="s">
        <v>93</v>
      </c>
      <c r="E47" s="59" t="s">
        <v>36</v>
      </c>
      <c r="F47" s="59" t="s">
        <v>36</v>
      </c>
      <c r="G47" s="59" t="s">
        <v>37</v>
      </c>
      <c r="H47" s="59" t="s">
        <v>36</v>
      </c>
      <c r="I47" s="40">
        <v>32.0</v>
      </c>
      <c r="J47" s="59">
        <f t="shared" si="1"/>
        <v>49.23076923</v>
      </c>
      <c r="K47" s="59" t="str">
        <f t="shared" si="2"/>
        <v>N</v>
      </c>
      <c r="L47" s="65"/>
      <c r="M47" s="65"/>
      <c r="N47" s="66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3.5" customHeight="1">
      <c r="A48" s="78">
        <v>30.0</v>
      </c>
      <c r="B48" s="57"/>
      <c r="C48" s="58" t="s">
        <v>94</v>
      </c>
      <c r="D48" s="58" t="s">
        <v>95</v>
      </c>
      <c r="E48" s="59" t="s">
        <v>36</v>
      </c>
      <c r="F48" s="59" t="s">
        <v>37</v>
      </c>
      <c r="G48" s="59" t="s">
        <v>36</v>
      </c>
      <c r="H48" s="59" t="s">
        <v>36</v>
      </c>
      <c r="I48" s="40">
        <v>35.0</v>
      </c>
      <c r="J48" s="59">
        <f t="shared" si="1"/>
        <v>53.84615385</v>
      </c>
      <c r="K48" s="59" t="str">
        <f t="shared" si="2"/>
        <v>N</v>
      </c>
      <c r="L48" s="65"/>
      <c r="M48" s="65"/>
      <c r="N48" s="66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3.5" customHeight="1">
      <c r="A49" s="78">
        <v>31.0</v>
      </c>
      <c r="B49" s="57"/>
      <c r="C49" s="58" t="s">
        <v>96</v>
      </c>
      <c r="D49" s="58" t="s">
        <v>97</v>
      </c>
      <c r="E49" s="59" t="s">
        <v>36</v>
      </c>
      <c r="F49" s="59" t="s">
        <v>37</v>
      </c>
      <c r="G49" s="59" t="s">
        <v>36</v>
      </c>
      <c r="H49" s="59" t="s">
        <v>37</v>
      </c>
      <c r="I49" s="40">
        <v>28.0</v>
      </c>
      <c r="J49" s="59">
        <f t="shared" si="1"/>
        <v>43.07692308</v>
      </c>
      <c r="K49" s="59" t="str">
        <f t="shared" si="2"/>
        <v>N</v>
      </c>
      <c r="L49" s="65"/>
      <c r="M49" s="65"/>
      <c r="N49" s="66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3.5" customHeight="1">
      <c r="A50" s="78">
        <v>32.0</v>
      </c>
      <c r="B50" s="57"/>
      <c r="C50" s="58" t="s">
        <v>98</v>
      </c>
      <c r="D50" s="58" t="s">
        <v>99</v>
      </c>
      <c r="E50" s="59" t="s">
        <v>37</v>
      </c>
      <c r="F50" s="59" t="s">
        <v>37</v>
      </c>
      <c r="G50" s="59" t="s">
        <v>36</v>
      </c>
      <c r="H50" s="59" t="s">
        <v>36</v>
      </c>
      <c r="I50" s="40">
        <v>41.0</v>
      </c>
      <c r="J50" s="59">
        <f t="shared" si="1"/>
        <v>63.07692308</v>
      </c>
      <c r="K50" s="59" t="str">
        <f t="shared" si="2"/>
        <v>Y</v>
      </c>
      <c r="L50" s="65"/>
      <c r="M50" s="65"/>
      <c r="N50" s="66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3.5" customHeight="1">
      <c r="A51" s="78">
        <v>33.0</v>
      </c>
      <c r="B51" s="57"/>
      <c r="C51" s="58" t="s">
        <v>100</v>
      </c>
      <c r="D51" s="58" t="s">
        <v>101</v>
      </c>
      <c r="E51" s="59" t="s">
        <v>36</v>
      </c>
      <c r="F51" s="59" t="s">
        <v>36</v>
      </c>
      <c r="G51" s="59" t="s">
        <v>37</v>
      </c>
      <c r="H51" s="59" t="s">
        <v>36</v>
      </c>
      <c r="I51" s="40">
        <v>39.0</v>
      </c>
      <c r="J51" s="59">
        <f t="shared" si="1"/>
        <v>60</v>
      </c>
      <c r="K51" s="59" t="str">
        <f t="shared" si="2"/>
        <v>Y</v>
      </c>
      <c r="L51" s="65"/>
      <c r="M51" s="65"/>
      <c r="N51" s="66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3.5" customHeight="1">
      <c r="A52" s="78">
        <v>34.0</v>
      </c>
      <c r="B52" s="57"/>
      <c r="C52" s="58" t="s">
        <v>102</v>
      </c>
      <c r="D52" s="58" t="s">
        <v>103</v>
      </c>
      <c r="E52" s="59" t="s">
        <v>36</v>
      </c>
      <c r="F52" s="59" t="s">
        <v>37</v>
      </c>
      <c r="G52" s="59" t="s">
        <v>36</v>
      </c>
      <c r="H52" s="59" t="s">
        <v>37</v>
      </c>
      <c r="I52" s="40">
        <v>40.0</v>
      </c>
      <c r="J52" s="59">
        <f t="shared" si="1"/>
        <v>61.53846154</v>
      </c>
      <c r="K52" s="59" t="str">
        <f t="shared" si="2"/>
        <v>Y</v>
      </c>
      <c r="L52" s="65"/>
      <c r="M52" s="65"/>
      <c r="N52" s="66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15.5" customHeight="1">
      <c r="A53" s="67" t="s">
        <v>104</v>
      </c>
      <c r="B53" s="3"/>
      <c r="C53" s="67">
        <f>COUNTA(A19:A52)</f>
        <v>34</v>
      </c>
      <c r="D53" s="170"/>
      <c r="E53" s="40">
        <f t="shared" ref="E53:H53" si="3">COUNTIF(E19:E52,"Y")</f>
        <v>25</v>
      </c>
      <c r="F53" s="40">
        <f t="shared" si="3"/>
        <v>17</v>
      </c>
      <c r="G53" s="40">
        <f t="shared" si="3"/>
        <v>25</v>
      </c>
      <c r="H53" s="40">
        <f t="shared" si="3"/>
        <v>17</v>
      </c>
      <c r="I53" s="40"/>
      <c r="J53" s="40"/>
      <c r="K53" s="40">
        <f>COUNTIF(K19:K52,"Y")</f>
        <v>13</v>
      </c>
      <c r="L53" s="65"/>
      <c r="M53" s="65"/>
      <c r="N53" s="66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87.75" customHeight="1">
      <c r="A54" s="171" t="s">
        <v>105</v>
      </c>
      <c r="B54" s="172"/>
      <c r="C54" s="67" t="str">
        <f>'[1]CC1-CO-Attainment-correct'!C34</f>
        <v>#REF!</v>
      </c>
      <c r="D54" s="173" t="s">
        <v>106</v>
      </c>
      <c r="E54" s="40" t="str">
        <f>(E53/C54)*100</f>
        <v>#REF!</v>
      </c>
      <c r="F54" s="40" t="str">
        <f>(F53/C54)*100</f>
        <v>#REF!</v>
      </c>
      <c r="G54" s="40" t="str">
        <f>(G53/C54)*100</f>
        <v>#REF!</v>
      </c>
      <c r="H54" s="40" t="str">
        <f>(H53/C54)*100</f>
        <v>#REF!</v>
      </c>
      <c r="I54" s="40"/>
      <c r="J54" s="40"/>
      <c r="K54" s="40" t="str">
        <f>(K53/C54)*100</f>
        <v>#REF!</v>
      </c>
      <c r="L54" s="65"/>
      <c r="M54" s="65"/>
      <c r="N54" s="66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39.75" customHeight="1">
      <c r="A55" s="78"/>
      <c r="B55" s="57"/>
      <c r="C55" s="57"/>
      <c r="D55" s="174"/>
      <c r="E55" s="176" t="str">
        <f t="shared" ref="E55:K55" si="4">IF(E54&lt;=0,"",IF((E54&gt;=60),"Attained","Not-Attained"))</f>
        <v>#REF!</v>
      </c>
      <c r="F55" s="176" t="str">
        <f t="shared" si="4"/>
        <v>#REF!</v>
      </c>
      <c r="G55" s="176" t="str">
        <f t="shared" si="4"/>
        <v>#REF!</v>
      </c>
      <c r="H55" s="176" t="str">
        <f t="shared" si="4"/>
        <v>#REF!</v>
      </c>
      <c r="I55" s="40" t="str">
        <f t="shared" si="4"/>
        <v/>
      </c>
      <c r="J55" s="40" t="str">
        <f t="shared" si="4"/>
        <v/>
      </c>
      <c r="K55" s="40" t="str">
        <f t="shared" si="4"/>
        <v>#REF!</v>
      </c>
      <c r="L55" s="65"/>
      <c r="M55" s="65"/>
      <c r="N55" s="66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0" customHeight="1">
      <c r="A56" s="78"/>
      <c r="B56" s="57"/>
      <c r="C56" s="57"/>
      <c r="D56" s="174"/>
      <c r="E56" s="40"/>
      <c r="F56" s="40"/>
      <c r="G56" s="40"/>
      <c r="H56" s="40"/>
      <c r="I56" s="40"/>
      <c r="J56" s="40"/>
      <c r="K56" s="40"/>
      <c r="L56" s="65"/>
      <c r="M56" s="65"/>
      <c r="N56" s="66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0" customHeight="1">
      <c r="A57" s="78"/>
      <c r="B57" s="57"/>
      <c r="C57" s="57"/>
      <c r="D57" s="174"/>
      <c r="E57" s="175">
        <v>1.0</v>
      </c>
      <c r="F57" s="175">
        <v>1.0</v>
      </c>
      <c r="G57" s="175">
        <v>1.0</v>
      </c>
      <c r="H57" s="175">
        <v>2.0</v>
      </c>
      <c r="I57" s="40"/>
      <c r="J57" s="40"/>
      <c r="K57" s="175">
        <v>3.0</v>
      </c>
      <c r="L57" s="76"/>
      <c r="M57" s="76"/>
      <c r="N57" s="77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0" customHeight="1">
      <c r="A58" s="78"/>
      <c r="B58" s="57"/>
      <c r="C58" s="57"/>
      <c r="D58" s="69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0" customHeight="1">
      <c r="A59" s="78"/>
      <c r="B59" s="57"/>
      <c r="C59" s="57"/>
      <c r="D59" s="69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0" customHeight="1">
      <c r="A60" s="78"/>
      <c r="B60" s="57"/>
      <c r="C60" s="57"/>
      <c r="D60" s="69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0" customHeight="1">
      <c r="A61" s="78"/>
      <c r="B61" s="57"/>
      <c r="C61" s="57"/>
      <c r="D61" s="69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0" customHeight="1">
      <c r="A62" s="78"/>
      <c r="B62" s="57"/>
      <c r="C62" s="57"/>
      <c r="D62" s="79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0" customHeight="1">
      <c r="A63" s="78"/>
      <c r="B63" s="57"/>
      <c r="C63" s="57"/>
      <c r="D63" s="69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0" customHeight="1">
      <c r="A64" s="78"/>
      <c r="B64" s="57"/>
      <c r="C64" s="57"/>
      <c r="D64" s="69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0" customHeight="1">
      <c r="A65" s="78"/>
      <c r="B65" s="57"/>
      <c r="C65" s="57"/>
      <c r="D65" s="69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3.5" customHeight="1">
      <c r="A66" s="78"/>
      <c r="B66" s="80"/>
      <c r="C66" s="80"/>
      <c r="D66" s="80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3.5" customHeight="1">
      <c r="A67" s="78"/>
      <c r="B67" s="80"/>
      <c r="C67" s="80"/>
      <c r="D67" s="80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3.5" customHeight="1">
      <c r="A68" s="78"/>
      <c r="B68" s="80"/>
      <c r="C68" s="80"/>
      <c r="D68" s="80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3.5" customHeight="1">
      <c r="A69" s="78"/>
      <c r="B69" s="80"/>
      <c r="C69" s="80"/>
      <c r="D69" s="80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3.5" customHeight="1">
      <c r="A70" s="78"/>
      <c r="B70" s="80"/>
      <c r="C70" s="80"/>
      <c r="D70" s="80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3.5" customHeight="1">
      <c r="A71" s="78"/>
      <c r="B71" s="80"/>
      <c r="C71" s="80"/>
      <c r="D71" s="80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3.5" customHeight="1">
      <c r="A72" s="78"/>
      <c r="B72" s="80"/>
      <c r="C72" s="80"/>
      <c r="D72" s="80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3.5" customHeight="1">
      <c r="A73" s="78"/>
      <c r="B73" s="80"/>
      <c r="C73" s="80"/>
      <c r="D73" s="80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3.5" customHeight="1">
      <c r="A74" s="78"/>
      <c r="B74" s="80"/>
      <c r="C74" s="80"/>
      <c r="D74" s="80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3.5" customHeight="1">
      <c r="A75" s="78"/>
      <c r="B75" s="80"/>
      <c r="C75" s="80"/>
      <c r="D75" s="80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3.5" customHeight="1">
      <c r="A76" s="78"/>
      <c r="B76" s="80"/>
      <c r="C76" s="80"/>
      <c r="D76" s="80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3.5" customHeight="1">
      <c r="A77" s="78"/>
      <c r="B77" s="80"/>
      <c r="C77" s="80"/>
      <c r="D77" s="80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3.5" customHeight="1">
      <c r="A78" s="78"/>
      <c r="B78" s="80"/>
      <c r="C78" s="80"/>
      <c r="D78" s="80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3.5" customHeight="1">
      <c r="A79" s="78"/>
      <c r="B79" s="80"/>
      <c r="C79" s="80"/>
      <c r="D79" s="80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3.5" customHeight="1">
      <c r="A80" s="78"/>
      <c r="B80" s="80"/>
      <c r="C80" s="80"/>
      <c r="D80" s="80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3.5" customHeight="1">
      <c r="A81" s="78"/>
      <c r="B81" s="80"/>
      <c r="C81" s="80"/>
      <c r="D81" s="80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3.5" customHeight="1">
      <c r="A82" s="78"/>
      <c r="B82" s="80"/>
      <c r="C82" s="80"/>
      <c r="D82" s="80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3.5" customHeight="1">
      <c r="A83" s="78"/>
      <c r="B83" s="80"/>
      <c r="C83" s="80"/>
      <c r="D83" s="80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3.5" customHeight="1">
      <c r="A84" s="78"/>
      <c r="B84" s="80"/>
      <c r="C84" s="80"/>
      <c r="D84" s="80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3.5" customHeight="1">
      <c r="A85" s="78"/>
      <c r="B85" s="80"/>
      <c r="C85" s="80"/>
      <c r="D85" s="80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3.5" customHeight="1">
      <c r="A86" s="78"/>
      <c r="B86" s="80"/>
      <c r="C86" s="80"/>
      <c r="D86" s="80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3.5" customHeight="1">
      <c r="A87" s="78"/>
      <c r="B87" s="80"/>
      <c r="C87" s="80"/>
      <c r="D87" s="80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3.5" customHeight="1">
      <c r="A88" s="78"/>
      <c r="B88" s="80"/>
      <c r="C88" s="80"/>
      <c r="D88" s="80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3.5" customHeight="1">
      <c r="A89" s="78"/>
      <c r="B89" s="80"/>
      <c r="C89" s="80"/>
      <c r="D89" s="80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3.5" customHeight="1">
      <c r="A90" s="78"/>
      <c r="B90" s="80"/>
      <c r="C90" s="80"/>
      <c r="D90" s="80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3.5" customHeight="1">
      <c r="A91" s="78"/>
      <c r="B91" s="80"/>
      <c r="C91" s="80"/>
      <c r="D91" s="80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3.5" customHeight="1">
      <c r="A92" s="78"/>
      <c r="B92" s="80"/>
      <c r="C92" s="80"/>
      <c r="D92" s="80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3.5" customHeight="1">
      <c r="A93" s="78"/>
      <c r="B93" s="80"/>
      <c r="C93" s="80"/>
      <c r="D93" s="80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3.5" customHeight="1">
      <c r="A94" s="78"/>
      <c r="B94" s="80"/>
      <c r="C94" s="80"/>
      <c r="D94" s="80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3.5" customHeight="1">
      <c r="A95" s="78"/>
      <c r="B95" s="80"/>
      <c r="C95" s="80"/>
      <c r="D95" s="80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3.5" customHeight="1">
      <c r="A96" s="78"/>
      <c r="B96" s="80"/>
      <c r="C96" s="80"/>
      <c r="D96" s="80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3.5" customHeight="1">
      <c r="A97" s="78"/>
      <c r="B97" s="80"/>
      <c r="C97" s="80"/>
      <c r="D97" s="80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3.5" customHeight="1">
      <c r="A98" s="78"/>
      <c r="B98" s="80"/>
      <c r="C98" s="80"/>
      <c r="D98" s="80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3.5" customHeight="1">
      <c r="A99" s="78"/>
      <c r="B99" s="80"/>
      <c r="C99" s="80"/>
      <c r="D99" s="80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3.5" customHeight="1">
      <c r="A100" s="78"/>
      <c r="B100" s="80"/>
      <c r="C100" s="80"/>
      <c r="D100" s="80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3.5" customHeight="1">
      <c r="A101" s="78"/>
      <c r="B101" s="80"/>
      <c r="C101" s="80"/>
      <c r="D101" s="80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3.5" customHeight="1">
      <c r="A102" s="78"/>
      <c r="B102" s="80"/>
      <c r="C102" s="80"/>
      <c r="D102" s="80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3.5" customHeight="1">
      <c r="A103" s="78"/>
      <c r="B103" s="80"/>
      <c r="C103" s="80"/>
      <c r="D103" s="80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3.5" customHeight="1">
      <c r="A104" s="78"/>
      <c r="B104" s="80"/>
      <c r="C104" s="80"/>
      <c r="D104" s="80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3.5" customHeight="1">
      <c r="A105" s="78"/>
      <c r="B105" s="80"/>
      <c r="C105" s="80"/>
      <c r="D105" s="80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3.5" customHeight="1">
      <c r="A106" s="78"/>
      <c r="B106" s="80"/>
      <c r="C106" s="80"/>
      <c r="D106" s="80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3.5" customHeight="1">
      <c r="A107" s="78"/>
      <c r="B107" s="80"/>
      <c r="C107" s="80"/>
      <c r="D107" s="80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3.5" customHeight="1">
      <c r="A108" s="78"/>
      <c r="B108" s="80"/>
      <c r="C108" s="80"/>
      <c r="D108" s="80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3.5" customHeight="1">
      <c r="A109" s="78"/>
      <c r="B109" s="80"/>
      <c r="C109" s="80"/>
      <c r="D109" s="80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3.5" customHeight="1">
      <c r="A110" s="78"/>
      <c r="B110" s="80"/>
      <c r="C110" s="80"/>
      <c r="D110" s="80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3.5" customHeight="1">
      <c r="A111" s="78"/>
      <c r="B111" s="80"/>
      <c r="C111" s="80"/>
      <c r="D111" s="80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0" customHeight="1">
      <c r="A112" s="78"/>
      <c r="B112" s="80"/>
      <c r="C112" s="80"/>
      <c r="D112" s="80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0" customHeight="1">
      <c r="A113" s="78"/>
      <c r="B113" s="80"/>
      <c r="C113" s="80"/>
      <c r="D113" s="80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0" customHeight="1">
      <c r="A114" s="78"/>
      <c r="B114" s="80"/>
      <c r="C114" s="80"/>
      <c r="D114" s="80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0" customHeight="1">
      <c r="A115" s="78"/>
      <c r="B115" s="80"/>
      <c r="C115" s="80"/>
      <c r="D115" s="80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0" customHeight="1">
      <c r="A116" s="78"/>
      <c r="B116" s="80"/>
      <c r="C116" s="80"/>
      <c r="D116" s="80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0" customHeight="1">
      <c r="A117" s="78"/>
      <c r="B117" s="80"/>
      <c r="C117" s="80"/>
      <c r="D117" s="80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0" customHeight="1">
      <c r="A118" s="78"/>
      <c r="B118" s="80"/>
      <c r="C118" s="80"/>
      <c r="D118" s="80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0" customHeight="1">
      <c r="A119" s="78"/>
      <c r="B119" s="80"/>
      <c r="C119" s="80"/>
      <c r="D119" s="80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0" customHeight="1">
      <c r="A120" s="78"/>
      <c r="B120" s="80"/>
      <c r="C120" s="80"/>
      <c r="D120" s="80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0" customHeight="1">
      <c r="A121" s="78"/>
      <c r="B121" s="80"/>
      <c r="C121" s="80"/>
      <c r="D121" s="80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0" customHeight="1">
      <c r="A122" s="78"/>
      <c r="B122" s="80"/>
      <c r="C122" s="80"/>
      <c r="D122" s="80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0" customHeight="1">
      <c r="A123" s="78"/>
      <c r="B123" s="80"/>
      <c r="C123" s="80"/>
      <c r="D123" s="80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0" customHeight="1">
      <c r="A124" s="78"/>
      <c r="B124" s="80"/>
      <c r="C124" s="80"/>
      <c r="D124" s="80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0" customHeight="1">
      <c r="A125" s="78"/>
      <c r="B125" s="80"/>
      <c r="C125" s="80"/>
      <c r="D125" s="80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0" customHeight="1">
      <c r="A126" s="78"/>
      <c r="B126" s="80"/>
      <c r="C126" s="80"/>
      <c r="D126" s="80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0" customHeight="1">
      <c r="A127" s="78"/>
      <c r="B127" s="80"/>
      <c r="C127" s="80"/>
      <c r="D127" s="80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0" customHeight="1">
      <c r="A128" s="78"/>
      <c r="B128" s="80"/>
      <c r="C128" s="80"/>
      <c r="D128" s="80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0" customHeight="1">
      <c r="A129" s="78"/>
      <c r="B129" s="80"/>
      <c r="C129" s="80"/>
      <c r="D129" s="80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3.5" customHeight="1">
      <c r="A130" s="78"/>
      <c r="B130" s="80"/>
      <c r="C130" s="80"/>
      <c r="D130" s="80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3.5" customHeight="1">
      <c r="A131" s="81"/>
      <c r="B131" s="82"/>
      <c r="C131" s="82"/>
      <c r="D131" s="83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3.5" customHeight="1">
      <c r="A132" s="81"/>
      <c r="B132" s="82"/>
      <c r="C132" s="82"/>
      <c r="D132" s="83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3.5" customHeight="1">
      <c r="A133" s="81"/>
      <c r="B133" s="82"/>
      <c r="C133" s="82"/>
      <c r="D133" s="83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3.5" customHeight="1">
      <c r="A134" s="81"/>
      <c r="B134" s="82"/>
      <c r="C134" s="82"/>
      <c r="D134" s="83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3.5" customHeight="1">
      <c r="A135" s="81"/>
      <c r="B135" s="82"/>
      <c r="C135" s="82"/>
      <c r="D135" s="83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3.5" customHeight="1">
      <c r="A136" s="81"/>
      <c r="B136" s="82"/>
      <c r="C136" s="82"/>
      <c r="D136" s="84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3.5" customHeight="1">
      <c r="A137" s="81"/>
      <c r="B137" s="82"/>
      <c r="C137" s="82"/>
      <c r="D137" s="83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3.5" customHeight="1">
      <c r="A138" s="81"/>
      <c r="B138" s="82"/>
      <c r="C138" s="82"/>
      <c r="D138" s="83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3.5" customHeight="1">
      <c r="A139" s="81"/>
      <c r="B139" s="82"/>
      <c r="C139" s="82"/>
      <c r="D139" s="84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3.5" customHeight="1">
      <c r="A140" s="81"/>
      <c r="B140" s="82"/>
      <c r="C140" s="82"/>
      <c r="D140" s="83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3.5" customHeight="1">
      <c r="A141" s="81"/>
      <c r="B141" s="82"/>
      <c r="C141" s="82"/>
      <c r="D141" s="84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3.5" customHeight="1">
      <c r="A142" s="81"/>
      <c r="B142" s="82"/>
      <c r="C142" s="82"/>
      <c r="D142" s="84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3.5" customHeight="1">
      <c r="A143" s="81"/>
      <c r="B143" s="85"/>
      <c r="C143" s="85"/>
      <c r="D143" s="86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3.5" customHeight="1">
      <c r="A144" s="81"/>
      <c r="B144" s="82"/>
      <c r="C144" s="82"/>
      <c r="D144" s="83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3.5" customHeight="1">
      <c r="A145" s="81"/>
      <c r="B145" s="82"/>
      <c r="C145" s="82"/>
      <c r="D145" s="83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3.5" customHeight="1">
      <c r="A146" s="81"/>
      <c r="B146" s="82"/>
      <c r="C146" s="82"/>
      <c r="D146" s="83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3.5" customHeight="1">
      <c r="A147" s="81"/>
      <c r="B147" s="82"/>
      <c r="C147" s="82"/>
      <c r="D147" s="83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3.5" customHeight="1">
      <c r="A148" s="81"/>
      <c r="B148" s="82"/>
      <c r="C148" s="82"/>
      <c r="D148" s="83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3.5" customHeight="1">
      <c r="A149" s="81"/>
      <c r="B149" s="82"/>
      <c r="C149" s="82"/>
      <c r="D149" s="83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3.5" customHeight="1">
      <c r="A150" s="81"/>
      <c r="B150" s="82"/>
      <c r="C150" s="82"/>
      <c r="D150" s="84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3.5" customHeight="1">
      <c r="A151" s="81"/>
      <c r="B151" s="82"/>
      <c r="C151" s="82"/>
      <c r="D151" s="83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3.5" customHeight="1">
      <c r="A152" s="81"/>
      <c r="B152" s="82"/>
      <c r="C152" s="82"/>
      <c r="D152" s="83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3.5" customHeight="1">
      <c r="A153" s="81"/>
      <c r="B153" s="82"/>
      <c r="C153" s="82"/>
      <c r="D153" s="83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3.5" customHeight="1">
      <c r="A154" s="81"/>
      <c r="B154" s="82"/>
      <c r="C154" s="82"/>
      <c r="D154" s="84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3.5" customHeight="1">
      <c r="A155" s="87"/>
      <c r="B155" s="88"/>
      <c r="C155" s="89"/>
      <c r="D155" s="90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3.5" customHeight="1">
      <c r="A156" s="87"/>
      <c r="B156" s="88"/>
      <c r="C156" s="89"/>
      <c r="D156" s="90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3.5" customHeight="1">
      <c r="A157" s="87"/>
      <c r="B157" s="88"/>
      <c r="C157" s="89"/>
      <c r="D157" s="90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3.5" customHeight="1">
      <c r="A158" s="87"/>
      <c r="B158" s="88"/>
      <c r="C158" s="89"/>
      <c r="D158" s="90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3.5" customHeight="1">
      <c r="A159" s="87"/>
      <c r="B159" s="88"/>
      <c r="C159" s="89"/>
      <c r="D159" s="90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3.5" customHeight="1">
      <c r="A160" s="87"/>
      <c r="B160" s="88"/>
      <c r="C160" s="89"/>
      <c r="D160" s="90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3.5" customHeight="1">
      <c r="A161" s="87"/>
      <c r="B161" s="88"/>
      <c r="C161" s="89"/>
      <c r="D161" s="90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3.5" customHeight="1">
      <c r="A162" s="87"/>
      <c r="B162" s="88"/>
      <c r="C162" s="89"/>
      <c r="D162" s="90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3.5" customHeight="1">
      <c r="A163" s="87"/>
      <c r="B163" s="88"/>
      <c r="C163" s="89"/>
      <c r="D163" s="90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3.5" customHeight="1">
      <c r="A164" s="87"/>
      <c r="B164" s="88"/>
      <c r="C164" s="89"/>
      <c r="D164" s="90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3.5" customHeight="1">
      <c r="A165" s="87"/>
      <c r="B165" s="88"/>
      <c r="C165" s="91"/>
      <c r="D165" s="92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3.5" customHeight="1">
      <c r="A166" s="87"/>
      <c r="B166" s="88"/>
      <c r="C166" s="91"/>
      <c r="D166" s="92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3.5" customHeight="1">
      <c r="A167" s="87"/>
      <c r="B167" s="88"/>
      <c r="C167" s="91"/>
      <c r="D167" s="92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3.5" customHeight="1">
      <c r="A168" s="87"/>
      <c r="B168" s="88"/>
      <c r="C168" s="91"/>
      <c r="D168" s="92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3.5" customHeight="1">
      <c r="A169" s="87">
        <v>146.0</v>
      </c>
      <c r="B169" s="88"/>
      <c r="C169" s="91"/>
      <c r="D169" s="92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3.5" customHeight="1">
      <c r="A170" s="87">
        <v>147.0</v>
      </c>
      <c r="B170" s="88"/>
      <c r="C170" s="91"/>
      <c r="D170" s="92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3.5" customHeight="1">
      <c r="A171" s="87">
        <v>148.0</v>
      </c>
      <c r="B171" s="88"/>
      <c r="C171" s="91"/>
      <c r="D171" s="92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3.5" customHeight="1">
      <c r="A172" s="87">
        <v>149.0</v>
      </c>
      <c r="B172" s="88"/>
      <c r="C172" s="91"/>
      <c r="D172" s="92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3.5" customHeight="1">
      <c r="A173" s="87">
        <v>150.0</v>
      </c>
      <c r="B173" s="88"/>
      <c r="C173" s="91"/>
      <c r="D173" s="92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3.5" customHeight="1">
      <c r="A174" s="87">
        <v>151.0</v>
      </c>
      <c r="B174" s="93"/>
      <c r="C174" s="91"/>
      <c r="D174" s="92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3.5" customHeight="1">
      <c r="A175" s="87">
        <v>152.0</v>
      </c>
      <c r="B175" s="88"/>
      <c r="C175" s="91"/>
      <c r="D175" s="92"/>
      <c r="E175" s="33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6.5" customHeight="1">
      <c r="A176" s="87">
        <v>153.0</v>
      </c>
      <c r="B176" s="88"/>
      <c r="C176" s="91"/>
      <c r="D176" s="92"/>
      <c r="E176" s="33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80.25" customHeight="1">
      <c r="A177" s="94"/>
      <c r="B177" s="95" t="s">
        <v>104</v>
      </c>
      <c r="C177" s="75"/>
      <c r="D177" s="67">
        <f>COUNTA(D19:D176)</f>
        <v>35</v>
      </c>
      <c r="E177" s="96" t="s">
        <v>107</v>
      </c>
      <c r="F177" s="97" t="str">
        <f>COUNTIF(#REF!,"3")</f>
        <v>#REF!</v>
      </c>
      <c r="G177" s="97" t="s">
        <v>108</v>
      </c>
      <c r="H177" s="96" t="str">
        <f>COUNTIF(#REF!,"2")</f>
        <v>#REF!</v>
      </c>
      <c r="I177" s="97" t="s">
        <v>109</v>
      </c>
      <c r="J177" s="96" t="str">
        <f>COUNTIF(#REF!,"1")</f>
        <v>#REF!</v>
      </c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</row>
    <row r="178" ht="75.75" customHeight="1">
      <c r="A178" s="98"/>
      <c r="B178" s="67" t="s">
        <v>105</v>
      </c>
      <c r="C178" s="3"/>
      <c r="D178" s="67" t="str">
        <f>COUNTIF(#REF!,"&gt;0")</f>
        <v>#REF!</v>
      </c>
      <c r="E178" s="99" t="s">
        <v>106</v>
      </c>
      <c r="F178" s="100" t="str">
        <f>F177/D178*100</f>
        <v>#REF!</v>
      </c>
      <c r="G178" s="101" t="s">
        <v>110</v>
      </c>
      <c r="H178" s="100" t="str">
        <f>H177/D178*100</f>
        <v>#REF!</v>
      </c>
      <c r="I178" s="101" t="s">
        <v>111</v>
      </c>
      <c r="J178" s="100" t="str">
        <f>J177/D178*100</f>
        <v>#REF!</v>
      </c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21.0" customHeight="1">
      <c r="A179" s="1"/>
      <c r="B179" s="1"/>
      <c r="C179" s="33"/>
      <c r="D179" s="102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3.5" customHeight="1">
      <c r="A180" s="1"/>
      <c r="B180" s="1"/>
      <c r="C180" s="33"/>
      <c r="D180" s="102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3.5" customHeight="1">
      <c r="A181" s="1"/>
      <c r="B181" s="1"/>
      <c r="C181" s="33"/>
      <c r="D181" s="102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3.5" customHeight="1">
      <c r="A182" s="1"/>
      <c r="B182" s="1"/>
      <c r="C182" s="33"/>
      <c r="D182" s="102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3.5" customHeight="1">
      <c r="A183" s="1"/>
      <c r="B183" s="1"/>
      <c r="C183" s="33"/>
      <c r="D183" s="102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3.5" customHeight="1">
      <c r="A184" s="1"/>
      <c r="B184" s="1"/>
      <c r="C184" s="33"/>
      <c r="D184" s="102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3.5" customHeight="1">
      <c r="A185" s="1"/>
      <c r="B185" s="1"/>
      <c r="C185" s="33"/>
      <c r="D185" s="102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3.5" customHeight="1">
      <c r="A186" s="1"/>
      <c r="B186" s="1"/>
      <c r="C186" s="33"/>
      <c r="D186" s="102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3.5" customHeight="1">
      <c r="A187" s="1"/>
      <c r="B187" s="1"/>
      <c r="C187" s="33"/>
      <c r="D187" s="102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3.5" customHeight="1">
      <c r="A188" s="1"/>
      <c r="B188" s="1"/>
      <c r="C188" s="33"/>
      <c r="D188" s="102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3.5" customHeight="1">
      <c r="A189" s="1"/>
      <c r="B189" s="1"/>
      <c r="C189" s="33"/>
      <c r="D189" s="102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3.5" customHeight="1">
      <c r="A190" s="1"/>
      <c r="B190" s="1"/>
      <c r="C190" s="33"/>
      <c r="D190" s="102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3.5" customHeight="1">
      <c r="A191" s="1"/>
      <c r="B191" s="1"/>
      <c r="C191" s="33"/>
      <c r="D191" s="102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3.5" customHeight="1">
      <c r="A192" s="1"/>
      <c r="B192" s="1"/>
      <c r="C192" s="33"/>
      <c r="D192" s="102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3.5" customHeight="1">
      <c r="A193" s="1"/>
      <c r="B193" s="1"/>
      <c r="C193" s="33"/>
      <c r="D193" s="102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3.5" customHeight="1">
      <c r="A194" s="1"/>
      <c r="B194" s="1"/>
      <c r="C194" s="33"/>
      <c r="D194" s="102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3.5" customHeight="1">
      <c r="A195" s="1"/>
      <c r="B195" s="1"/>
      <c r="C195" s="33"/>
      <c r="D195" s="102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3.5" customHeight="1">
      <c r="A196" s="1"/>
      <c r="B196" s="1"/>
      <c r="C196" s="33"/>
      <c r="D196" s="102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3.5" customHeight="1">
      <c r="A197" s="1"/>
      <c r="B197" s="1"/>
      <c r="C197" s="33"/>
      <c r="D197" s="102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3.5" customHeight="1">
      <c r="A198" s="1"/>
      <c r="B198" s="1"/>
      <c r="C198" s="33"/>
      <c r="D198" s="102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3.5" customHeight="1">
      <c r="A199" s="1"/>
      <c r="B199" s="1"/>
      <c r="C199" s="33"/>
      <c r="D199" s="102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3.5" customHeight="1">
      <c r="A200" s="1"/>
      <c r="B200" s="1"/>
      <c r="C200" s="33"/>
      <c r="D200" s="102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3.5" customHeight="1">
      <c r="A201" s="1"/>
      <c r="B201" s="1"/>
      <c r="C201" s="33"/>
      <c r="D201" s="102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3.5" customHeight="1">
      <c r="A202" s="1"/>
      <c r="B202" s="1"/>
      <c r="C202" s="33"/>
      <c r="D202" s="102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3.5" customHeight="1">
      <c r="A203" s="1"/>
      <c r="B203" s="1"/>
      <c r="C203" s="33"/>
      <c r="D203" s="102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3.5" customHeight="1">
      <c r="A204" s="1"/>
      <c r="B204" s="1"/>
      <c r="C204" s="33"/>
      <c r="D204" s="102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3.5" customHeight="1">
      <c r="A205" s="1"/>
      <c r="B205" s="1"/>
      <c r="C205" s="33"/>
      <c r="D205" s="102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3.5" customHeight="1">
      <c r="A206" s="1"/>
      <c r="B206" s="1"/>
      <c r="C206" s="33"/>
      <c r="D206" s="102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3.5" customHeight="1">
      <c r="A207" s="1"/>
      <c r="B207" s="1"/>
      <c r="C207" s="33"/>
      <c r="D207" s="102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3.5" customHeight="1">
      <c r="A208" s="1"/>
      <c r="B208" s="1"/>
      <c r="C208" s="33"/>
      <c r="D208" s="102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3.5" customHeight="1">
      <c r="A209" s="1"/>
      <c r="B209" s="1"/>
      <c r="C209" s="33"/>
      <c r="D209" s="102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3.5" customHeight="1">
      <c r="A210" s="1"/>
      <c r="B210" s="1"/>
      <c r="C210" s="33"/>
      <c r="D210" s="102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3.5" customHeight="1">
      <c r="A211" s="1"/>
      <c r="B211" s="1"/>
      <c r="C211" s="33"/>
      <c r="D211" s="102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3.5" customHeight="1">
      <c r="A212" s="1"/>
      <c r="B212" s="1"/>
      <c r="C212" s="33"/>
      <c r="D212" s="102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3.5" customHeight="1">
      <c r="A213" s="1"/>
      <c r="B213" s="1"/>
      <c r="C213" s="33"/>
      <c r="D213" s="102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3.5" customHeight="1">
      <c r="A214" s="1"/>
      <c r="B214" s="1"/>
      <c r="C214" s="33"/>
      <c r="D214" s="102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3.5" customHeight="1">
      <c r="A215" s="1"/>
      <c r="B215" s="1"/>
      <c r="C215" s="33"/>
      <c r="D215" s="102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3.5" customHeight="1">
      <c r="A216" s="1"/>
      <c r="B216" s="1"/>
      <c r="C216" s="33"/>
      <c r="D216" s="102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3.5" customHeight="1">
      <c r="A217" s="1"/>
      <c r="B217" s="1"/>
      <c r="C217" s="33"/>
      <c r="D217" s="102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3.5" customHeight="1">
      <c r="A218" s="1"/>
      <c r="B218" s="1"/>
      <c r="C218" s="33"/>
      <c r="D218" s="102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3.5" customHeight="1">
      <c r="A219" s="1"/>
      <c r="B219" s="1"/>
      <c r="C219" s="33"/>
      <c r="D219" s="102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3.5" customHeight="1">
      <c r="A220" s="1"/>
      <c r="B220" s="1"/>
      <c r="C220" s="33"/>
      <c r="D220" s="102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3.5" customHeight="1">
      <c r="A221" s="1"/>
      <c r="B221" s="1"/>
      <c r="C221" s="33"/>
      <c r="D221" s="102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3.5" customHeight="1">
      <c r="A222" s="1"/>
      <c r="B222" s="1"/>
      <c r="C222" s="33"/>
      <c r="D222" s="102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3.5" customHeight="1">
      <c r="A223" s="1"/>
      <c r="B223" s="1"/>
      <c r="C223" s="33"/>
      <c r="D223" s="102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3.5" customHeight="1">
      <c r="A224" s="1"/>
      <c r="B224" s="1"/>
      <c r="C224" s="33"/>
      <c r="D224" s="102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3.5" customHeight="1">
      <c r="A225" s="1"/>
      <c r="B225" s="1"/>
      <c r="C225" s="33"/>
      <c r="D225" s="102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3.5" customHeight="1">
      <c r="A226" s="1"/>
      <c r="B226" s="1"/>
      <c r="C226" s="33"/>
      <c r="D226" s="102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3.5" customHeight="1">
      <c r="A227" s="1"/>
      <c r="B227" s="1"/>
      <c r="C227" s="33"/>
      <c r="D227" s="102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3.5" customHeight="1">
      <c r="A228" s="1"/>
      <c r="B228" s="1"/>
      <c r="C228" s="33"/>
      <c r="D228" s="102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3.5" customHeight="1">
      <c r="A229" s="1"/>
      <c r="B229" s="1"/>
      <c r="C229" s="33"/>
      <c r="D229" s="102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3.5" customHeight="1">
      <c r="A230" s="1"/>
      <c r="B230" s="1"/>
      <c r="C230" s="33"/>
      <c r="D230" s="102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3.5" customHeight="1">
      <c r="A231" s="1"/>
      <c r="B231" s="1"/>
      <c r="C231" s="33"/>
      <c r="D231" s="102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3.5" customHeight="1">
      <c r="A232" s="1"/>
      <c r="B232" s="1"/>
      <c r="C232" s="33"/>
      <c r="D232" s="102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3.5" customHeight="1">
      <c r="A233" s="1"/>
      <c r="B233" s="1"/>
      <c r="C233" s="33"/>
      <c r="D233" s="102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3.5" customHeight="1">
      <c r="A234" s="1"/>
      <c r="B234" s="1"/>
      <c r="C234" s="33"/>
      <c r="D234" s="102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3.5" customHeight="1">
      <c r="A235" s="1"/>
      <c r="B235" s="1"/>
      <c r="C235" s="33"/>
      <c r="D235" s="102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3.5" customHeight="1">
      <c r="A236" s="1"/>
      <c r="B236" s="1"/>
      <c r="C236" s="33"/>
      <c r="D236" s="102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3.5" customHeight="1">
      <c r="A237" s="1"/>
      <c r="B237" s="1"/>
      <c r="C237" s="33"/>
      <c r="D237" s="102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3.5" customHeight="1">
      <c r="A238" s="1"/>
      <c r="B238" s="1"/>
      <c r="C238" s="33"/>
      <c r="D238" s="102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3.5" customHeight="1">
      <c r="A239" s="1"/>
      <c r="B239" s="1"/>
      <c r="C239" s="33"/>
      <c r="D239" s="102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3.5" customHeight="1">
      <c r="A240" s="1"/>
      <c r="B240" s="1"/>
      <c r="C240" s="33"/>
      <c r="D240" s="102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3.5" customHeight="1">
      <c r="A241" s="1"/>
      <c r="B241" s="1"/>
      <c r="C241" s="33"/>
      <c r="D241" s="102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3.5" customHeight="1">
      <c r="A242" s="1"/>
      <c r="B242" s="1"/>
      <c r="C242" s="33"/>
      <c r="D242" s="102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3.5" customHeight="1">
      <c r="A243" s="1"/>
      <c r="B243" s="1"/>
      <c r="C243" s="33"/>
      <c r="D243" s="102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3.5" customHeight="1">
      <c r="A244" s="1"/>
      <c r="B244" s="1"/>
      <c r="C244" s="33"/>
      <c r="D244" s="102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3.5" customHeight="1">
      <c r="A245" s="1"/>
      <c r="B245" s="1"/>
      <c r="C245" s="33"/>
      <c r="D245" s="102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3.5" customHeight="1">
      <c r="A246" s="1"/>
      <c r="B246" s="1"/>
      <c r="C246" s="33"/>
      <c r="D246" s="102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3.5" customHeight="1">
      <c r="A247" s="1"/>
      <c r="B247" s="1"/>
      <c r="C247" s="33"/>
      <c r="D247" s="102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3.5" customHeight="1">
      <c r="A248" s="1"/>
      <c r="B248" s="1"/>
      <c r="C248" s="33"/>
      <c r="D248" s="102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3.5" customHeight="1">
      <c r="A249" s="1"/>
      <c r="B249" s="1"/>
      <c r="C249" s="33"/>
      <c r="D249" s="102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3.5" customHeight="1">
      <c r="A250" s="1"/>
      <c r="B250" s="1"/>
      <c r="C250" s="33"/>
      <c r="D250" s="102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3.5" customHeight="1">
      <c r="A251" s="1"/>
      <c r="B251" s="1"/>
      <c r="C251" s="33"/>
      <c r="D251" s="102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3.5" customHeight="1">
      <c r="A252" s="1"/>
      <c r="B252" s="1"/>
      <c r="C252" s="33"/>
      <c r="D252" s="102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3.5" customHeight="1">
      <c r="A253" s="1"/>
      <c r="B253" s="1"/>
      <c r="C253" s="33"/>
      <c r="D253" s="102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3.5" customHeight="1">
      <c r="A254" s="1"/>
      <c r="B254" s="1"/>
      <c r="C254" s="33"/>
      <c r="D254" s="102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3.5" customHeight="1">
      <c r="A255" s="1"/>
      <c r="B255" s="1"/>
      <c r="C255" s="33"/>
      <c r="D255" s="102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3.5" customHeight="1">
      <c r="A256" s="1"/>
      <c r="B256" s="1"/>
      <c r="C256" s="33"/>
      <c r="D256" s="102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3.5" customHeight="1">
      <c r="A257" s="1"/>
      <c r="B257" s="1"/>
      <c r="C257" s="33"/>
      <c r="D257" s="102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3.5" customHeight="1">
      <c r="A258" s="1"/>
      <c r="B258" s="1"/>
      <c r="C258" s="33"/>
      <c r="D258" s="102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3.5" customHeight="1">
      <c r="A259" s="1"/>
      <c r="B259" s="1"/>
      <c r="C259" s="33"/>
      <c r="D259" s="102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3.5" customHeight="1">
      <c r="A260" s="1"/>
      <c r="B260" s="1"/>
      <c r="C260" s="33"/>
      <c r="D260" s="102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3.5" customHeight="1">
      <c r="A261" s="1"/>
      <c r="B261" s="1"/>
      <c r="C261" s="33"/>
      <c r="D261" s="102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3.5" customHeight="1">
      <c r="A262" s="1"/>
      <c r="B262" s="1"/>
      <c r="C262" s="33"/>
      <c r="D262" s="102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3.5" customHeight="1">
      <c r="A263" s="1"/>
      <c r="B263" s="1"/>
      <c r="C263" s="33"/>
      <c r="D263" s="102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3.5" customHeight="1">
      <c r="A264" s="1"/>
      <c r="B264" s="1"/>
      <c r="C264" s="33"/>
      <c r="D264" s="102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3.5" customHeight="1">
      <c r="A265" s="1"/>
      <c r="B265" s="1"/>
      <c r="C265" s="33"/>
      <c r="D265" s="102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3.5" customHeight="1">
      <c r="A266" s="1"/>
      <c r="B266" s="1"/>
      <c r="C266" s="33"/>
      <c r="D266" s="102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3.5" customHeight="1">
      <c r="A267" s="1"/>
      <c r="B267" s="1"/>
      <c r="C267" s="33"/>
      <c r="D267" s="102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3.5" customHeight="1">
      <c r="A268" s="1"/>
      <c r="B268" s="1"/>
      <c r="C268" s="33"/>
      <c r="D268" s="102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3.5" customHeight="1">
      <c r="A269" s="1"/>
      <c r="B269" s="1"/>
      <c r="C269" s="33"/>
      <c r="D269" s="102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3.5" customHeight="1">
      <c r="A270" s="1"/>
      <c r="B270" s="1"/>
      <c r="C270" s="33"/>
      <c r="D270" s="102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3.5" customHeight="1">
      <c r="A271" s="1"/>
      <c r="B271" s="1"/>
      <c r="C271" s="33"/>
      <c r="D271" s="102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3.5" customHeight="1">
      <c r="A272" s="1"/>
      <c r="B272" s="1"/>
      <c r="C272" s="33"/>
      <c r="D272" s="102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3.5" customHeight="1">
      <c r="A273" s="1"/>
      <c r="B273" s="1"/>
      <c r="C273" s="33"/>
      <c r="D273" s="102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3.5" customHeight="1">
      <c r="A274" s="1"/>
      <c r="B274" s="1"/>
      <c r="C274" s="33"/>
      <c r="D274" s="102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3.5" customHeight="1">
      <c r="A275" s="1"/>
      <c r="B275" s="1"/>
      <c r="C275" s="33"/>
      <c r="D275" s="102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3.5" customHeight="1">
      <c r="A276" s="1"/>
      <c r="B276" s="1"/>
      <c r="C276" s="33"/>
      <c r="D276" s="102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3.5" customHeight="1">
      <c r="A277" s="1"/>
      <c r="B277" s="1"/>
      <c r="C277" s="33"/>
      <c r="D277" s="102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3.5" customHeight="1">
      <c r="A278" s="1"/>
      <c r="B278" s="1"/>
      <c r="C278" s="33"/>
      <c r="D278" s="102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3.5" customHeight="1">
      <c r="A279" s="1"/>
      <c r="B279" s="1"/>
      <c r="C279" s="33"/>
      <c r="D279" s="102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3.5" customHeight="1">
      <c r="A280" s="1"/>
      <c r="B280" s="1"/>
      <c r="C280" s="33"/>
      <c r="D280" s="102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3.5" customHeight="1">
      <c r="A281" s="1"/>
      <c r="B281" s="1"/>
      <c r="C281" s="33"/>
      <c r="D281" s="102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3.5" customHeight="1">
      <c r="A282" s="1"/>
      <c r="B282" s="1"/>
      <c r="C282" s="33"/>
      <c r="D282" s="102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3.5" customHeight="1">
      <c r="A283" s="1"/>
      <c r="B283" s="1"/>
      <c r="C283" s="33"/>
      <c r="D283" s="102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3.5" customHeight="1">
      <c r="A284" s="1"/>
      <c r="B284" s="1"/>
      <c r="C284" s="33"/>
      <c r="D284" s="102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3.5" customHeight="1">
      <c r="A285" s="1"/>
      <c r="B285" s="1"/>
      <c r="C285" s="33"/>
      <c r="D285" s="102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3.5" customHeight="1">
      <c r="A286" s="1"/>
      <c r="B286" s="1"/>
      <c r="C286" s="33"/>
      <c r="D286" s="102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3.5" customHeight="1">
      <c r="A287" s="1"/>
      <c r="B287" s="1"/>
      <c r="C287" s="33"/>
      <c r="D287" s="102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3.5" customHeight="1">
      <c r="A288" s="1"/>
      <c r="B288" s="1"/>
      <c r="C288" s="33"/>
      <c r="D288" s="102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3.5" customHeight="1">
      <c r="A289" s="1"/>
      <c r="B289" s="1"/>
      <c r="C289" s="33"/>
      <c r="D289" s="102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3.5" customHeight="1">
      <c r="A290" s="1"/>
      <c r="B290" s="1"/>
      <c r="C290" s="33"/>
      <c r="D290" s="102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3.5" customHeight="1">
      <c r="A291" s="1"/>
      <c r="B291" s="1"/>
      <c r="C291" s="33"/>
      <c r="D291" s="102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3.5" customHeight="1">
      <c r="A292" s="1"/>
      <c r="B292" s="1"/>
      <c r="C292" s="33"/>
      <c r="D292" s="102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3.5" customHeight="1">
      <c r="A293" s="1"/>
      <c r="B293" s="1"/>
      <c r="C293" s="33"/>
      <c r="D293" s="102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3.5" customHeight="1">
      <c r="A294" s="1"/>
      <c r="B294" s="1"/>
      <c r="C294" s="33"/>
      <c r="D294" s="102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3.5" customHeight="1">
      <c r="A295" s="1"/>
      <c r="B295" s="1"/>
      <c r="C295" s="33"/>
      <c r="D295" s="102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3.5" customHeight="1">
      <c r="A296" s="1"/>
      <c r="B296" s="1"/>
      <c r="C296" s="33"/>
      <c r="D296" s="102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3.5" customHeight="1">
      <c r="A297" s="1"/>
      <c r="B297" s="1"/>
      <c r="C297" s="33"/>
      <c r="D297" s="102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3.5" customHeight="1">
      <c r="A298" s="1"/>
      <c r="B298" s="1"/>
      <c r="C298" s="33"/>
      <c r="D298" s="102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3.5" customHeight="1">
      <c r="A299" s="1"/>
      <c r="B299" s="1"/>
      <c r="C299" s="33"/>
      <c r="D299" s="102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3.5" customHeight="1">
      <c r="A300" s="1"/>
      <c r="B300" s="1"/>
      <c r="C300" s="33"/>
      <c r="D300" s="102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3.5" customHeight="1">
      <c r="A301" s="1"/>
      <c r="B301" s="1"/>
      <c r="C301" s="33"/>
      <c r="D301" s="102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3.5" customHeight="1">
      <c r="A302" s="1"/>
      <c r="B302" s="1"/>
      <c r="C302" s="33"/>
      <c r="D302" s="102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3.5" customHeight="1">
      <c r="A303" s="1"/>
      <c r="B303" s="1"/>
      <c r="C303" s="33"/>
      <c r="D303" s="102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3.5" customHeight="1">
      <c r="A304" s="1"/>
      <c r="B304" s="1"/>
      <c r="C304" s="33"/>
      <c r="D304" s="102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3.5" customHeight="1">
      <c r="A305" s="1"/>
      <c r="B305" s="1"/>
      <c r="C305" s="33"/>
      <c r="D305" s="102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3.5" customHeight="1">
      <c r="A306" s="1"/>
      <c r="B306" s="1"/>
      <c r="C306" s="33"/>
      <c r="D306" s="102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3.5" customHeight="1">
      <c r="A307" s="1"/>
      <c r="B307" s="1"/>
      <c r="C307" s="33"/>
      <c r="D307" s="102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3.5" customHeight="1">
      <c r="A308" s="1"/>
      <c r="B308" s="1"/>
      <c r="C308" s="33"/>
      <c r="D308" s="102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3.5" customHeight="1">
      <c r="A309" s="1"/>
      <c r="B309" s="1"/>
      <c r="C309" s="33"/>
      <c r="D309" s="102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3.5" customHeight="1">
      <c r="A310" s="1"/>
      <c r="B310" s="1"/>
      <c r="C310" s="33"/>
      <c r="D310" s="102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3.5" customHeight="1">
      <c r="A311" s="1"/>
      <c r="B311" s="1"/>
      <c r="C311" s="33"/>
      <c r="D311" s="102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3.5" customHeight="1">
      <c r="A312" s="1"/>
      <c r="B312" s="1"/>
      <c r="C312" s="33"/>
      <c r="D312" s="102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3.5" customHeight="1">
      <c r="A313" s="1"/>
      <c r="B313" s="1"/>
      <c r="C313" s="33"/>
      <c r="D313" s="102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3.5" customHeight="1">
      <c r="A314" s="1"/>
      <c r="B314" s="1"/>
      <c r="C314" s="33"/>
      <c r="D314" s="102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3.5" customHeight="1">
      <c r="A315" s="1"/>
      <c r="B315" s="1"/>
      <c r="C315" s="33"/>
      <c r="D315" s="102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3.5" customHeight="1">
      <c r="A316" s="1"/>
      <c r="B316" s="1"/>
      <c r="C316" s="33"/>
      <c r="D316" s="102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3.5" customHeight="1">
      <c r="A317" s="1"/>
      <c r="B317" s="1"/>
      <c r="C317" s="33"/>
      <c r="D317" s="102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3.5" customHeight="1">
      <c r="A318" s="1"/>
      <c r="B318" s="1"/>
      <c r="C318" s="33"/>
      <c r="D318" s="102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3.5" customHeight="1">
      <c r="A319" s="1"/>
      <c r="B319" s="1"/>
      <c r="C319" s="33"/>
      <c r="D319" s="102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3.5" customHeight="1">
      <c r="A320" s="1"/>
      <c r="B320" s="1"/>
      <c r="C320" s="33"/>
      <c r="D320" s="102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3.5" customHeight="1">
      <c r="A321" s="1"/>
      <c r="B321" s="1"/>
      <c r="C321" s="33"/>
      <c r="D321" s="102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3.5" customHeight="1">
      <c r="A322" s="1"/>
      <c r="B322" s="1"/>
      <c r="C322" s="33"/>
      <c r="D322" s="102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3.5" customHeight="1">
      <c r="A323" s="1"/>
      <c r="B323" s="1"/>
      <c r="C323" s="33"/>
      <c r="D323" s="102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3.5" customHeight="1">
      <c r="A324" s="1"/>
      <c r="B324" s="1"/>
      <c r="C324" s="33"/>
      <c r="D324" s="102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3.5" customHeight="1">
      <c r="A325" s="1"/>
      <c r="B325" s="1"/>
      <c r="C325" s="33"/>
      <c r="D325" s="102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3.5" customHeight="1">
      <c r="A326" s="1"/>
      <c r="B326" s="1"/>
      <c r="C326" s="33"/>
      <c r="D326" s="102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3.5" customHeight="1">
      <c r="A327" s="1"/>
      <c r="B327" s="1"/>
      <c r="C327" s="33"/>
      <c r="D327" s="102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3.5" customHeight="1">
      <c r="A328" s="1"/>
      <c r="B328" s="1"/>
      <c r="C328" s="33"/>
      <c r="D328" s="102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3.5" customHeight="1">
      <c r="A329" s="1"/>
      <c r="B329" s="1"/>
      <c r="C329" s="33"/>
      <c r="D329" s="102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3.5" customHeight="1">
      <c r="A330" s="1"/>
      <c r="B330" s="1"/>
      <c r="C330" s="33"/>
      <c r="D330" s="102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3.5" customHeight="1">
      <c r="A331" s="1"/>
      <c r="B331" s="1"/>
      <c r="C331" s="33"/>
      <c r="D331" s="102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3.5" customHeight="1">
      <c r="A332" s="1"/>
      <c r="B332" s="1"/>
      <c r="C332" s="33"/>
      <c r="D332" s="102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3.5" customHeight="1">
      <c r="A333" s="1"/>
      <c r="B333" s="1"/>
      <c r="C333" s="33"/>
      <c r="D333" s="102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3.5" customHeight="1">
      <c r="A334" s="1"/>
      <c r="B334" s="1"/>
      <c r="C334" s="33"/>
      <c r="D334" s="102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3.5" customHeight="1">
      <c r="A335" s="1"/>
      <c r="B335" s="1"/>
      <c r="C335" s="33"/>
      <c r="D335" s="102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3.5" customHeight="1">
      <c r="A336" s="1"/>
      <c r="B336" s="1"/>
      <c r="C336" s="33"/>
      <c r="D336" s="102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3.5" customHeight="1">
      <c r="A337" s="1"/>
      <c r="B337" s="1"/>
      <c r="C337" s="33"/>
      <c r="D337" s="102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3.5" customHeight="1">
      <c r="A338" s="1"/>
      <c r="B338" s="1"/>
      <c r="C338" s="33"/>
      <c r="D338" s="102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3.5" customHeight="1">
      <c r="A339" s="1"/>
      <c r="B339" s="1"/>
      <c r="C339" s="33"/>
      <c r="D339" s="102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3.5" customHeight="1">
      <c r="A340" s="1"/>
      <c r="B340" s="1"/>
      <c r="C340" s="33"/>
      <c r="D340" s="102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3.5" customHeight="1">
      <c r="A341" s="1"/>
      <c r="B341" s="1"/>
      <c r="C341" s="33"/>
      <c r="D341" s="102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3.5" customHeight="1">
      <c r="A342" s="1"/>
      <c r="B342" s="1"/>
      <c r="C342" s="33"/>
      <c r="D342" s="102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3.5" customHeight="1">
      <c r="A343" s="1"/>
      <c r="B343" s="1"/>
      <c r="C343" s="33"/>
      <c r="D343" s="102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3.5" customHeight="1">
      <c r="A344" s="1"/>
      <c r="B344" s="1"/>
      <c r="C344" s="33"/>
      <c r="D344" s="102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3.5" customHeight="1">
      <c r="A345" s="1"/>
      <c r="B345" s="1"/>
      <c r="C345" s="33"/>
      <c r="D345" s="102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3.5" customHeight="1">
      <c r="A346" s="1"/>
      <c r="B346" s="1"/>
      <c r="C346" s="33"/>
      <c r="D346" s="102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3.5" customHeight="1">
      <c r="A347" s="1"/>
      <c r="B347" s="1"/>
      <c r="C347" s="33"/>
      <c r="D347" s="102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3.5" customHeight="1">
      <c r="A348" s="1"/>
      <c r="B348" s="1"/>
      <c r="C348" s="33"/>
      <c r="D348" s="102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3.5" customHeight="1">
      <c r="A349" s="1"/>
      <c r="B349" s="1"/>
      <c r="C349" s="33"/>
      <c r="D349" s="102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3.5" customHeight="1">
      <c r="A350" s="1"/>
      <c r="B350" s="1"/>
      <c r="C350" s="33"/>
      <c r="D350" s="102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3.5" customHeight="1">
      <c r="A351" s="1"/>
      <c r="B351" s="1"/>
      <c r="C351" s="33"/>
      <c r="D351" s="102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3.5" customHeight="1">
      <c r="A352" s="1"/>
      <c r="B352" s="1"/>
      <c r="C352" s="33"/>
      <c r="D352" s="102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3.5" customHeight="1">
      <c r="A353" s="1"/>
      <c r="B353" s="1"/>
      <c r="C353" s="33"/>
      <c r="D353" s="102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3.5" customHeight="1">
      <c r="A354" s="1"/>
      <c r="B354" s="1"/>
      <c r="C354" s="33"/>
      <c r="D354" s="102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3.5" customHeight="1">
      <c r="A355" s="1"/>
      <c r="B355" s="1"/>
      <c r="C355" s="33"/>
      <c r="D355" s="102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3.5" customHeight="1">
      <c r="A356" s="1"/>
      <c r="B356" s="1"/>
      <c r="C356" s="33"/>
      <c r="D356" s="102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3.5" customHeight="1">
      <c r="A357" s="1"/>
      <c r="B357" s="1"/>
      <c r="C357" s="33"/>
      <c r="D357" s="102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3.5" customHeight="1">
      <c r="A358" s="1"/>
      <c r="B358" s="1"/>
      <c r="C358" s="33"/>
      <c r="D358" s="102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3.5" customHeight="1">
      <c r="A359" s="1"/>
      <c r="B359" s="1"/>
      <c r="C359" s="33"/>
      <c r="D359" s="102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3.5" customHeight="1">
      <c r="A360" s="1"/>
      <c r="B360" s="1"/>
      <c r="C360" s="33"/>
      <c r="D360" s="102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3.5" customHeight="1">
      <c r="A361" s="1"/>
      <c r="B361" s="1"/>
      <c r="C361" s="33"/>
      <c r="D361" s="102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3.5" customHeight="1">
      <c r="A362" s="1"/>
      <c r="B362" s="1"/>
      <c r="C362" s="33"/>
      <c r="D362" s="102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3.5" customHeight="1">
      <c r="A363" s="1"/>
      <c r="B363" s="1"/>
      <c r="C363" s="33"/>
      <c r="D363" s="102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3.5" customHeight="1">
      <c r="A364" s="1"/>
      <c r="B364" s="1"/>
      <c r="C364" s="33"/>
      <c r="D364" s="102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3.5" customHeight="1">
      <c r="A365" s="1"/>
      <c r="B365" s="1"/>
      <c r="C365" s="33"/>
      <c r="D365" s="102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3.5" customHeight="1">
      <c r="A366" s="1"/>
      <c r="B366" s="1"/>
      <c r="C366" s="33"/>
      <c r="D366" s="102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3.5" customHeight="1">
      <c r="A367" s="1"/>
      <c r="B367" s="1"/>
      <c r="C367" s="33"/>
      <c r="D367" s="102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3.5" customHeight="1">
      <c r="A368" s="1"/>
      <c r="B368" s="1"/>
      <c r="C368" s="33"/>
      <c r="D368" s="102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3.5" customHeight="1">
      <c r="A369" s="1"/>
      <c r="B369" s="1"/>
      <c r="C369" s="33"/>
      <c r="D369" s="102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3.5" customHeight="1">
      <c r="A370" s="1"/>
      <c r="B370" s="1"/>
      <c r="C370" s="33"/>
      <c r="D370" s="102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3.5" customHeight="1">
      <c r="A371" s="1"/>
      <c r="B371" s="1"/>
      <c r="C371" s="33"/>
      <c r="D371" s="102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3.5" customHeight="1">
      <c r="A372" s="1"/>
      <c r="B372" s="1"/>
      <c r="C372" s="33"/>
      <c r="D372" s="102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3.5" customHeight="1">
      <c r="A373" s="1"/>
      <c r="B373" s="1"/>
      <c r="C373" s="33"/>
      <c r="D373" s="102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3.5" customHeight="1">
      <c r="A374" s="1"/>
      <c r="B374" s="1"/>
      <c r="C374" s="33"/>
      <c r="D374" s="102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3.5" customHeight="1">
      <c r="A375" s="1"/>
      <c r="B375" s="1"/>
      <c r="C375" s="33"/>
      <c r="D375" s="102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3.5" customHeight="1">
      <c r="A376" s="1"/>
      <c r="B376" s="1"/>
      <c r="C376" s="33"/>
      <c r="D376" s="102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3.5" customHeight="1">
      <c r="A377" s="1"/>
      <c r="B377" s="1"/>
      <c r="C377" s="33"/>
      <c r="D377" s="102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3.5" customHeight="1">
      <c r="A378" s="1"/>
      <c r="B378" s="1"/>
      <c r="C378" s="33"/>
      <c r="D378" s="102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3.5" customHeight="1">
      <c r="A379" s="1"/>
      <c r="B379" s="1"/>
      <c r="C379" s="33"/>
      <c r="D379" s="102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3.5" customHeight="1">
      <c r="A380" s="1"/>
      <c r="B380" s="1"/>
      <c r="C380" s="33"/>
      <c r="D380" s="102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3.5" customHeight="1">
      <c r="A381" s="1"/>
      <c r="B381" s="1"/>
      <c r="C381" s="33"/>
      <c r="D381" s="102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3.5" customHeight="1">
      <c r="A382" s="1"/>
      <c r="B382" s="1"/>
      <c r="C382" s="33"/>
      <c r="D382" s="102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3.5" customHeight="1">
      <c r="A383" s="1"/>
      <c r="B383" s="1"/>
      <c r="C383" s="33"/>
      <c r="D383" s="102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3.5" customHeight="1">
      <c r="A384" s="1"/>
      <c r="B384" s="1"/>
      <c r="C384" s="33"/>
      <c r="D384" s="102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3.5" customHeight="1">
      <c r="A385" s="1"/>
      <c r="B385" s="1"/>
      <c r="C385" s="33"/>
      <c r="D385" s="102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3.5" customHeight="1">
      <c r="A386" s="1"/>
      <c r="B386" s="1"/>
      <c r="C386" s="33"/>
      <c r="D386" s="102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3.5" customHeight="1">
      <c r="A387" s="1"/>
      <c r="B387" s="1"/>
      <c r="C387" s="33"/>
      <c r="D387" s="102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3.5" customHeight="1">
      <c r="A388" s="1"/>
      <c r="B388" s="1"/>
      <c r="C388" s="33"/>
      <c r="D388" s="102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3.5" customHeight="1">
      <c r="A389" s="1"/>
      <c r="B389" s="1"/>
      <c r="C389" s="33"/>
      <c r="D389" s="102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3.5" customHeight="1">
      <c r="A390" s="1"/>
      <c r="B390" s="1"/>
      <c r="C390" s="33"/>
      <c r="D390" s="102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3.5" customHeight="1">
      <c r="A391" s="1"/>
      <c r="B391" s="1"/>
      <c r="C391" s="33"/>
      <c r="D391" s="102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3.5" customHeight="1">
      <c r="A392" s="1"/>
      <c r="B392" s="1"/>
      <c r="C392" s="33"/>
      <c r="D392" s="102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3.5" customHeight="1">
      <c r="A393" s="1"/>
      <c r="B393" s="1"/>
      <c r="C393" s="33"/>
      <c r="D393" s="102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3.5" customHeight="1">
      <c r="A394" s="1"/>
      <c r="B394" s="1"/>
      <c r="C394" s="33"/>
      <c r="D394" s="102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3.5" customHeight="1">
      <c r="A395" s="1"/>
      <c r="B395" s="1"/>
      <c r="C395" s="33"/>
      <c r="D395" s="102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3.5" customHeight="1">
      <c r="A396" s="1"/>
      <c r="B396" s="1"/>
      <c r="C396" s="33"/>
      <c r="D396" s="102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3.5" customHeight="1">
      <c r="A397" s="1"/>
      <c r="B397" s="1"/>
      <c r="C397" s="33"/>
      <c r="D397" s="102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3.5" customHeight="1">
      <c r="A398" s="1"/>
      <c r="B398" s="1"/>
      <c r="C398" s="33"/>
      <c r="D398" s="102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3.5" customHeight="1">
      <c r="A399" s="1"/>
      <c r="B399" s="1"/>
      <c r="C399" s="33"/>
      <c r="D399" s="102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3.5" customHeight="1">
      <c r="A400" s="1"/>
      <c r="B400" s="1"/>
      <c r="C400" s="33"/>
      <c r="D400" s="102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3.5" customHeight="1">
      <c r="A401" s="1"/>
      <c r="B401" s="1"/>
      <c r="C401" s="33"/>
      <c r="D401" s="102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3.5" customHeight="1">
      <c r="A402" s="1"/>
      <c r="B402" s="1"/>
      <c r="C402" s="33"/>
      <c r="D402" s="102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3.5" customHeight="1">
      <c r="A403" s="1"/>
      <c r="B403" s="1"/>
      <c r="C403" s="33"/>
      <c r="D403" s="102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3.5" customHeight="1">
      <c r="A404" s="1"/>
      <c r="B404" s="1"/>
      <c r="C404" s="33"/>
      <c r="D404" s="102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3.5" customHeight="1">
      <c r="A405" s="1"/>
      <c r="B405" s="1"/>
      <c r="C405" s="33"/>
      <c r="D405" s="102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3.5" customHeight="1">
      <c r="A406" s="1"/>
      <c r="B406" s="1"/>
      <c r="C406" s="33"/>
      <c r="D406" s="102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3.5" customHeight="1">
      <c r="A407" s="1"/>
      <c r="B407" s="1"/>
      <c r="C407" s="33"/>
      <c r="D407" s="102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3.5" customHeight="1">
      <c r="A408" s="1"/>
      <c r="B408" s="1"/>
      <c r="C408" s="33"/>
      <c r="D408" s="102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3.5" customHeight="1">
      <c r="A409" s="1"/>
      <c r="B409" s="1"/>
      <c r="C409" s="33"/>
      <c r="D409" s="102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3.5" customHeight="1">
      <c r="A410" s="1"/>
      <c r="B410" s="1"/>
      <c r="C410" s="33"/>
      <c r="D410" s="102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3.5" customHeight="1">
      <c r="A411" s="1"/>
      <c r="B411" s="1"/>
      <c r="C411" s="33"/>
      <c r="D411" s="102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3.5" customHeight="1">
      <c r="A412" s="1"/>
      <c r="B412" s="1"/>
      <c r="C412" s="33"/>
      <c r="D412" s="102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3.5" customHeight="1">
      <c r="A413" s="1"/>
      <c r="B413" s="1"/>
      <c r="C413" s="33"/>
      <c r="D413" s="102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3.5" customHeight="1">
      <c r="A414" s="1"/>
      <c r="B414" s="1"/>
      <c r="C414" s="33"/>
      <c r="D414" s="102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3.5" customHeight="1">
      <c r="A415" s="1"/>
      <c r="B415" s="1"/>
      <c r="C415" s="33"/>
      <c r="D415" s="102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3.5" customHeight="1">
      <c r="A416" s="1"/>
      <c r="B416" s="1"/>
      <c r="C416" s="33"/>
      <c r="D416" s="102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3.5" customHeight="1">
      <c r="A417" s="1"/>
      <c r="B417" s="1"/>
      <c r="C417" s="33"/>
      <c r="D417" s="102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3.5" customHeight="1">
      <c r="A418" s="1"/>
      <c r="B418" s="1"/>
      <c r="C418" s="33"/>
      <c r="D418" s="102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3.5" customHeight="1">
      <c r="A419" s="1"/>
      <c r="B419" s="1"/>
      <c r="C419" s="33"/>
      <c r="D419" s="102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3.5" customHeight="1">
      <c r="A420" s="1"/>
      <c r="B420" s="1"/>
      <c r="C420" s="33"/>
      <c r="D420" s="102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3.5" customHeight="1">
      <c r="A421" s="1"/>
      <c r="B421" s="1"/>
      <c r="C421" s="33"/>
      <c r="D421" s="102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3.5" customHeight="1">
      <c r="A422" s="1"/>
      <c r="B422" s="1"/>
      <c r="C422" s="33"/>
      <c r="D422" s="102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3.5" customHeight="1">
      <c r="A423" s="1"/>
      <c r="B423" s="1"/>
      <c r="C423" s="33"/>
      <c r="D423" s="102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3.5" customHeight="1">
      <c r="A424" s="1"/>
      <c r="B424" s="1"/>
      <c r="C424" s="33"/>
      <c r="D424" s="102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3.5" customHeight="1">
      <c r="A425" s="1"/>
      <c r="B425" s="1"/>
      <c r="C425" s="33"/>
      <c r="D425" s="102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3.5" customHeight="1">
      <c r="A426" s="1"/>
      <c r="B426" s="1"/>
      <c r="C426" s="33"/>
      <c r="D426" s="102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3.5" customHeight="1">
      <c r="A427" s="1"/>
      <c r="B427" s="1"/>
      <c r="C427" s="33"/>
      <c r="D427" s="102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3.5" customHeight="1">
      <c r="A428" s="1"/>
      <c r="B428" s="1"/>
      <c r="C428" s="33"/>
      <c r="D428" s="102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3.5" customHeight="1">
      <c r="A429" s="1"/>
      <c r="B429" s="1"/>
      <c r="C429" s="33"/>
      <c r="D429" s="102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3.5" customHeight="1">
      <c r="A430" s="1"/>
      <c r="B430" s="1"/>
      <c r="C430" s="33"/>
      <c r="D430" s="102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3.5" customHeight="1">
      <c r="A431" s="1"/>
      <c r="B431" s="1"/>
      <c r="C431" s="33"/>
      <c r="D431" s="102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3.5" customHeight="1">
      <c r="A432" s="1"/>
      <c r="B432" s="1"/>
      <c r="C432" s="33"/>
      <c r="D432" s="102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3.5" customHeight="1">
      <c r="A433" s="1"/>
      <c r="B433" s="1"/>
      <c r="C433" s="33"/>
      <c r="D433" s="102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3.5" customHeight="1">
      <c r="A434" s="1"/>
      <c r="B434" s="1"/>
      <c r="C434" s="33"/>
      <c r="D434" s="102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3.5" customHeight="1">
      <c r="A435" s="1"/>
      <c r="B435" s="1"/>
      <c r="C435" s="33"/>
      <c r="D435" s="102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3.5" customHeight="1">
      <c r="A436" s="1"/>
      <c r="B436" s="1"/>
      <c r="C436" s="33"/>
      <c r="D436" s="102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3.5" customHeight="1">
      <c r="A437" s="1"/>
      <c r="B437" s="1"/>
      <c r="C437" s="33"/>
      <c r="D437" s="102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3.5" customHeight="1">
      <c r="A438" s="1"/>
      <c r="B438" s="1"/>
      <c r="C438" s="33"/>
      <c r="D438" s="102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3.5" customHeight="1">
      <c r="A439" s="1"/>
      <c r="B439" s="1"/>
      <c r="C439" s="33"/>
      <c r="D439" s="102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3.5" customHeight="1">
      <c r="A440" s="1"/>
      <c r="B440" s="1"/>
      <c r="C440" s="33"/>
      <c r="D440" s="102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3.5" customHeight="1">
      <c r="A441" s="1"/>
      <c r="B441" s="1"/>
      <c r="C441" s="33"/>
      <c r="D441" s="102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3.5" customHeight="1">
      <c r="A442" s="1"/>
      <c r="B442" s="1"/>
      <c r="C442" s="33"/>
      <c r="D442" s="102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3.5" customHeight="1">
      <c r="A443" s="1"/>
      <c r="B443" s="1"/>
      <c r="C443" s="33"/>
      <c r="D443" s="102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3.5" customHeight="1">
      <c r="A444" s="1"/>
      <c r="B444" s="1"/>
      <c r="C444" s="33"/>
      <c r="D444" s="102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3.5" customHeight="1">
      <c r="A445" s="1"/>
      <c r="B445" s="1"/>
      <c r="C445" s="33"/>
      <c r="D445" s="102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3.5" customHeight="1">
      <c r="A446" s="1"/>
      <c r="B446" s="1"/>
      <c r="C446" s="33"/>
      <c r="D446" s="102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3.5" customHeight="1">
      <c r="A447" s="1"/>
      <c r="B447" s="1"/>
      <c r="C447" s="33"/>
      <c r="D447" s="102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3.5" customHeight="1">
      <c r="A448" s="1"/>
      <c r="B448" s="1"/>
      <c r="C448" s="33"/>
      <c r="D448" s="102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3.5" customHeight="1">
      <c r="A449" s="1"/>
      <c r="B449" s="1"/>
      <c r="C449" s="33"/>
      <c r="D449" s="102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3.5" customHeight="1">
      <c r="A450" s="1"/>
      <c r="B450" s="1"/>
      <c r="C450" s="33"/>
      <c r="D450" s="102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3.5" customHeight="1">
      <c r="A451" s="1"/>
      <c r="B451" s="1"/>
      <c r="C451" s="33"/>
      <c r="D451" s="102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3.5" customHeight="1">
      <c r="A452" s="1"/>
      <c r="B452" s="1"/>
      <c r="C452" s="33"/>
      <c r="D452" s="102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3.5" customHeight="1">
      <c r="A453" s="1"/>
      <c r="B453" s="1"/>
      <c r="C453" s="33"/>
      <c r="D453" s="102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3.5" customHeight="1">
      <c r="A454" s="1"/>
      <c r="B454" s="1"/>
      <c r="C454" s="33"/>
      <c r="D454" s="102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3.5" customHeight="1">
      <c r="A455" s="1"/>
      <c r="B455" s="1"/>
      <c r="C455" s="33"/>
      <c r="D455" s="102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3.5" customHeight="1">
      <c r="A456" s="1"/>
      <c r="B456" s="1"/>
      <c r="C456" s="33"/>
      <c r="D456" s="102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3.5" customHeight="1">
      <c r="A457" s="1"/>
      <c r="B457" s="1"/>
      <c r="C457" s="33"/>
      <c r="D457" s="102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3.5" customHeight="1">
      <c r="A458" s="1"/>
      <c r="B458" s="1"/>
      <c r="C458" s="33"/>
      <c r="D458" s="102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3.5" customHeight="1">
      <c r="A459" s="1"/>
      <c r="B459" s="1"/>
      <c r="C459" s="33"/>
      <c r="D459" s="102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3.5" customHeight="1">
      <c r="A460" s="1"/>
      <c r="B460" s="1"/>
      <c r="C460" s="33"/>
      <c r="D460" s="102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3.5" customHeight="1">
      <c r="A461" s="1"/>
      <c r="B461" s="1"/>
      <c r="C461" s="33"/>
      <c r="D461" s="102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3.5" customHeight="1">
      <c r="A462" s="1"/>
      <c r="B462" s="1"/>
      <c r="C462" s="33"/>
      <c r="D462" s="102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3.5" customHeight="1">
      <c r="A463" s="1"/>
      <c r="B463" s="1"/>
      <c r="C463" s="33"/>
      <c r="D463" s="102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3.5" customHeight="1">
      <c r="A464" s="1"/>
      <c r="B464" s="1"/>
      <c r="C464" s="33"/>
      <c r="D464" s="102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3.5" customHeight="1">
      <c r="A465" s="1"/>
      <c r="B465" s="1"/>
      <c r="C465" s="33"/>
      <c r="D465" s="102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3.5" customHeight="1">
      <c r="A466" s="1"/>
      <c r="B466" s="1"/>
      <c r="C466" s="33"/>
      <c r="D466" s="102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3.5" customHeight="1">
      <c r="A467" s="1"/>
      <c r="B467" s="1"/>
      <c r="C467" s="33"/>
      <c r="D467" s="102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3.5" customHeight="1">
      <c r="A468" s="1"/>
      <c r="B468" s="1"/>
      <c r="C468" s="33"/>
      <c r="D468" s="102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3.5" customHeight="1">
      <c r="A469" s="1"/>
      <c r="B469" s="1"/>
      <c r="C469" s="33"/>
      <c r="D469" s="102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3.5" customHeight="1">
      <c r="A470" s="1"/>
      <c r="B470" s="1"/>
      <c r="C470" s="33"/>
      <c r="D470" s="102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3.5" customHeight="1">
      <c r="A471" s="1"/>
      <c r="B471" s="1"/>
      <c r="C471" s="33"/>
      <c r="D471" s="102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3.5" customHeight="1">
      <c r="A472" s="1"/>
      <c r="B472" s="1"/>
      <c r="C472" s="33"/>
      <c r="D472" s="102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3.5" customHeight="1">
      <c r="A473" s="1"/>
      <c r="B473" s="1"/>
      <c r="C473" s="33"/>
      <c r="D473" s="102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3.5" customHeight="1">
      <c r="A474" s="1"/>
      <c r="B474" s="1"/>
      <c r="C474" s="33"/>
      <c r="D474" s="102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3.5" customHeight="1">
      <c r="A475" s="1"/>
      <c r="B475" s="1"/>
      <c r="C475" s="33"/>
      <c r="D475" s="102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3.5" customHeight="1">
      <c r="A476" s="1"/>
      <c r="B476" s="1"/>
      <c r="C476" s="33"/>
      <c r="D476" s="102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3.5" customHeight="1">
      <c r="A477" s="1"/>
      <c r="B477" s="1"/>
      <c r="C477" s="33"/>
      <c r="D477" s="102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3.5" customHeight="1">
      <c r="A478" s="1"/>
      <c r="B478" s="1"/>
      <c r="C478" s="33"/>
      <c r="D478" s="102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3.5" customHeight="1">
      <c r="A479" s="1"/>
      <c r="B479" s="1"/>
      <c r="C479" s="33"/>
      <c r="D479" s="102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3.5" customHeight="1">
      <c r="A480" s="1"/>
      <c r="B480" s="1"/>
      <c r="C480" s="33"/>
      <c r="D480" s="102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3.5" customHeight="1">
      <c r="A481" s="1"/>
      <c r="B481" s="1"/>
      <c r="C481" s="33"/>
      <c r="D481" s="102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3.5" customHeight="1">
      <c r="A482" s="1"/>
      <c r="B482" s="1"/>
      <c r="C482" s="33"/>
      <c r="D482" s="102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3.5" customHeight="1">
      <c r="A483" s="1"/>
      <c r="B483" s="1"/>
      <c r="C483" s="33"/>
      <c r="D483" s="102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3.5" customHeight="1">
      <c r="A484" s="1"/>
      <c r="B484" s="1"/>
      <c r="C484" s="33"/>
      <c r="D484" s="102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3.5" customHeight="1">
      <c r="A485" s="1"/>
      <c r="B485" s="1"/>
      <c r="C485" s="33"/>
      <c r="D485" s="102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3.5" customHeight="1">
      <c r="A486" s="1"/>
      <c r="B486" s="1"/>
      <c r="C486" s="33"/>
      <c r="D486" s="102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3.5" customHeight="1">
      <c r="A487" s="1"/>
      <c r="B487" s="1"/>
      <c r="C487" s="33"/>
      <c r="D487" s="102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3.5" customHeight="1">
      <c r="A488" s="1"/>
      <c r="B488" s="1"/>
      <c r="C488" s="33"/>
      <c r="D488" s="102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3.5" customHeight="1">
      <c r="A489" s="1"/>
      <c r="B489" s="1"/>
      <c r="C489" s="33"/>
      <c r="D489" s="102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3.5" customHeight="1">
      <c r="A490" s="1"/>
      <c r="B490" s="1"/>
      <c r="C490" s="33"/>
      <c r="D490" s="102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3.5" customHeight="1">
      <c r="A491" s="1"/>
      <c r="B491" s="1"/>
      <c r="C491" s="33"/>
      <c r="D491" s="102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3.5" customHeight="1">
      <c r="A492" s="1"/>
      <c r="B492" s="1"/>
      <c r="C492" s="33"/>
      <c r="D492" s="102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3.5" customHeight="1">
      <c r="A493" s="1"/>
      <c r="B493" s="1"/>
      <c r="C493" s="33"/>
      <c r="D493" s="102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3.5" customHeight="1">
      <c r="A494" s="1"/>
      <c r="B494" s="1"/>
      <c r="C494" s="33"/>
      <c r="D494" s="102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3.5" customHeight="1">
      <c r="A495" s="1"/>
      <c r="B495" s="1"/>
      <c r="C495" s="33"/>
      <c r="D495" s="102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3.5" customHeight="1">
      <c r="A496" s="1"/>
      <c r="B496" s="1"/>
      <c r="C496" s="33"/>
      <c r="D496" s="102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3.5" customHeight="1">
      <c r="A497" s="1"/>
      <c r="B497" s="1"/>
      <c r="C497" s="33"/>
      <c r="D497" s="102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3.5" customHeight="1">
      <c r="A498" s="1"/>
      <c r="B498" s="1"/>
      <c r="C498" s="33"/>
      <c r="D498" s="102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3.5" customHeight="1">
      <c r="A499" s="1"/>
      <c r="B499" s="1"/>
      <c r="C499" s="33"/>
      <c r="D499" s="102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3.5" customHeight="1">
      <c r="A500" s="1"/>
      <c r="B500" s="1"/>
      <c r="C500" s="33"/>
      <c r="D500" s="102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3.5" customHeight="1">
      <c r="A501" s="1"/>
      <c r="B501" s="1"/>
      <c r="C501" s="33"/>
      <c r="D501" s="102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3.5" customHeight="1">
      <c r="A502" s="1"/>
      <c r="B502" s="1"/>
      <c r="C502" s="33"/>
      <c r="D502" s="102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3.5" customHeight="1">
      <c r="A503" s="1"/>
      <c r="B503" s="1"/>
      <c r="C503" s="33"/>
      <c r="D503" s="102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3.5" customHeight="1">
      <c r="A504" s="1"/>
      <c r="B504" s="1"/>
      <c r="C504" s="33"/>
      <c r="D504" s="102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3.5" customHeight="1">
      <c r="A505" s="1"/>
      <c r="B505" s="1"/>
      <c r="C505" s="33"/>
      <c r="D505" s="102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3.5" customHeight="1">
      <c r="A506" s="1"/>
      <c r="B506" s="1"/>
      <c r="C506" s="33"/>
      <c r="D506" s="102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3.5" customHeight="1">
      <c r="A507" s="1"/>
      <c r="B507" s="1"/>
      <c r="C507" s="33"/>
      <c r="D507" s="102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3.5" customHeight="1">
      <c r="A508" s="1"/>
      <c r="B508" s="1"/>
      <c r="C508" s="33"/>
      <c r="D508" s="102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3.5" customHeight="1">
      <c r="A509" s="1"/>
      <c r="B509" s="1"/>
      <c r="C509" s="33"/>
      <c r="D509" s="102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3.5" customHeight="1">
      <c r="A510" s="1"/>
      <c r="B510" s="1"/>
      <c r="C510" s="33"/>
      <c r="D510" s="102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3.5" customHeight="1">
      <c r="A511" s="1"/>
      <c r="B511" s="1"/>
      <c r="C511" s="33"/>
      <c r="D511" s="102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3.5" customHeight="1">
      <c r="A512" s="1"/>
      <c r="B512" s="1"/>
      <c r="C512" s="33"/>
      <c r="D512" s="102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3.5" customHeight="1">
      <c r="A513" s="1"/>
      <c r="B513" s="1"/>
      <c r="C513" s="33"/>
      <c r="D513" s="102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3.5" customHeight="1">
      <c r="A514" s="1"/>
      <c r="B514" s="1"/>
      <c r="C514" s="33"/>
      <c r="D514" s="102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3.5" customHeight="1">
      <c r="A515" s="1"/>
      <c r="B515" s="1"/>
      <c r="C515" s="33"/>
      <c r="D515" s="102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3.5" customHeight="1">
      <c r="A516" s="1"/>
      <c r="B516" s="1"/>
      <c r="C516" s="33"/>
      <c r="D516" s="102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3.5" customHeight="1">
      <c r="A517" s="1"/>
      <c r="B517" s="1"/>
      <c r="C517" s="33"/>
      <c r="D517" s="102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3.5" customHeight="1">
      <c r="A518" s="1"/>
      <c r="B518" s="1"/>
      <c r="C518" s="33"/>
      <c r="D518" s="102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3.5" customHeight="1">
      <c r="A519" s="1"/>
      <c r="B519" s="1"/>
      <c r="C519" s="33"/>
      <c r="D519" s="102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3.5" customHeight="1">
      <c r="A520" s="1"/>
      <c r="B520" s="1"/>
      <c r="C520" s="33"/>
      <c r="D520" s="102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3.5" customHeight="1">
      <c r="A521" s="1"/>
      <c r="B521" s="1"/>
      <c r="C521" s="33"/>
      <c r="D521" s="102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3.5" customHeight="1">
      <c r="A522" s="1"/>
      <c r="B522" s="1"/>
      <c r="C522" s="33"/>
      <c r="D522" s="102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3.5" customHeight="1">
      <c r="A523" s="1"/>
      <c r="B523" s="1"/>
      <c r="C523" s="33"/>
      <c r="D523" s="102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3.5" customHeight="1">
      <c r="A524" s="1"/>
      <c r="B524" s="1"/>
      <c r="C524" s="33"/>
      <c r="D524" s="102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3.5" customHeight="1">
      <c r="A525" s="1"/>
      <c r="B525" s="1"/>
      <c r="C525" s="33"/>
      <c r="D525" s="102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3.5" customHeight="1">
      <c r="A526" s="1"/>
      <c r="B526" s="1"/>
      <c r="C526" s="33"/>
      <c r="D526" s="102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3.5" customHeight="1">
      <c r="A527" s="1"/>
      <c r="B527" s="1"/>
      <c r="C527" s="33"/>
      <c r="D527" s="102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3.5" customHeight="1">
      <c r="A528" s="1"/>
      <c r="B528" s="1"/>
      <c r="C528" s="33"/>
      <c r="D528" s="102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3.5" customHeight="1">
      <c r="A529" s="1"/>
      <c r="B529" s="1"/>
      <c r="C529" s="33"/>
      <c r="D529" s="102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3.5" customHeight="1">
      <c r="A530" s="1"/>
      <c r="B530" s="1"/>
      <c r="C530" s="33"/>
      <c r="D530" s="102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3.5" customHeight="1">
      <c r="A531" s="1"/>
      <c r="B531" s="1"/>
      <c r="C531" s="33"/>
      <c r="D531" s="102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3.5" customHeight="1">
      <c r="A532" s="1"/>
      <c r="B532" s="1"/>
      <c r="C532" s="33"/>
      <c r="D532" s="102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3.5" customHeight="1">
      <c r="A533" s="1"/>
      <c r="B533" s="1"/>
      <c r="C533" s="33"/>
      <c r="D533" s="102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3.5" customHeight="1">
      <c r="A534" s="1"/>
      <c r="B534" s="1"/>
      <c r="C534" s="33"/>
      <c r="D534" s="102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3.5" customHeight="1">
      <c r="A535" s="1"/>
      <c r="B535" s="1"/>
      <c r="C535" s="33"/>
      <c r="D535" s="102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3.5" customHeight="1">
      <c r="A536" s="1"/>
      <c r="B536" s="1"/>
      <c r="C536" s="33"/>
      <c r="D536" s="102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3.5" customHeight="1">
      <c r="A537" s="1"/>
      <c r="B537" s="1"/>
      <c r="C537" s="33"/>
      <c r="D537" s="102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3.5" customHeight="1">
      <c r="A538" s="1"/>
      <c r="B538" s="1"/>
      <c r="C538" s="33"/>
      <c r="D538" s="102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3.5" customHeight="1">
      <c r="A539" s="1"/>
      <c r="B539" s="1"/>
      <c r="C539" s="33"/>
      <c r="D539" s="102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3.5" customHeight="1">
      <c r="A540" s="1"/>
      <c r="B540" s="1"/>
      <c r="C540" s="33"/>
      <c r="D540" s="102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3.5" customHeight="1">
      <c r="A541" s="1"/>
      <c r="B541" s="1"/>
      <c r="C541" s="33"/>
      <c r="D541" s="102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3.5" customHeight="1">
      <c r="A542" s="1"/>
      <c r="B542" s="1"/>
      <c r="C542" s="33"/>
      <c r="D542" s="102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3.5" customHeight="1">
      <c r="A543" s="1"/>
      <c r="B543" s="1"/>
      <c r="C543" s="33"/>
      <c r="D543" s="102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3.5" customHeight="1">
      <c r="A544" s="1"/>
      <c r="B544" s="1"/>
      <c r="C544" s="33"/>
      <c r="D544" s="102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3.5" customHeight="1">
      <c r="A545" s="1"/>
      <c r="B545" s="1"/>
      <c r="C545" s="33"/>
      <c r="D545" s="102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3.5" customHeight="1">
      <c r="A546" s="1"/>
      <c r="B546" s="1"/>
      <c r="C546" s="33"/>
      <c r="D546" s="102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3.5" customHeight="1">
      <c r="A547" s="1"/>
      <c r="B547" s="1"/>
      <c r="C547" s="33"/>
      <c r="D547" s="102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3.5" customHeight="1">
      <c r="A548" s="1"/>
      <c r="B548" s="1"/>
      <c r="C548" s="33"/>
      <c r="D548" s="102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3.5" customHeight="1">
      <c r="A549" s="1"/>
      <c r="B549" s="1"/>
      <c r="C549" s="33"/>
      <c r="D549" s="102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3.5" customHeight="1">
      <c r="A550" s="1"/>
      <c r="B550" s="1"/>
      <c r="C550" s="33"/>
      <c r="D550" s="102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3.5" customHeight="1">
      <c r="A551" s="1"/>
      <c r="B551" s="1"/>
      <c r="C551" s="33"/>
      <c r="D551" s="102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3.5" customHeight="1">
      <c r="A552" s="1"/>
      <c r="B552" s="1"/>
      <c r="C552" s="33"/>
      <c r="D552" s="102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3.5" customHeight="1">
      <c r="A553" s="1"/>
      <c r="B553" s="1"/>
      <c r="C553" s="33"/>
      <c r="D553" s="102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3.5" customHeight="1">
      <c r="A554" s="1"/>
      <c r="B554" s="1"/>
      <c r="C554" s="33"/>
      <c r="D554" s="102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3.5" customHeight="1">
      <c r="A555" s="1"/>
      <c r="B555" s="1"/>
      <c r="C555" s="33"/>
      <c r="D555" s="102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3.5" customHeight="1">
      <c r="A556" s="1"/>
      <c r="B556" s="1"/>
      <c r="C556" s="33"/>
      <c r="D556" s="102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3.5" customHeight="1">
      <c r="A557" s="1"/>
      <c r="B557" s="1"/>
      <c r="C557" s="33"/>
      <c r="D557" s="102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3.5" customHeight="1">
      <c r="A558" s="1"/>
      <c r="B558" s="1"/>
      <c r="C558" s="33"/>
      <c r="D558" s="102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3.5" customHeight="1">
      <c r="A559" s="1"/>
      <c r="B559" s="1"/>
      <c r="C559" s="33"/>
      <c r="D559" s="102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3.5" customHeight="1">
      <c r="A560" s="1"/>
      <c r="B560" s="1"/>
      <c r="C560" s="33"/>
      <c r="D560" s="102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3.5" customHeight="1">
      <c r="A561" s="1"/>
      <c r="B561" s="1"/>
      <c r="C561" s="33"/>
      <c r="D561" s="102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3.5" customHeight="1">
      <c r="A562" s="1"/>
      <c r="B562" s="1"/>
      <c r="C562" s="33"/>
      <c r="D562" s="102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3.5" customHeight="1">
      <c r="A563" s="1"/>
      <c r="B563" s="1"/>
      <c r="C563" s="33"/>
      <c r="D563" s="102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3.5" customHeight="1">
      <c r="A564" s="1"/>
      <c r="B564" s="1"/>
      <c r="C564" s="33"/>
      <c r="D564" s="102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3.5" customHeight="1">
      <c r="A565" s="1"/>
      <c r="B565" s="1"/>
      <c r="C565" s="33"/>
      <c r="D565" s="102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3.5" customHeight="1">
      <c r="A566" s="1"/>
      <c r="B566" s="1"/>
      <c r="C566" s="33"/>
      <c r="D566" s="102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3.5" customHeight="1">
      <c r="A567" s="1"/>
      <c r="B567" s="1"/>
      <c r="C567" s="33"/>
      <c r="D567" s="102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3.5" customHeight="1">
      <c r="A568" s="1"/>
      <c r="B568" s="1"/>
      <c r="C568" s="33"/>
      <c r="D568" s="102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3.5" customHeight="1">
      <c r="A569" s="1"/>
      <c r="B569" s="1"/>
      <c r="C569" s="33"/>
      <c r="D569" s="102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3.5" customHeight="1">
      <c r="A570" s="1"/>
      <c r="B570" s="1"/>
      <c r="C570" s="33"/>
      <c r="D570" s="102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3.5" customHeight="1">
      <c r="A571" s="1"/>
      <c r="B571" s="1"/>
      <c r="C571" s="33"/>
      <c r="D571" s="102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3.5" customHeight="1">
      <c r="A572" s="1"/>
      <c r="B572" s="1"/>
      <c r="C572" s="33"/>
      <c r="D572" s="102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3.5" customHeight="1">
      <c r="A573" s="1"/>
      <c r="B573" s="1"/>
      <c r="C573" s="33"/>
      <c r="D573" s="102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3.5" customHeight="1">
      <c r="A574" s="1"/>
      <c r="B574" s="1"/>
      <c r="C574" s="33"/>
      <c r="D574" s="102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3.5" customHeight="1">
      <c r="A575" s="1"/>
      <c r="B575" s="1"/>
      <c r="C575" s="33"/>
      <c r="D575" s="102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3.5" customHeight="1">
      <c r="A576" s="1"/>
      <c r="B576" s="1"/>
      <c r="C576" s="33"/>
      <c r="D576" s="102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3.5" customHeight="1">
      <c r="A577" s="1"/>
      <c r="B577" s="1"/>
      <c r="C577" s="33"/>
      <c r="D577" s="102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3.5" customHeight="1">
      <c r="A578" s="1"/>
      <c r="B578" s="1"/>
      <c r="C578" s="33"/>
      <c r="D578" s="102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3.5" customHeight="1">
      <c r="A579" s="1"/>
      <c r="B579" s="1"/>
      <c r="C579" s="33"/>
      <c r="D579" s="102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3.5" customHeight="1">
      <c r="A580" s="1"/>
      <c r="B580" s="1"/>
      <c r="C580" s="33"/>
      <c r="D580" s="102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3.5" customHeight="1">
      <c r="A581" s="1"/>
      <c r="B581" s="1"/>
      <c r="C581" s="33"/>
      <c r="D581" s="102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3.5" customHeight="1">
      <c r="A582" s="1"/>
      <c r="B582" s="1"/>
      <c r="C582" s="33"/>
      <c r="D582" s="102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3.5" customHeight="1">
      <c r="A583" s="1"/>
      <c r="B583" s="1"/>
      <c r="C583" s="33"/>
      <c r="D583" s="102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3.5" customHeight="1">
      <c r="A584" s="1"/>
      <c r="B584" s="1"/>
      <c r="C584" s="33"/>
      <c r="D584" s="102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3.5" customHeight="1">
      <c r="A585" s="1"/>
      <c r="B585" s="1"/>
      <c r="C585" s="33"/>
      <c r="D585" s="102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3.5" customHeight="1">
      <c r="A586" s="1"/>
      <c r="B586" s="1"/>
      <c r="C586" s="33"/>
      <c r="D586" s="102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3.5" customHeight="1">
      <c r="A587" s="1"/>
      <c r="B587" s="1"/>
      <c r="C587" s="33"/>
      <c r="D587" s="102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3.5" customHeight="1">
      <c r="A588" s="1"/>
      <c r="B588" s="1"/>
      <c r="C588" s="33"/>
      <c r="D588" s="102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3.5" customHeight="1">
      <c r="A589" s="1"/>
      <c r="B589" s="1"/>
      <c r="C589" s="33"/>
      <c r="D589" s="102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3.5" customHeight="1">
      <c r="A590" s="1"/>
      <c r="B590" s="1"/>
      <c r="C590" s="33"/>
      <c r="D590" s="102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3.5" customHeight="1">
      <c r="A591" s="1"/>
      <c r="B591" s="1"/>
      <c r="C591" s="33"/>
      <c r="D591" s="102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3.5" customHeight="1">
      <c r="A592" s="1"/>
      <c r="B592" s="1"/>
      <c r="C592" s="33"/>
      <c r="D592" s="102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3.5" customHeight="1">
      <c r="A593" s="1"/>
      <c r="B593" s="1"/>
      <c r="C593" s="33"/>
      <c r="D593" s="102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3.5" customHeight="1">
      <c r="A594" s="1"/>
      <c r="B594" s="1"/>
      <c r="C594" s="33"/>
      <c r="D594" s="102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3.5" customHeight="1">
      <c r="A595" s="1"/>
      <c r="B595" s="1"/>
      <c r="C595" s="33"/>
      <c r="D595" s="102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3.5" customHeight="1">
      <c r="A596" s="1"/>
      <c r="B596" s="1"/>
      <c r="C596" s="33"/>
      <c r="D596" s="102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3.5" customHeight="1">
      <c r="A597" s="1"/>
      <c r="B597" s="1"/>
      <c r="C597" s="33"/>
      <c r="D597" s="102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3.5" customHeight="1">
      <c r="A598" s="1"/>
      <c r="B598" s="1"/>
      <c r="C598" s="33"/>
      <c r="D598" s="102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3.5" customHeight="1">
      <c r="A599" s="1"/>
      <c r="B599" s="1"/>
      <c r="C599" s="33"/>
      <c r="D599" s="102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3.5" customHeight="1">
      <c r="A600" s="1"/>
      <c r="B600" s="1"/>
      <c r="C600" s="33"/>
      <c r="D600" s="102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3.5" customHeight="1">
      <c r="A601" s="1"/>
      <c r="B601" s="1"/>
      <c r="C601" s="33"/>
      <c r="D601" s="102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3.5" customHeight="1">
      <c r="A602" s="1"/>
      <c r="B602" s="1"/>
      <c r="C602" s="33"/>
      <c r="D602" s="102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3.5" customHeight="1">
      <c r="A603" s="1"/>
      <c r="B603" s="1"/>
      <c r="C603" s="33"/>
      <c r="D603" s="102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3.5" customHeight="1">
      <c r="A604" s="1"/>
      <c r="B604" s="1"/>
      <c r="C604" s="33"/>
      <c r="D604" s="102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3.5" customHeight="1">
      <c r="A605" s="1"/>
      <c r="B605" s="1"/>
      <c r="C605" s="33"/>
      <c r="D605" s="102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3.5" customHeight="1">
      <c r="A606" s="1"/>
      <c r="B606" s="1"/>
      <c r="C606" s="33"/>
      <c r="D606" s="102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3.5" customHeight="1">
      <c r="A607" s="1"/>
      <c r="B607" s="1"/>
      <c r="C607" s="33"/>
      <c r="D607" s="102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3.5" customHeight="1">
      <c r="A608" s="1"/>
      <c r="B608" s="1"/>
      <c r="C608" s="33"/>
      <c r="D608" s="102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3.5" customHeight="1">
      <c r="A609" s="1"/>
      <c r="B609" s="1"/>
      <c r="C609" s="33"/>
      <c r="D609" s="102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3.5" customHeight="1">
      <c r="A610" s="1"/>
      <c r="B610" s="1"/>
      <c r="C610" s="33"/>
      <c r="D610" s="102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3.5" customHeight="1">
      <c r="A611" s="1"/>
      <c r="B611" s="1"/>
      <c r="C611" s="33"/>
      <c r="D611" s="102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3.5" customHeight="1">
      <c r="A612" s="1"/>
      <c r="B612" s="1"/>
      <c r="C612" s="33"/>
      <c r="D612" s="102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3.5" customHeight="1">
      <c r="A613" s="1"/>
      <c r="B613" s="1"/>
      <c r="C613" s="33"/>
      <c r="D613" s="102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3.5" customHeight="1">
      <c r="A614" s="1"/>
      <c r="B614" s="1"/>
      <c r="C614" s="33"/>
      <c r="D614" s="102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3.5" customHeight="1">
      <c r="A615" s="1"/>
      <c r="B615" s="1"/>
      <c r="C615" s="33"/>
      <c r="D615" s="102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3.5" customHeight="1">
      <c r="A616" s="1"/>
      <c r="B616" s="1"/>
      <c r="C616" s="33"/>
      <c r="D616" s="102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3.5" customHeight="1">
      <c r="A617" s="1"/>
      <c r="B617" s="1"/>
      <c r="C617" s="33"/>
      <c r="D617" s="102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3.5" customHeight="1">
      <c r="A618" s="1"/>
      <c r="B618" s="1"/>
      <c r="C618" s="33"/>
      <c r="D618" s="102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3.5" customHeight="1">
      <c r="A619" s="1"/>
      <c r="B619" s="1"/>
      <c r="C619" s="33"/>
      <c r="D619" s="102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3.5" customHeight="1">
      <c r="A620" s="1"/>
      <c r="B620" s="1"/>
      <c r="C620" s="33"/>
      <c r="D620" s="102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3.5" customHeight="1">
      <c r="A621" s="1"/>
      <c r="B621" s="1"/>
      <c r="C621" s="33"/>
      <c r="D621" s="102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3.5" customHeight="1">
      <c r="A622" s="1"/>
      <c r="B622" s="1"/>
      <c r="C622" s="33"/>
      <c r="D622" s="102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3.5" customHeight="1">
      <c r="A623" s="1"/>
      <c r="B623" s="1"/>
      <c r="C623" s="33"/>
      <c r="D623" s="102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3.5" customHeight="1">
      <c r="A624" s="1"/>
      <c r="B624" s="1"/>
      <c r="C624" s="33"/>
      <c r="D624" s="102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3.5" customHeight="1">
      <c r="A625" s="1"/>
      <c r="B625" s="1"/>
      <c r="C625" s="33"/>
      <c r="D625" s="102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3.5" customHeight="1">
      <c r="A626" s="1"/>
      <c r="B626" s="1"/>
      <c r="C626" s="33"/>
      <c r="D626" s="102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3.5" customHeight="1">
      <c r="A627" s="1"/>
      <c r="B627" s="1"/>
      <c r="C627" s="33"/>
      <c r="D627" s="102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3.5" customHeight="1">
      <c r="A628" s="1"/>
      <c r="B628" s="1"/>
      <c r="C628" s="33"/>
      <c r="D628" s="102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3.5" customHeight="1">
      <c r="A629" s="1"/>
      <c r="B629" s="1"/>
      <c r="C629" s="33"/>
      <c r="D629" s="102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3.5" customHeight="1">
      <c r="A630" s="1"/>
      <c r="B630" s="1"/>
      <c r="C630" s="33"/>
      <c r="D630" s="102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3.5" customHeight="1">
      <c r="A631" s="1"/>
      <c r="B631" s="1"/>
      <c r="C631" s="33"/>
      <c r="D631" s="102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3.5" customHeight="1">
      <c r="A632" s="1"/>
      <c r="B632" s="1"/>
      <c r="C632" s="33"/>
      <c r="D632" s="102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3.5" customHeight="1">
      <c r="A633" s="1"/>
      <c r="B633" s="1"/>
      <c r="C633" s="33"/>
      <c r="D633" s="102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3.5" customHeight="1">
      <c r="A634" s="1"/>
      <c r="B634" s="1"/>
      <c r="C634" s="33"/>
      <c r="D634" s="102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3.5" customHeight="1">
      <c r="A635" s="1"/>
      <c r="B635" s="1"/>
      <c r="C635" s="33"/>
      <c r="D635" s="102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3.5" customHeight="1">
      <c r="A636" s="1"/>
      <c r="B636" s="1"/>
      <c r="C636" s="33"/>
      <c r="D636" s="102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3.5" customHeight="1">
      <c r="A637" s="1"/>
      <c r="B637" s="1"/>
      <c r="C637" s="33"/>
      <c r="D637" s="102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3.5" customHeight="1">
      <c r="A638" s="1"/>
      <c r="B638" s="1"/>
      <c r="C638" s="33"/>
      <c r="D638" s="102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3.5" customHeight="1">
      <c r="A639" s="1"/>
      <c r="B639" s="1"/>
      <c r="C639" s="33"/>
      <c r="D639" s="102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3.5" customHeight="1">
      <c r="A640" s="1"/>
      <c r="B640" s="1"/>
      <c r="C640" s="33"/>
      <c r="D640" s="102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3.5" customHeight="1">
      <c r="A641" s="1"/>
      <c r="B641" s="1"/>
      <c r="C641" s="33"/>
      <c r="D641" s="102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3.5" customHeight="1">
      <c r="A642" s="1"/>
      <c r="B642" s="1"/>
      <c r="C642" s="33"/>
      <c r="D642" s="102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3.5" customHeight="1">
      <c r="A643" s="1"/>
      <c r="B643" s="1"/>
      <c r="C643" s="33"/>
      <c r="D643" s="102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3.5" customHeight="1">
      <c r="A644" s="1"/>
      <c r="B644" s="1"/>
      <c r="C644" s="33"/>
      <c r="D644" s="102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3.5" customHeight="1">
      <c r="A645" s="1"/>
      <c r="B645" s="1"/>
      <c r="C645" s="33"/>
      <c r="D645" s="102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3.5" customHeight="1">
      <c r="A646" s="1"/>
      <c r="B646" s="1"/>
      <c r="C646" s="33"/>
      <c r="D646" s="102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3.5" customHeight="1">
      <c r="A647" s="1"/>
      <c r="B647" s="1"/>
      <c r="C647" s="33"/>
      <c r="D647" s="102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3.5" customHeight="1">
      <c r="A648" s="1"/>
      <c r="B648" s="1"/>
      <c r="C648" s="33"/>
      <c r="D648" s="102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3.5" customHeight="1">
      <c r="A649" s="1"/>
      <c r="B649" s="1"/>
      <c r="C649" s="33"/>
      <c r="D649" s="102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3.5" customHeight="1">
      <c r="A650" s="1"/>
      <c r="B650" s="1"/>
      <c r="C650" s="33"/>
      <c r="D650" s="102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3.5" customHeight="1">
      <c r="A651" s="1"/>
      <c r="B651" s="1"/>
      <c r="C651" s="33"/>
      <c r="D651" s="102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3.5" customHeight="1">
      <c r="A652" s="1"/>
      <c r="B652" s="1"/>
      <c r="C652" s="33"/>
      <c r="D652" s="102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3.5" customHeight="1">
      <c r="A653" s="1"/>
      <c r="B653" s="1"/>
      <c r="C653" s="33"/>
      <c r="D653" s="102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3.5" customHeight="1">
      <c r="A654" s="1"/>
      <c r="B654" s="1"/>
      <c r="C654" s="33"/>
      <c r="D654" s="102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3.5" customHeight="1">
      <c r="A655" s="1"/>
      <c r="B655" s="1"/>
      <c r="C655" s="33"/>
      <c r="D655" s="102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3.5" customHeight="1">
      <c r="A656" s="1"/>
      <c r="B656" s="1"/>
      <c r="C656" s="33"/>
      <c r="D656" s="102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3.5" customHeight="1">
      <c r="A657" s="1"/>
      <c r="B657" s="1"/>
      <c r="C657" s="33"/>
      <c r="D657" s="102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3.5" customHeight="1">
      <c r="A658" s="1"/>
      <c r="B658" s="1"/>
      <c r="C658" s="33"/>
      <c r="D658" s="102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3.5" customHeight="1">
      <c r="A659" s="1"/>
      <c r="B659" s="1"/>
      <c r="C659" s="33"/>
      <c r="D659" s="102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3.5" customHeight="1">
      <c r="A660" s="1"/>
      <c r="B660" s="1"/>
      <c r="C660" s="33"/>
      <c r="D660" s="102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3.5" customHeight="1">
      <c r="A661" s="1"/>
      <c r="B661" s="1"/>
      <c r="C661" s="33"/>
      <c r="D661" s="102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3.5" customHeight="1">
      <c r="A662" s="1"/>
      <c r="B662" s="1"/>
      <c r="C662" s="33"/>
      <c r="D662" s="102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3.5" customHeight="1">
      <c r="A663" s="1"/>
      <c r="B663" s="1"/>
      <c r="C663" s="33"/>
      <c r="D663" s="102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3.5" customHeight="1">
      <c r="A664" s="1"/>
      <c r="B664" s="1"/>
      <c r="C664" s="33"/>
      <c r="D664" s="102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3.5" customHeight="1">
      <c r="A665" s="1"/>
      <c r="B665" s="1"/>
      <c r="C665" s="33"/>
      <c r="D665" s="102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3.5" customHeight="1">
      <c r="A666" s="1"/>
      <c r="B666" s="1"/>
      <c r="C666" s="33"/>
      <c r="D666" s="102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3.5" customHeight="1">
      <c r="A667" s="1"/>
      <c r="B667" s="1"/>
      <c r="C667" s="33"/>
      <c r="D667" s="102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3.5" customHeight="1">
      <c r="A668" s="1"/>
      <c r="B668" s="1"/>
      <c r="C668" s="33"/>
      <c r="D668" s="102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3.5" customHeight="1">
      <c r="A669" s="1"/>
      <c r="B669" s="1"/>
      <c r="C669" s="33"/>
      <c r="D669" s="102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3.5" customHeight="1">
      <c r="A670" s="1"/>
      <c r="B670" s="1"/>
      <c r="C670" s="33"/>
      <c r="D670" s="102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3.5" customHeight="1">
      <c r="A671" s="1"/>
      <c r="B671" s="1"/>
      <c r="C671" s="33"/>
      <c r="D671" s="102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3.5" customHeight="1">
      <c r="A672" s="1"/>
      <c r="B672" s="1"/>
      <c r="C672" s="33"/>
      <c r="D672" s="102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3.5" customHeight="1">
      <c r="A673" s="1"/>
      <c r="B673" s="1"/>
      <c r="C673" s="33"/>
      <c r="D673" s="102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3.5" customHeight="1">
      <c r="A674" s="1"/>
      <c r="B674" s="1"/>
      <c r="C674" s="33"/>
      <c r="D674" s="102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3.5" customHeight="1">
      <c r="A675" s="1"/>
      <c r="B675" s="1"/>
      <c r="C675" s="33"/>
      <c r="D675" s="102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3.5" customHeight="1">
      <c r="A676" s="1"/>
      <c r="B676" s="1"/>
      <c r="C676" s="33"/>
      <c r="D676" s="102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3.5" customHeight="1">
      <c r="A677" s="1"/>
      <c r="B677" s="1"/>
      <c r="C677" s="33"/>
      <c r="D677" s="102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3.5" customHeight="1">
      <c r="A678" s="1"/>
      <c r="B678" s="1"/>
      <c r="C678" s="33"/>
      <c r="D678" s="102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3.5" customHeight="1">
      <c r="A679" s="1"/>
      <c r="B679" s="1"/>
      <c r="C679" s="33"/>
      <c r="D679" s="102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3.5" customHeight="1">
      <c r="A680" s="1"/>
      <c r="B680" s="1"/>
      <c r="C680" s="33"/>
      <c r="D680" s="102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3.5" customHeight="1">
      <c r="A681" s="1"/>
      <c r="B681" s="1"/>
      <c r="C681" s="33"/>
      <c r="D681" s="102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3.5" customHeight="1">
      <c r="A682" s="1"/>
      <c r="B682" s="1"/>
      <c r="C682" s="33"/>
      <c r="D682" s="102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3.5" customHeight="1">
      <c r="A683" s="1"/>
      <c r="B683" s="1"/>
      <c r="C683" s="33"/>
      <c r="D683" s="102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3.5" customHeight="1">
      <c r="A684" s="1"/>
      <c r="B684" s="1"/>
      <c r="C684" s="33"/>
      <c r="D684" s="102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3.5" customHeight="1">
      <c r="A685" s="1"/>
      <c r="B685" s="1"/>
      <c r="C685" s="33"/>
      <c r="D685" s="102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3.5" customHeight="1">
      <c r="A686" s="1"/>
      <c r="B686" s="1"/>
      <c r="C686" s="33"/>
      <c r="D686" s="102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3.5" customHeight="1">
      <c r="A687" s="1"/>
      <c r="B687" s="1"/>
      <c r="C687" s="33"/>
      <c r="D687" s="102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3.5" customHeight="1">
      <c r="A688" s="1"/>
      <c r="B688" s="1"/>
      <c r="C688" s="33"/>
      <c r="D688" s="102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3.5" customHeight="1">
      <c r="A689" s="1"/>
      <c r="B689" s="1"/>
      <c r="C689" s="33"/>
      <c r="D689" s="102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3.5" customHeight="1">
      <c r="A690" s="1"/>
      <c r="B690" s="1"/>
      <c r="C690" s="33"/>
      <c r="D690" s="102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3.5" customHeight="1">
      <c r="A691" s="1"/>
      <c r="B691" s="1"/>
      <c r="C691" s="33"/>
      <c r="D691" s="102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3.5" customHeight="1">
      <c r="A692" s="1"/>
      <c r="B692" s="1"/>
      <c r="C692" s="33"/>
      <c r="D692" s="102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3.5" customHeight="1">
      <c r="A693" s="1"/>
      <c r="B693" s="1"/>
      <c r="C693" s="33"/>
      <c r="D693" s="102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3.5" customHeight="1">
      <c r="A694" s="1"/>
      <c r="B694" s="1"/>
      <c r="C694" s="33"/>
      <c r="D694" s="102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3.5" customHeight="1">
      <c r="A695" s="1"/>
      <c r="B695" s="1"/>
      <c r="C695" s="33"/>
      <c r="D695" s="102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3.5" customHeight="1">
      <c r="A696" s="1"/>
      <c r="B696" s="1"/>
      <c r="C696" s="33"/>
      <c r="D696" s="102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3.5" customHeight="1">
      <c r="A697" s="1"/>
      <c r="B697" s="1"/>
      <c r="C697" s="33"/>
      <c r="D697" s="102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3.5" customHeight="1">
      <c r="A698" s="1"/>
      <c r="B698" s="1"/>
      <c r="C698" s="33"/>
      <c r="D698" s="102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3.5" customHeight="1">
      <c r="A699" s="1"/>
      <c r="B699" s="1"/>
      <c r="C699" s="33"/>
      <c r="D699" s="102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3.5" customHeight="1">
      <c r="A700" s="1"/>
      <c r="B700" s="1"/>
      <c r="C700" s="33"/>
      <c r="D700" s="102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3.5" customHeight="1">
      <c r="A701" s="1"/>
      <c r="B701" s="1"/>
      <c r="C701" s="33"/>
      <c r="D701" s="102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3.5" customHeight="1">
      <c r="A702" s="1"/>
      <c r="B702" s="1"/>
      <c r="C702" s="33"/>
      <c r="D702" s="102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3.5" customHeight="1">
      <c r="A703" s="1"/>
      <c r="B703" s="1"/>
      <c r="C703" s="33"/>
      <c r="D703" s="102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3.5" customHeight="1">
      <c r="A704" s="1"/>
      <c r="B704" s="1"/>
      <c r="C704" s="33"/>
      <c r="D704" s="102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3.5" customHeight="1">
      <c r="A705" s="1"/>
      <c r="B705" s="1"/>
      <c r="C705" s="33"/>
      <c r="D705" s="102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3.5" customHeight="1">
      <c r="A706" s="1"/>
      <c r="B706" s="1"/>
      <c r="C706" s="33"/>
      <c r="D706" s="102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3.5" customHeight="1">
      <c r="A707" s="1"/>
      <c r="B707" s="1"/>
      <c r="C707" s="33"/>
      <c r="D707" s="102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3.5" customHeight="1">
      <c r="A708" s="1"/>
      <c r="B708" s="1"/>
      <c r="C708" s="33"/>
      <c r="D708" s="102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3.5" customHeight="1">
      <c r="A709" s="1"/>
      <c r="B709" s="1"/>
      <c r="C709" s="33"/>
      <c r="D709" s="102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3.5" customHeight="1">
      <c r="A710" s="1"/>
      <c r="B710" s="1"/>
      <c r="C710" s="33"/>
      <c r="D710" s="102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3.5" customHeight="1">
      <c r="A711" s="1"/>
      <c r="B711" s="1"/>
      <c r="C711" s="33"/>
      <c r="D711" s="102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3.5" customHeight="1">
      <c r="A712" s="1"/>
      <c r="B712" s="1"/>
      <c r="C712" s="33"/>
      <c r="D712" s="102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3.5" customHeight="1">
      <c r="A713" s="1"/>
      <c r="B713" s="1"/>
      <c r="C713" s="33"/>
      <c r="D713" s="102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3.5" customHeight="1">
      <c r="A714" s="1"/>
      <c r="B714" s="1"/>
      <c r="C714" s="33"/>
      <c r="D714" s="102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3.5" customHeight="1">
      <c r="A715" s="1"/>
      <c r="B715" s="1"/>
      <c r="C715" s="33"/>
      <c r="D715" s="102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3.5" customHeight="1">
      <c r="A716" s="1"/>
      <c r="B716" s="1"/>
      <c r="C716" s="33"/>
      <c r="D716" s="102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3.5" customHeight="1">
      <c r="A717" s="1"/>
      <c r="B717" s="1"/>
      <c r="C717" s="33"/>
      <c r="D717" s="102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3.5" customHeight="1">
      <c r="A718" s="1"/>
      <c r="B718" s="1"/>
      <c r="C718" s="33"/>
      <c r="D718" s="102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3.5" customHeight="1">
      <c r="A719" s="1"/>
      <c r="B719" s="1"/>
      <c r="C719" s="33"/>
      <c r="D719" s="102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3.5" customHeight="1">
      <c r="A720" s="1"/>
      <c r="B720" s="1"/>
      <c r="C720" s="33"/>
      <c r="D720" s="102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3.5" customHeight="1">
      <c r="A721" s="1"/>
      <c r="B721" s="1"/>
      <c r="C721" s="33"/>
      <c r="D721" s="102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3.5" customHeight="1">
      <c r="A722" s="1"/>
      <c r="B722" s="1"/>
      <c r="C722" s="33"/>
      <c r="D722" s="102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3.5" customHeight="1">
      <c r="A723" s="1"/>
      <c r="B723" s="1"/>
      <c r="C723" s="33"/>
      <c r="D723" s="102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3.5" customHeight="1">
      <c r="A724" s="1"/>
      <c r="B724" s="1"/>
      <c r="C724" s="33"/>
      <c r="D724" s="102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3.5" customHeight="1">
      <c r="A725" s="1"/>
      <c r="B725" s="1"/>
      <c r="C725" s="33"/>
      <c r="D725" s="102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3.5" customHeight="1">
      <c r="A726" s="1"/>
      <c r="B726" s="1"/>
      <c r="C726" s="33"/>
      <c r="D726" s="102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3.5" customHeight="1">
      <c r="A727" s="1"/>
      <c r="B727" s="1"/>
      <c r="C727" s="33"/>
      <c r="D727" s="102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3.5" customHeight="1">
      <c r="A728" s="1"/>
      <c r="B728" s="1"/>
      <c r="C728" s="33"/>
      <c r="D728" s="102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3.5" customHeight="1">
      <c r="A729" s="1"/>
      <c r="B729" s="1"/>
      <c r="C729" s="33"/>
      <c r="D729" s="102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3.5" customHeight="1">
      <c r="A730" s="1"/>
      <c r="B730" s="1"/>
      <c r="C730" s="33"/>
      <c r="D730" s="102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3.5" customHeight="1">
      <c r="A731" s="1"/>
      <c r="B731" s="1"/>
      <c r="C731" s="33"/>
      <c r="D731" s="102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3.5" customHeight="1">
      <c r="A732" s="1"/>
      <c r="B732" s="1"/>
      <c r="C732" s="33"/>
      <c r="D732" s="102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3.5" customHeight="1">
      <c r="A733" s="1"/>
      <c r="B733" s="1"/>
      <c r="C733" s="33"/>
      <c r="D733" s="102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3.5" customHeight="1">
      <c r="A734" s="1"/>
      <c r="B734" s="1"/>
      <c r="C734" s="33"/>
      <c r="D734" s="102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3.5" customHeight="1">
      <c r="A735" s="1"/>
      <c r="B735" s="1"/>
      <c r="C735" s="33"/>
      <c r="D735" s="102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3.5" customHeight="1">
      <c r="A736" s="1"/>
      <c r="B736" s="1"/>
      <c r="C736" s="33"/>
      <c r="D736" s="102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3.5" customHeight="1">
      <c r="A737" s="1"/>
      <c r="B737" s="1"/>
      <c r="C737" s="33"/>
      <c r="D737" s="102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3.5" customHeight="1">
      <c r="A738" s="1"/>
      <c r="B738" s="1"/>
      <c r="C738" s="33"/>
      <c r="D738" s="102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3.5" customHeight="1">
      <c r="A739" s="1"/>
      <c r="B739" s="1"/>
      <c r="C739" s="33"/>
      <c r="D739" s="102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3.5" customHeight="1">
      <c r="A740" s="1"/>
      <c r="B740" s="1"/>
      <c r="C740" s="33"/>
      <c r="D740" s="102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3.5" customHeight="1">
      <c r="A741" s="1"/>
      <c r="B741" s="1"/>
      <c r="C741" s="33"/>
      <c r="D741" s="102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3.5" customHeight="1">
      <c r="A742" s="1"/>
      <c r="B742" s="1"/>
      <c r="C742" s="33"/>
      <c r="D742" s="102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3.5" customHeight="1">
      <c r="A743" s="1"/>
      <c r="B743" s="1"/>
      <c r="C743" s="33"/>
      <c r="D743" s="102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3.5" customHeight="1">
      <c r="A744" s="1"/>
      <c r="B744" s="1"/>
      <c r="C744" s="33"/>
      <c r="D744" s="102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3.5" customHeight="1">
      <c r="A745" s="1"/>
      <c r="B745" s="1"/>
      <c r="C745" s="33"/>
      <c r="D745" s="102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3.5" customHeight="1">
      <c r="A746" s="1"/>
      <c r="B746" s="1"/>
      <c r="C746" s="33"/>
      <c r="D746" s="102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3.5" customHeight="1">
      <c r="A747" s="1"/>
      <c r="B747" s="1"/>
      <c r="C747" s="33"/>
      <c r="D747" s="102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3.5" customHeight="1">
      <c r="A748" s="1"/>
      <c r="B748" s="1"/>
      <c r="C748" s="33"/>
      <c r="D748" s="102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3.5" customHeight="1">
      <c r="A749" s="1"/>
      <c r="B749" s="1"/>
      <c r="C749" s="33"/>
      <c r="D749" s="102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3.5" customHeight="1">
      <c r="A750" s="1"/>
      <c r="B750" s="1"/>
      <c r="C750" s="33"/>
      <c r="D750" s="102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3.5" customHeight="1">
      <c r="A751" s="1"/>
      <c r="B751" s="1"/>
      <c r="C751" s="33"/>
      <c r="D751" s="102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3.5" customHeight="1">
      <c r="A752" s="1"/>
      <c r="B752" s="1"/>
      <c r="C752" s="33"/>
      <c r="D752" s="102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3.5" customHeight="1">
      <c r="A753" s="1"/>
      <c r="B753" s="1"/>
      <c r="C753" s="33"/>
      <c r="D753" s="102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3.5" customHeight="1">
      <c r="A754" s="1"/>
      <c r="B754" s="1"/>
      <c r="C754" s="33"/>
      <c r="D754" s="102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3.5" customHeight="1">
      <c r="A755" s="1"/>
      <c r="B755" s="1"/>
      <c r="C755" s="33"/>
      <c r="D755" s="102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3.5" customHeight="1">
      <c r="A756" s="1"/>
      <c r="B756" s="1"/>
      <c r="C756" s="33"/>
      <c r="D756" s="102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3.5" customHeight="1">
      <c r="A757" s="1"/>
      <c r="B757" s="1"/>
      <c r="C757" s="33"/>
      <c r="D757" s="102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3.5" customHeight="1">
      <c r="A758" s="1"/>
      <c r="B758" s="1"/>
      <c r="C758" s="33"/>
      <c r="D758" s="102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3.5" customHeight="1">
      <c r="A759" s="1"/>
      <c r="B759" s="1"/>
      <c r="C759" s="33"/>
      <c r="D759" s="102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3.5" customHeight="1">
      <c r="A760" s="1"/>
      <c r="B760" s="1"/>
      <c r="C760" s="33"/>
      <c r="D760" s="102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3.5" customHeight="1">
      <c r="A761" s="1"/>
      <c r="B761" s="1"/>
      <c r="C761" s="33"/>
      <c r="D761" s="102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3.5" customHeight="1">
      <c r="A762" s="1"/>
      <c r="B762" s="1"/>
      <c r="C762" s="33"/>
      <c r="D762" s="102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3.5" customHeight="1">
      <c r="A763" s="1"/>
      <c r="B763" s="1"/>
      <c r="C763" s="33"/>
      <c r="D763" s="102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3.5" customHeight="1">
      <c r="A764" s="1"/>
      <c r="B764" s="1"/>
      <c r="C764" s="33"/>
      <c r="D764" s="102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3.5" customHeight="1">
      <c r="A765" s="1"/>
      <c r="B765" s="1"/>
      <c r="C765" s="33"/>
      <c r="D765" s="102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3.5" customHeight="1">
      <c r="A766" s="1"/>
      <c r="B766" s="1"/>
      <c r="C766" s="33"/>
      <c r="D766" s="102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3.5" customHeight="1">
      <c r="A767" s="1"/>
      <c r="B767" s="1"/>
      <c r="C767" s="33"/>
      <c r="D767" s="102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3.5" customHeight="1">
      <c r="A768" s="1"/>
      <c r="B768" s="1"/>
      <c r="C768" s="33"/>
      <c r="D768" s="102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3.5" customHeight="1">
      <c r="A769" s="1"/>
      <c r="B769" s="1"/>
      <c r="C769" s="33"/>
      <c r="D769" s="102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3.5" customHeight="1">
      <c r="A770" s="1"/>
      <c r="B770" s="1"/>
      <c r="C770" s="33"/>
      <c r="D770" s="102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3.5" customHeight="1">
      <c r="A771" s="1"/>
      <c r="B771" s="1"/>
      <c r="C771" s="33"/>
      <c r="D771" s="102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3.5" customHeight="1">
      <c r="A772" s="1"/>
      <c r="B772" s="1"/>
      <c r="C772" s="33"/>
      <c r="D772" s="102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3.5" customHeight="1">
      <c r="A773" s="1"/>
      <c r="B773" s="1"/>
      <c r="C773" s="33"/>
      <c r="D773" s="102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3.5" customHeight="1">
      <c r="A774" s="1"/>
      <c r="B774" s="1"/>
      <c r="C774" s="33"/>
      <c r="D774" s="102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3.5" customHeight="1">
      <c r="A775" s="1"/>
      <c r="B775" s="1"/>
      <c r="C775" s="33"/>
      <c r="D775" s="102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3.5" customHeight="1">
      <c r="A776" s="1"/>
      <c r="B776" s="1"/>
      <c r="C776" s="33"/>
      <c r="D776" s="102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3.5" customHeight="1">
      <c r="A777" s="1"/>
      <c r="B777" s="1"/>
      <c r="C777" s="33"/>
      <c r="D777" s="102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3.5" customHeight="1">
      <c r="A778" s="1"/>
      <c r="B778" s="1"/>
      <c r="C778" s="33"/>
      <c r="D778" s="102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3.5" customHeight="1">
      <c r="A779" s="1"/>
      <c r="B779" s="1"/>
      <c r="C779" s="33"/>
      <c r="D779" s="102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3.5" customHeight="1">
      <c r="A780" s="1"/>
      <c r="B780" s="1"/>
      <c r="C780" s="33"/>
      <c r="D780" s="102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3.5" customHeight="1">
      <c r="A781" s="1"/>
      <c r="B781" s="1"/>
      <c r="C781" s="33"/>
      <c r="D781" s="102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3.5" customHeight="1">
      <c r="A782" s="1"/>
      <c r="B782" s="1"/>
      <c r="C782" s="33"/>
      <c r="D782" s="102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3.5" customHeight="1">
      <c r="A783" s="1"/>
      <c r="B783" s="1"/>
      <c r="C783" s="33"/>
      <c r="D783" s="102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3.5" customHeight="1">
      <c r="A784" s="1"/>
      <c r="B784" s="1"/>
      <c r="C784" s="33"/>
      <c r="D784" s="102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3.5" customHeight="1">
      <c r="A785" s="1"/>
      <c r="B785" s="1"/>
      <c r="C785" s="33"/>
      <c r="D785" s="102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3.5" customHeight="1">
      <c r="A786" s="1"/>
      <c r="B786" s="1"/>
      <c r="C786" s="33"/>
      <c r="D786" s="102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3.5" customHeight="1">
      <c r="A787" s="1"/>
      <c r="B787" s="1"/>
      <c r="C787" s="33"/>
      <c r="D787" s="102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3.5" customHeight="1">
      <c r="A788" s="1"/>
      <c r="B788" s="1"/>
      <c r="C788" s="33"/>
      <c r="D788" s="102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3.5" customHeight="1">
      <c r="A789" s="1"/>
      <c r="B789" s="1"/>
      <c r="C789" s="33"/>
      <c r="D789" s="102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3.5" customHeight="1">
      <c r="A790" s="1"/>
      <c r="B790" s="1"/>
      <c r="C790" s="33"/>
      <c r="D790" s="102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3.5" customHeight="1">
      <c r="A791" s="1"/>
      <c r="B791" s="1"/>
      <c r="C791" s="33"/>
      <c r="D791" s="102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3.5" customHeight="1">
      <c r="A792" s="1"/>
      <c r="B792" s="1"/>
      <c r="C792" s="33"/>
      <c r="D792" s="102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3.5" customHeight="1">
      <c r="A793" s="1"/>
      <c r="B793" s="1"/>
      <c r="C793" s="33"/>
      <c r="D793" s="102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3.5" customHeight="1">
      <c r="A794" s="1"/>
      <c r="B794" s="1"/>
      <c r="C794" s="33"/>
      <c r="D794" s="102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3.5" customHeight="1">
      <c r="A795" s="1"/>
      <c r="B795" s="1"/>
      <c r="C795" s="33"/>
      <c r="D795" s="102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3.5" customHeight="1">
      <c r="A796" s="1"/>
      <c r="B796" s="1"/>
      <c r="C796" s="33"/>
      <c r="D796" s="102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3.5" customHeight="1">
      <c r="A797" s="1"/>
      <c r="B797" s="1"/>
      <c r="C797" s="33"/>
      <c r="D797" s="102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3.5" customHeight="1">
      <c r="A798" s="1"/>
      <c r="B798" s="1"/>
      <c r="C798" s="33"/>
      <c r="D798" s="102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3.5" customHeight="1">
      <c r="A799" s="1"/>
      <c r="B799" s="1"/>
      <c r="C799" s="33"/>
      <c r="D799" s="102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3.5" customHeight="1">
      <c r="A800" s="1"/>
      <c r="B800" s="1"/>
      <c r="C800" s="33"/>
      <c r="D800" s="102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3.5" customHeight="1">
      <c r="A801" s="1"/>
      <c r="B801" s="1"/>
      <c r="C801" s="33"/>
      <c r="D801" s="102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3.5" customHeight="1">
      <c r="A802" s="1"/>
      <c r="B802" s="1"/>
      <c r="C802" s="33"/>
      <c r="D802" s="102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3.5" customHeight="1">
      <c r="A803" s="1"/>
      <c r="B803" s="1"/>
      <c r="C803" s="33"/>
      <c r="D803" s="102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3.5" customHeight="1">
      <c r="A804" s="1"/>
      <c r="B804" s="1"/>
      <c r="C804" s="33"/>
      <c r="D804" s="102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3.5" customHeight="1">
      <c r="A805" s="1"/>
      <c r="B805" s="1"/>
      <c r="C805" s="33"/>
      <c r="D805" s="102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3.5" customHeight="1">
      <c r="A806" s="1"/>
      <c r="B806" s="1"/>
      <c r="C806" s="33"/>
      <c r="D806" s="102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3.5" customHeight="1">
      <c r="A807" s="1"/>
      <c r="B807" s="1"/>
      <c r="C807" s="33"/>
      <c r="D807" s="102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3.5" customHeight="1">
      <c r="A808" s="1"/>
      <c r="B808" s="1"/>
      <c r="C808" s="33"/>
      <c r="D808" s="102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3.5" customHeight="1">
      <c r="A809" s="1"/>
      <c r="B809" s="1"/>
      <c r="C809" s="33"/>
      <c r="D809" s="102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3.5" customHeight="1">
      <c r="A810" s="1"/>
      <c r="B810" s="1"/>
      <c r="C810" s="33"/>
      <c r="D810" s="102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3.5" customHeight="1">
      <c r="A811" s="1"/>
      <c r="B811" s="1"/>
      <c r="C811" s="33"/>
      <c r="D811" s="102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3.5" customHeight="1">
      <c r="A812" s="1"/>
      <c r="B812" s="1"/>
      <c r="C812" s="33"/>
      <c r="D812" s="102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3.5" customHeight="1">
      <c r="A813" s="1"/>
      <c r="B813" s="1"/>
      <c r="C813" s="33"/>
      <c r="D813" s="102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3.5" customHeight="1">
      <c r="A814" s="1"/>
      <c r="B814" s="1"/>
      <c r="C814" s="33"/>
      <c r="D814" s="102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3.5" customHeight="1">
      <c r="A815" s="1"/>
      <c r="B815" s="1"/>
      <c r="C815" s="33"/>
      <c r="D815" s="102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3.5" customHeight="1">
      <c r="A816" s="1"/>
      <c r="B816" s="1"/>
      <c r="C816" s="33"/>
      <c r="D816" s="102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3.5" customHeight="1">
      <c r="A817" s="1"/>
      <c r="B817" s="1"/>
      <c r="C817" s="33"/>
      <c r="D817" s="102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3.5" customHeight="1">
      <c r="A818" s="1"/>
      <c r="B818" s="1"/>
      <c r="C818" s="33"/>
      <c r="D818" s="102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3.5" customHeight="1">
      <c r="A819" s="1"/>
      <c r="B819" s="1"/>
      <c r="C819" s="33"/>
      <c r="D819" s="102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3.5" customHeight="1">
      <c r="A820" s="1"/>
      <c r="B820" s="1"/>
      <c r="C820" s="33"/>
      <c r="D820" s="102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3.5" customHeight="1">
      <c r="A821" s="1"/>
      <c r="B821" s="1"/>
      <c r="C821" s="33"/>
      <c r="D821" s="102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3.5" customHeight="1">
      <c r="A822" s="1"/>
      <c r="B822" s="1"/>
      <c r="C822" s="33"/>
      <c r="D822" s="102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3.5" customHeight="1">
      <c r="A823" s="1"/>
      <c r="B823" s="1"/>
      <c r="C823" s="33"/>
      <c r="D823" s="102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3.5" customHeight="1">
      <c r="A824" s="1"/>
      <c r="B824" s="1"/>
      <c r="C824" s="33"/>
      <c r="D824" s="102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3.5" customHeight="1">
      <c r="A825" s="1"/>
      <c r="B825" s="1"/>
      <c r="C825" s="33"/>
      <c r="D825" s="102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3.5" customHeight="1">
      <c r="A826" s="1"/>
      <c r="B826" s="1"/>
      <c r="C826" s="33"/>
      <c r="D826" s="102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3.5" customHeight="1">
      <c r="A827" s="1"/>
      <c r="B827" s="1"/>
      <c r="C827" s="33"/>
      <c r="D827" s="102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3.5" customHeight="1">
      <c r="A828" s="1"/>
      <c r="B828" s="1"/>
      <c r="C828" s="33"/>
      <c r="D828" s="102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3.5" customHeight="1">
      <c r="A829" s="1"/>
      <c r="B829" s="1"/>
      <c r="C829" s="33"/>
      <c r="D829" s="102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3.5" customHeight="1">
      <c r="A830" s="1"/>
      <c r="B830" s="1"/>
      <c r="C830" s="33"/>
      <c r="D830" s="102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3.5" customHeight="1">
      <c r="A831" s="1"/>
      <c r="B831" s="1"/>
      <c r="C831" s="33"/>
      <c r="D831" s="102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3.5" customHeight="1">
      <c r="A832" s="1"/>
      <c r="B832" s="1"/>
      <c r="C832" s="33"/>
      <c r="D832" s="102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3.5" customHeight="1">
      <c r="A833" s="1"/>
      <c r="B833" s="1"/>
      <c r="C833" s="33"/>
      <c r="D833" s="102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3.5" customHeight="1">
      <c r="A834" s="1"/>
      <c r="B834" s="1"/>
      <c r="C834" s="33"/>
      <c r="D834" s="102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3.5" customHeight="1">
      <c r="A835" s="1"/>
      <c r="B835" s="1"/>
      <c r="C835" s="33"/>
      <c r="D835" s="102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3.5" customHeight="1">
      <c r="A836" s="1"/>
      <c r="B836" s="1"/>
      <c r="C836" s="33"/>
      <c r="D836" s="102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3.5" customHeight="1">
      <c r="A837" s="1"/>
      <c r="B837" s="1"/>
      <c r="C837" s="33"/>
      <c r="D837" s="102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3.5" customHeight="1">
      <c r="A838" s="1"/>
      <c r="B838" s="1"/>
      <c r="C838" s="33"/>
      <c r="D838" s="102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3.5" customHeight="1">
      <c r="A839" s="1"/>
      <c r="B839" s="1"/>
      <c r="C839" s="33"/>
      <c r="D839" s="102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3.5" customHeight="1">
      <c r="A840" s="1"/>
      <c r="B840" s="1"/>
      <c r="C840" s="33"/>
      <c r="D840" s="102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3.5" customHeight="1">
      <c r="A841" s="1"/>
      <c r="B841" s="1"/>
      <c r="C841" s="33"/>
      <c r="D841" s="102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3.5" customHeight="1">
      <c r="A842" s="1"/>
      <c r="B842" s="1"/>
      <c r="C842" s="33"/>
      <c r="D842" s="102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3.5" customHeight="1">
      <c r="A843" s="1"/>
      <c r="B843" s="1"/>
      <c r="C843" s="33"/>
      <c r="D843" s="102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3.5" customHeight="1">
      <c r="A844" s="1"/>
      <c r="B844" s="1"/>
      <c r="C844" s="33"/>
      <c r="D844" s="102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3.5" customHeight="1">
      <c r="A845" s="1"/>
      <c r="B845" s="1"/>
      <c r="C845" s="33"/>
      <c r="D845" s="102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3.5" customHeight="1">
      <c r="A846" s="1"/>
      <c r="B846" s="1"/>
      <c r="C846" s="33"/>
      <c r="D846" s="102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3.5" customHeight="1">
      <c r="A847" s="1"/>
      <c r="B847" s="1"/>
      <c r="C847" s="33"/>
      <c r="D847" s="102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3.5" customHeight="1">
      <c r="A848" s="1"/>
      <c r="B848" s="1"/>
      <c r="C848" s="33"/>
      <c r="D848" s="102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3.5" customHeight="1">
      <c r="A849" s="1"/>
      <c r="B849" s="1"/>
      <c r="C849" s="33"/>
      <c r="D849" s="102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3.5" customHeight="1">
      <c r="A850" s="1"/>
      <c r="B850" s="1"/>
      <c r="C850" s="33"/>
      <c r="D850" s="102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3.5" customHeight="1">
      <c r="A851" s="1"/>
      <c r="B851" s="1"/>
      <c r="C851" s="33"/>
      <c r="D851" s="102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3.5" customHeight="1">
      <c r="A852" s="1"/>
      <c r="B852" s="1"/>
      <c r="C852" s="33"/>
      <c r="D852" s="102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3.5" customHeight="1">
      <c r="A853" s="1"/>
      <c r="B853" s="1"/>
      <c r="C853" s="33"/>
      <c r="D853" s="102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3.5" customHeight="1">
      <c r="A854" s="1"/>
      <c r="B854" s="1"/>
      <c r="C854" s="33"/>
      <c r="D854" s="102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3.5" customHeight="1">
      <c r="A855" s="1"/>
      <c r="B855" s="1"/>
      <c r="C855" s="33"/>
      <c r="D855" s="102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3.5" customHeight="1">
      <c r="A856" s="1"/>
      <c r="B856" s="1"/>
      <c r="C856" s="33"/>
      <c r="D856" s="102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3.5" customHeight="1">
      <c r="A857" s="1"/>
      <c r="B857" s="1"/>
      <c r="C857" s="33"/>
      <c r="D857" s="102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3.5" customHeight="1">
      <c r="A858" s="1"/>
      <c r="B858" s="1"/>
      <c r="C858" s="33"/>
      <c r="D858" s="102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3.5" customHeight="1">
      <c r="A859" s="1"/>
      <c r="B859" s="1"/>
      <c r="C859" s="33"/>
      <c r="D859" s="102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3.5" customHeight="1">
      <c r="A860" s="1"/>
      <c r="B860" s="1"/>
      <c r="C860" s="33"/>
      <c r="D860" s="102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3.5" customHeight="1">
      <c r="A861" s="1"/>
      <c r="B861" s="1"/>
      <c r="C861" s="33"/>
      <c r="D861" s="102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3.5" customHeight="1">
      <c r="A862" s="1"/>
      <c r="B862" s="1"/>
      <c r="C862" s="33"/>
      <c r="D862" s="102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3.5" customHeight="1">
      <c r="A863" s="1"/>
      <c r="B863" s="1"/>
      <c r="C863" s="33"/>
      <c r="D863" s="102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3.5" customHeight="1">
      <c r="A864" s="1"/>
      <c r="B864" s="1"/>
      <c r="C864" s="33"/>
      <c r="D864" s="102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3.5" customHeight="1">
      <c r="A865" s="1"/>
      <c r="B865" s="1"/>
      <c r="C865" s="33"/>
      <c r="D865" s="102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3.5" customHeight="1">
      <c r="A866" s="1"/>
      <c r="B866" s="1"/>
      <c r="C866" s="33"/>
      <c r="D866" s="102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3.5" customHeight="1">
      <c r="A867" s="1"/>
      <c r="B867" s="1"/>
      <c r="C867" s="33"/>
      <c r="D867" s="102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3.5" customHeight="1">
      <c r="A868" s="1"/>
      <c r="B868" s="1"/>
      <c r="C868" s="33"/>
      <c r="D868" s="102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3.5" customHeight="1">
      <c r="A869" s="1"/>
      <c r="B869" s="1"/>
      <c r="C869" s="33"/>
      <c r="D869" s="102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3.5" customHeight="1">
      <c r="A870" s="1"/>
      <c r="B870" s="1"/>
      <c r="C870" s="33"/>
      <c r="D870" s="102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3.5" customHeight="1">
      <c r="A871" s="1"/>
      <c r="B871" s="1"/>
      <c r="C871" s="33"/>
      <c r="D871" s="102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3.5" customHeight="1">
      <c r="A872" s="1"/>
      <c r="B872" s="1"/>
      <c r="C872" s="33"/>
      <c r="D872" s="102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3.5" customHeight="1">
      <c r="A873" s="1"/>
      <c r="B873" s="1"/>
      <c r="C873" s="33"/>
      <c r="D873" s="102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3.5" customHeight="1">
      <c r="A874" s="1"/>
      <c r="B874" s="1"/>
      <c r="C874" s="33"/>
      <c r="D874" s="102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3.5" customHeight="1">
      <c r="A875" s="1"/>
      <c r="B875" s="1"/>
      <c r="C875" s="33"/>
      <c r="D875" s="102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3.5" customHeight="1">
      <c r="A876" s="1"/>
      <c r="B876" s="1"/>
      <c r="C876" s="33"/>
      <c r="D876" s="102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3.5" customHeight="1">
      <c r="A877" s="1"/>
      <c r="B877" s="1"/>
      <c r="C877" s="33"/>
      <c r="D877" s="102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3.5" customHeight="1">
      <c r="A878" s="1"/>
      <c r="B878" s="1"/>
      <c r="C878" s="33"/>
      <c r="D878" s="102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3.5" customHeight="1">
      <c r="A879" s="1"/>
      <c r="B879" s="1"/>
      <c r="C879" s="33"/>
      <c r="D879" s="102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3.5" customHeight="1">
      <c r="A880" s="1"/>
      <c r="B880" s="1"/>
      <c r="C880" s="33"/>
      <c r="D880" s="102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3.5" customHeight="1">
      <c r="A881" s="1"/>
      <c r="B881" s="1"/>
      <c r="C881" s="33"/>
      <c r="D881" s="102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3.5" customHeight="1">
      <c r="A882" s="1"/>
      <c r="B882" s="1"/>
      <c r="C882" s="33"/>
      <c r="D882" s="102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3.5" customHeight="1">
      <c r="A883" s="1"/>
      <c r="B883" s="1"/>
      <c r="C883" s="33"/>
      <c r="D883" s="102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3.5" customHeight="1">
      <c r="A884" s="1"/>
      <c r="B884" s="1"/>
      <c r="C884" s="33"/>
      <c r="D884" s="102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3.5" customHeight="1">
      <c r="A885" s="1"/>
      <c r="B885" s="1"/>
      <c r="C885" s="33"/>
      <c r="D885" s="102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3.5" customHeight="1">
      <c r="A886" s="1"/>
      <c r="B886" s="1"/>
      <c r="C886" s="33"/>
      <c r="D886" s="102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3.5" customHeight="1">
      <c r="A887" s="1"/>
      <c r="B887" s="1"/>
      <c r="C887" s="33"/>
      <c r="D887" s="102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3.5" customHeight="1">
      <c r="A888" s="1"/>
      <c r="B888" s="1"/>
      <c r="C888" s="33"/>
      <c r="D888" s="102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3.5" customHeight="1">
      <c r="A889" s="1"/>
      <c r="B889" s="1"/>
      <c r="C889" s="33"/>
      <c r="D889" s="102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3.5" customHeight="1">
      <c r="A890" s="1"/>
      <c r="B890" s="1"/>
      <c r="C890" s="33"/>
      <c r="D890" s="102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3.5" customHeight="1">
      <c r="A891" s="1"/>
      <c r="B891" s="1"/>
      <c r="C891" s="33"/>
      <c r="D891" s="102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3.5" customHeight="1">
      <c r="A892" s="1"/>
      <c r="B892" s="1"/>
      <c r="C892" s="33"/>
      <c r="D892" s="102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3.5" customHeight="1">
      <c r="A893" s="1"/>
      <c r="B893" s="1"/>
      <c r="C893" s="33"/>
      <c r="D893" s="102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3.5" customHeight="1">
      <c r="A894" s="1"/>
      <c r="B894" s="1"/>
      <c r="C894" s="33"/>
      <c r="D894" s="102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3.5" customHeight="1">
      <c r="A895" s="1"/>
      <c r="B895" s="1"/>
      <c r="C895" s="33"/>
      <c r="D895" s="102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3.5" customHeight="1">
      <c r="A896" s="1"/>
      <c r="B896" s="1"/>
      <c r="C896" s="33"/>
      <c r="D896" s="102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3.5" customHeight="1">
      <c r="A897" s="1"/>
      <c r="B897" s="1"/>
      <c r="C897" s="33"/>
      <c r="D897" s="102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3.5" customHeight="1">
      <c r="A898" s="1"/>
      <c r="B898" s="1"/>
      <c r="C898" s="33"/>
      <c r="D898" s="102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3.5" customHeight="1">
      <c r="A899" s="1"/>
      <c r="B899" s="1"/>
      <c r="C899" s="33"/>
      <c r="D899" s="102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3.5" customHeight="1">
      <c r="A900" s="1"/>
      <c r="B900" s="1"/>
      <c r="C900" s="33"/>
      <c r="D900" s="102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3.5" customHeight="1">
      <c r="A901" s="1"/>
      <c r="B901" s="1"/>
      <c r="C901" s="33"/>
      <c r="D901" s="102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3.5" customHeight="1">
      <c r="A902" s="1"/>
      <c r="B902" s="1"/>
      <c r="C902" s="33"/>
      <c r="D902" s="102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3.5" customHeight="1">
      <c r="A903" s="1"/>
      <c r="B903" s="1"/>
      <c r="C903" s="33"/>
      <c r="D903" s="102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3.5" customHeight="1">
      <c r="A904" s="1"/>
      <c r="B904" s="1"/>
      <c r="C904" s="33"/>
      <c r="D904" s="102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3.5" customHeight="1">
      <c r="A905" s="1"/>
      <c r="B905" s="1"/>
      <c r="C905" s="33"/>
      <c r="D905" s="102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3.5" customHeight="1">
      <c r="A906" s="1"/>
      <c r="B906" s="1"/>
      <c r="C906" s="33"/>
      <c r="D906" s="102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3.5" customHeight="1">
      <c r="A907" s="1"/>
      <c r="B907" s="1"/>
      <c r="C907" s="33"/>
      <c r="D907" s="102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3.5" customHeight="1">
      <c r="A908" s="1"/>
      <c r="B908" s="1"/>
      <c r="C908" s="33"/>
      <c r="D908" s="102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3.5" customHeight="1">
      <c r="A909" s="1"/>
      <c r="B909" s="1"/>
      <c r="C909" s="33"/>
      <c r="D909" s="102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3.5" customHeight="1">
      <c r="A910" s="1"/>
      <c r="B910" s="1"/>
      <c r="C910" s="33"/>
      <c r="D910" s="102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3.5" customHeight="1">
      <c r="A911" s="1"/>
      <c r="B911" s="1"/>
      <c r="C911" s="33"/>
      <c r="D911" s="102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3.5" customHeight="1">
      <c r="A912" s="1"/>
      <c r="B912" s="1"/>
      <c r="C912" s="33"/>
      <c r="D912" s="102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3.5" customHeight="1">
      <c r="A913" s="1"/>
      <c r="B913" s="1"/>
      <c r="C913" s="33"/>
      <c r="D913" s="102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3.5" customHeight="1">
      <c r="A914" s="1"/>
      <c r="B914" s="1"/>
      <c r="C914" s="33"/>
      <c r="D914" s="102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3.5" customHeight="1">
      <c r="A915" s="1"/>
      <c r="B915" s="1"/>
      <c r="C915" s="33"/>
      <c r="D915" s="102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3.5" customHeight="1">
      <c r="A916" s="1"/>
      <c r="B916" s="1"/>
      <c r="C916" s="33"/>
      <c r="D916" s="102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3.5" customHeight="1">
      <c r="A917" s="1"/>
      <c r="B917" s="1"/>
      <c r="C917" s="33"/>
      <c r="D917" s="102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3.5" customHeight="1">
      <c r="A918" s="1"/>
      <c r="B918" s="1"/>
      <c r="C918" s="33"/>
      <c r="D918" s="102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3.5" customHeight="1">
      <c r="A919" s="1"/>
      <c r="B919" s="1"/>
      <c r="C919" s="33"/>
      <c r="D919" s="102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3.5" customHeight="1">
      <c r="A920" s="1"/>
      <c r="B920" s="1"/>
      <c r="C920" s="33"/>
      <c r="D920" s="102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3.5" customHeight="1">
      <c r="A921" s="1"/>
      <c r="B921" s="1"/>
      <c r="C921" s="33"/>
      <c r="D921" s="102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3.5" customHeight="1">
      <c r="A922" s="1"/>
      <c r="B922" s="1"/>
      <c r="C922" s="33"/>
      <c r="D922" s="102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3.5" customHeight="1">
      <c r="A923" s="1"/>
      <c r="B923" s="1"/>
      <c r="C923" s="33"/>
      <c r="D923" s="102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3.5" customHeight="1">
      <c r="A924" s="1"/>
      <c r="B924" s="1"/>
      <c r="C924" s="33"/>
      <c r="D924" s="102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3.5" customHeight="1">
      <c r="A925" s="1"/>
      <c r="B925" s="1"/>
      <c r="C925" s="33"/>
      <c r="D925" s="102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3.5" customHeight="1">
      <c r="A926" s="1"/>
      <c r="B926" s="1"/>
      <c r="C926" s="33"/>
      <c r="D926" s="102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3.5" customHeight="1">
      <c r="A927" s="1"/>
      <c r="B927" s="1"/>
      <c r="C927" s="33"/>
      <c r="D927" s="102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3.5" customHeight="1">
      <c r="A928" s="1"/>
      <c r="B928" s="1"/>
      <c r="C928" s="33"/>
      <c r="D928" s="102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3.5" customHeight="1">
      <c r="A929" s="1"/>
      <c r="B929" s="1"/>
      <c r="C929" s="33"/>
      <c r="D929" s="102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3.5" customHeight="1">
      <c r="A930" s="1"/>
      <c r="B930" s="1"/>
      <c r="C930" s="33"/>
      <c r="D930" s="102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3.5" customHeight="1">
      <c r="A931" s="1"/>
      <c r="B931" s="1"/>
      <c r="C931" s="33"/>
      <c r="D931" s="102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3.5" customHeight="1">
      <c r="A932" s="1"/>
      <c r="B932" s="1"/>
      <c r="C932" s="33"/>
      <c r="D932" s="102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3.5" customHeight="1">
      <c r="A933" s="1"/>
      <c r="B933" s="1"/>
      <c r="C933" s="33"/>
      <c r="D933" s="102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3.5" customHeight="1">
      <c r="A934" s="1"/>
      <c r="B934" s="1"/>
      <c r="C934" s="33"/>
      <c r="D934" s="102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3.5" customHeight="1">
      <c r="A935" s="1"/>
      <c r="B935" s="1"/>
      <c r="C935" s="33"/>
      <c r="D935" s="102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3.5" customHeight="1">
      <c r="A936" s="1"/>
      <c r="B936" s="1"/>
      <c r="C936" s="33"/>
      <c r="D936" s="102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3.5" customHeight="1">
      <c r="A937" s="1"/>
      <c r="B937" s="1"/>
      <c r="C937" s="33"/>
      <c r="D937" s="102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3.5" customHeight="1">
      <c r="A938" s="1"/>
      <c r="B938" s="1"/>
      <c r="C938" s="33"/>
      <c r="D938" s="102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3.5" customHeight="1">
      <c r="A939" s="1"/>
      <c r="B939" s="1"/>
      <c r="C939" s="33"/>
      <c r="D939" s="102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3.5" customHeight="1">
      <c r="A940" s="1"/>
      <c r="B940" s="1"/>
      <c r="C940" s="33"/>
      <c r="D940" s="102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3.5" customHeight="1">
      <c r="A941" s="1"/>
      <c r="B941" s="1"/>
      <c r="C941" s="33"/>
      <c r="D941" s="102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3.5" customHeight="1">
      <c r="A942" s="1"/>
      <c r="B942" s="1"/>
      <c r="C942" s="33"/>
      <c r="D942" s="102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3.5" customHeight="1">
      <c r="A943" s="1"/>
      <c r="B943" s="1"/>
      <c r="C943" s="33"/>
      <c r="D943" s="102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3.5" customHeight="1">
      <c r="A944" s="1"/>
      <c r="B944" s="1"/>
      <c r="C944" s="33"/>
      <c r="D944" s="102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3.5" customHeight="1">
      <c r="A945" s="1"/>
      <c r="B945" s="1"/>
      <c r="C945" s="33"/>
      <c r="D945" s="102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3.5" customHeight="1">
      <c r="A946" s="1"/>
      <c r="B946" s="1"/>
      <c r="C946" s="33"/>
      <c r="D946" s="102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3.5" customHeight="1">
      <c r="A947" s="1"/>
      <c r="B947" s="1"/>
      <c r="C947" s="33"/>
      <c r="D947" s="102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3.5" customHeight="1">
      <c r="A948" s="1"/>
      <c r="B948" s="1"/>
      <c r="C948" s="33"/>
      <c r="D948" s="102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3.5" customHeight="1">
      <c r="A949" s="1"/>
      <c r="B949" s="1"/>
      <c r="C949" s="33"/>
      <c r="D949" s="102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3.5" customHeight="1">
      <c r="A950" s="1"/>
      <c r="B950" s="1"/>
      <c r="C950" s="33"/>
      <c r="D950" s="102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3.5" customHeight="1">
      <c r="A951" s="1"/>
      <c r="B951" s="1"/>
      <c r="C951" s="33"/>
      <c r="D951" s="102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3.5" customHeight="1">
      <c r="A952" s="1"/>
      <c r="B952" s="1"/>
      <c r="C952" s="33"/>
      <c r="D952" s="102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3.5" customHeight="1">
      <c r="A953" s="1"/>
      <c r="B953" s="1"/>
      <c r="C953" s="33"/>
      <c r="D953" s="102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3.5" customHeight="1">
      <c r="A954" s="1"/>
      <c r="B954" s="1"/>
      <c r="C954" s="33"/>
      <c r="D954" s="102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3.5" customHeight="1">
      <c r="A955" s="1"/>
      <c r="B955" s="1"/>
      <c r="C955" s="33"/>
      <c r="D955" s="102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3.5" customHeight="1">
      <c r="A956" s="1"/>
      <c r="B956" s="1"/>
      <c r="C956" s="33"/>
      <c r="D956" s="102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3.5" customHeight="1">
      <c r="A957" s="1"/>
      <c r="B957" s="1"/>
      <c r="C957" s="33"/>
      <c r="D957" s="102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3.5" customHeight="1">
      <c r="A958" s="1"/>
      <c r="B958" s="1"/>
      <c r="C958" s="33"/>
      <c r="D958" s="102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3.5" customHeight="1">
      <c r="A959" s="1"/>
      <c r="B959" s="1"/>
      <c r="C959" s="33"/>
      <c r="D959" s="102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3.5" customHeight="1">
      <c r="A960" s="1"/>
      <c r="B960" s="1"/>
      <c r="C960" s="33"/>
      <c r="D960" s="102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3.5" customHeight="1">
      <c r="A961" s="1"/>
      <c r="B961" s="1"/>
      <c r="C961" s="33"/>
      <c r="D961" s="102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3.5" customHeight="1">
      <c r="A962" s="1"/>
      <c r="B962" s="1"/>
      <c r="C962" s="33"/>
      <c r="D962" s="102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3.5" customHeight="1">
      <c r="A963" s="1"/>
      <c r="B963" s="1"/>
      <c r="C963" s="33"/>
      <c r="D963" s="102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3.5" customHeight="1">
      <c r="A964" s="1"/>
      <c r="B964" s="1"/>
      <c r="C964" s="33"/>
      <c r="D964" s="102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3.5" customHeight="1">
      <c r="A965" s="1"/>
      <c r="B965" s="1"/>
      <c r="C965" s="33"/>
      <c r="D965" s="102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3.5" customHeight="1">
      <c r="A966" s="1"/>
      <c r="B966" s="1"/>
      <c r="C966" s="33"/>
      <c r="D966" s="102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3.5" customHeight="1">
      <c r="A967" s="1"/>
      <c r="B967" s="1"/>
      <c r="C967" s="33"/>
      <c r="D967" s="102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3.5" customHeight="1">
      <c r="A968" s="1"/>
      <c r="B968" s="1"/>
      <c r="C968" s="33"/>
      <c r="D968" s="102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3.5" customHeight="1">
      <c r="A969" s="1"/>
      <c r="B969" s="1"/>
      <c r="C969" s="33"/>
      <c r="D969" s="102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3.5" customHeight="1">
      <c r="A970" s="1"/>
      <c r="B970" s="1"/>
      <c r="C970" s="33"/>
      <c r="D970" s="102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3.5" customHeight="1">
      <c r="A971" s="1"/>
      <c r="B971" s="1"/>
      <c r="C971" s="33"/>
      <c r="D971" s="102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3.5" customHeight="1">
      <c r="A972" s="1"/>
      <c r="B972" s="1"/>
      <c r="C972" s="33"/>
      <c r="D972" s="102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3.5" customHeight="1">
      <c r="A973" s="1"/>
      <c r="B973" s="1"/>
      <c r="C973" s="33"/>
      <c r="D973" s="102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3.5" customHeight="1">
      <c r="A974" s="1"/>
      <c r="B974" s="1"/>
      <c r="C974" s="33"/>
      <c r="D974" s="102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3.5" customHeight="1">
      <c r="A975" s="1"/>
      <c r="B975" s="1"/>
      <c r="C975" s="33"/>
      <c r="D975" s="102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3.5" customHeight="1">
      <c r="A976" s="1"/>
      <c r="B976" s="1"/>
      <c r="C976" s="33"/>
      <c r="D976" s="102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3.5" customHeight="1">
      <c r="A977" s="1"/>
      <c r="B977" s="1"/>
      <c r="C977" s="33"/>
      <c r="D977" s="102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3.5" customHeight="1">
      <c r="A978" s="1"/>
      <c r="B978" s="1"/>
      <c r="C978" s="33"/>
      <c r="D978" s="102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3.5" customHeight="1">
      <c r="A979" s="1"/>
      <c r="B979" s="1"/>
      <c r="C979" s="33"/>
      <c r="D979" s="102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3.5" customHeight="1">
      <c r="A980" s="1"/>
      <c r="B980" s="1"/>
      <c r="C980" s="33"/>
      <c r="D980" s="102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3.5" customHeight="1">
      <c r="A981" s="1"/>
      <c r="B981" s="1"/>
      <c r="C981" s="33"/>
      <c r="D981" s="102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3.5" customHeight="1">
      <c r="A982" s="1"/>
      <c r="B982" s="1"/>
      <c r="C982" s="33"/>
      <c r="D982" s="102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3.5" customHeight="1">
      <c r="A983" s="1"/>
      <c r="B983" s="1"/>
      <c r="C983" s="33"/>
      <c r="D983" s="102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3.5" customHeight="1">
      <c r="A984" s="1"/>
      <c r="B984" s="1"/>
      <c r="C984" s="33"/>
      <c r="D984" s="102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3.5" customHeight="1">
      <c r="A985" s="1"/>
      <c r="B985" s="1"/>
      <c r="C985" s="33"/>
      <c r="D985" s="102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3.5" customHeight="1">
      <c r="A986" s="1"/>
      <c r="B986" s="1"/>
      <c r="C986" s="33"/>
      <c r="D986" s="102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3.5" customHeight="1">
      <c r="A987" s="1"/>
      <c r="B987" s="1"/>
      <c r="C987" s="33"/>
      <c r="D987" s="102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3.5" customHeight="1">
      <c r="A988" s="1"/>
      <c r="B988" s="1"/>
      <c r="C988" s="33"/>
      <c r="D988" s="102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3.5" customHeight="1">
      <c r="A989" s="1"/>
      <c r="B989" s="1"/>
      <c r="C989" s="33"/>
      <c r="D989" s="102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3.5" customHeight="1">
      <c r="A990" s="1"/>
      <c r="B990" s="1"/>
      <c r="C990" s="33"/>
      <c r="D990" s="102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3.5" customHeight="1">
      <c r="A991" s="1"/>
      <c r="B991" s="1"/>
      <c r="C991" s="33"/>
      <c r="D991" s="102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3.5" customHeight="1">
      <c r="A992" s="1"/>
      <c r="B992" s="1"/>
      <c r="C992" s="33"/>
      <c r="D992" s="102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3.5" customHeight="1">
      <c r="A993" s="1"/>
      <c r="B993" s="1"/>
      <c r="C993" s="33"/>
      <c r="D993" s="102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3.5" customHeight="1">
      <c r="A994" s="1"/>
      <c r="B994" s="1"/>
      <c r="C994" s="33"/>
      <c r="D994" s="102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3.5" customHeight="1">
      <c r="A995" s="1"/>
      <c r="B995" s="1"/>
      <c r="C995" s="33"/>
      <c r="D995" s="102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3.5" customHeight="1">
      <c r="A996" s="1"/>
      <c r="B996" s="1"/>
      <c r="C996" s="33"/>
      <c r="D996" s="102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3.5" customHeight="1">
      <c r="A997" s="1"/>
      <c r="B997" s="1"/>
      <c r="C997" s="33"/>
      <c r="D997" s="102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3.5" customHeight="1">
      <c r="A998" s="1"/>
      <c r="B998" s="1"/>
      <c r="C998" s="33"/>
      <c r="D998" s="102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3.5" customHeight="1">
      <c r="A999" s="1"/>
      <c r="B999" s="1"/>
      <c r="C999" s="33"/>
      <c r="D999" s="102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3.5" customHeight="1">
      <c r="A1000" s="1"/>
      <c r="B1000" s="1"/>
      <c r="C1000" s="33"/>
      <c r="D1000" s="102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ht="13.5" customHeight="1">
      <c r="A1001" s="1"/>
      <c r="B1001" s="1"/>
      <c r="C1001" s="33"/>
      <c r="D1001" s="102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ht="13.5" customHeight="1">
      <c r="A1002" s="1"/>
      <c r="B1002" s="1"/>
      <c r="C1002" s="33"/>
      <c r="D1002" s="102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ht="13.5" customHeight="1">
      <c r="A1003" s="1"/>
      <c r="B1003" s="1"/>
      <c r="C1003" s="33"/>
      <c r="D1003" s="102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ht="13.5" customHeight="1">
      <c r="A1004" s="1"/>
      <c r="B1004" s="1"/>
      <c r="C1004" s="33"/>
      <c r="D1004" s="102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ht="13.5" customHeight="1">
      <c r="A1005" s="1"/>
      <c r="B1005" s="1"/>
      <c r="C1005" s="33"/>
      <c r="D1005" s="102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ht="13.5" customHeight="1">
      <c r="A1006" s="1"/>
      <c r="B1006" s="1"/>
      <c r="C1006" s="33"/>
      <c r="D1006" s="102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ht="13.5" customHeight="1">
      <c r="A1007" s="1"/>
      <c r="B1007" s="1"/>
      <c r="C1007" s="33"/>
      <c r="D1007" s="102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ht="13.5" customHeight="1">
      <c r="A1008" s="1"/>
      <c r="B1008" s="1"/>
      <c r="C1008" s="33"/>
      <c r="D1008" s="102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ht="13.5" customHeight="1">
      <c r="A1009" s="1"/>
      <c r="B1009" s="1"/>
      <c r="C1009" s="33"/>
      <c r="D1009" s="102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ht="13.5" customHeight="1">
      <c r="A1010" s="1"/>
      <c r="B1010" s="1"/>
      <c r="C1010" s="33"/>
      <c r="D1010" s="102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ht="13.5" customHeight="1">
      <c r="A1011" s="1"/>
      <c r="B1011" s="1"/>
      <c r="C1011" s="33"/>
      <c r="D1011" s="102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ht="13.5" customHeight="1">
      <c r="A1012" s="1"/>
      <c r="B1012" s="1"/>
      <c r="C1012" s="33"/>
      <c r="D1012" s="102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ht="13.5" customHeight="1">
      <c r="A1013" s="1"/>
      <c r="B1013" s="1"/>
      <c r="C1013" s="33"/>
      <c r="D1013" s="102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ht="13.5" customHeight="1">
      <c r="A1014" s="1"/>
      <c r="B1014" s="1"/>
      <c r="C1014" s="33"/>
      <c r="D1014" s="102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ht="13.5" customHeight="1">
      <c r="A1015" s="1"/>
      <c r="B1015" s="1"/>
      <c r="C1015" s="33"/>
      <c r="D1015" s="102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ht="13.5" customHeight="1">
      <c r="A1016" s="1"/>
      <c r="B1016" s="1"/>
      <c r="C1016" s="33"/>
      <c r="D1016" s="102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ht="13.5" customHeight="1">
      <c r="A1017" s="1"/>
      <c r="B1017" s="1"/>
      <c r="C1017" s="33"/>
      <c r="D1017" s="102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ht="13.5" customHeight="1">
      <c r="A1018" s="1"/>
      <c r="B1018" s="1"/>
      <c r="C1018" s="33"/>
      <c r="D1018" s="102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ht="13.5" customHeight="1">
      <c r="A1019" s="1"/>
      <c r="B1019" s="1"/>
      <c r="C1019" s="33"/>
      <c r="D1019" s="102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ht="13.5" customHeight="1">
      <c r="A1020" s="1"/>
      <c r="B1020" s="1"/>
      <c r="C1020" s="33"/>
      <c r="D1020" s="102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</sheetData>
  <mergeCells count="29">
    <mergeCell ref="B1:C1"/>
    <mergeCell ref="E1:J1"/>
    <mergeCell ref="B2:C2"/>
    <mergeCell ref="F2:I2"/>
    <mergeCell ref="B3:C3"/>
    <mergeCell ref="F3:I3"/>
    <mergeCell ref="F4:I4"/>
    <mergeCell ref="G13:H13"/>
    <mergeCell ref="I13:J13"/>
    <mergeCell ref="L19:L57"/>
    <mergeCell ref="M19:M57"/>
    <mergeCell ref="B14:D14"/>
    <mergeCell ref="B15:D15"/>
    <mergeCell ref="B16:D16"/>
    <mergeCell ref="E16:K16"/>
    <mergeCell ref="B17:D17"/>
    <mergeCell ref="E17:H17"/>
    <mergeCell ref="I17:J17"/>
    <mergeCell ref="A53:B53"/>
    <mergeCell ref="A54:B54"/>
    <mergeCell ref="B177:C177"/>
    <mergeCell ref="B178:C178"/>
    <mergeCell ref="B4:C4"/>
    <mergeCell ref="B5:C5"/>
    <mergeCell ref="B6:C6"/>
    <mergeCell ref="B8:D8"/>
    <mergeCell ref="B9:C9"/>
    <mergeCell ref="B10:C10"/>
    <mergeCell ref="B11:C11"/>
  </mergeCells>
  <printOptions/>
  <pageMargins bottom="0.75" footer="0.0" header="0.0" left="0.7" right="0.7" top="0.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8.0"/>
    <col customWidth="1" min="5" max="5" width="9.57"/>
    <col customWidth="1" min="6" max="26" width="8.0"/>
  </cols>
  <sheetData>
    <row r="2">
      <c r="D2" s="103" t="s">
        <v>112</v>
      </c>
    </row>
    <row r="3" ht="15.75" customHeight="1"/>
    <row r="4" ht="48.0" customHeight="1">
      <c r="D4" s="104" t="s">
        <v>113</v>
      </c>
      <c r="E4" s="105" t="s">
        <v>114</v>
      </c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7"/>
      <c r="Q4" s="105" t="s">
        <v>115</v>
      </c>
      <c r="R4" s="106"/>
      <c r="S4" s="107"/>
    </row>
    <row r="5" ht="142.5" customHeight="1">
      <c r="D5" s="108"/>
      <c r="E5" s="109" t="s">
        <v>116</v>
      </c>
      <c r="F5" s="110" t="s">
        <v>117</v>
      </c>
      <c r="G5" s="111" t="s">
        <v>118</v>
      </c>
      <c r="H5" s="112" t="s">
        <v>119</v>
      </c>
      <c r="I5" s="113" t="s">
        <v>120</v>
      </c>
      <c r="J5" s="114" t="s">
        <v>121</v>
      </c>
      <c r="K5" s="115" t="s">
        <v>122</v>
      </c>
      <c r="L5" s="116" t="s">
        <v>123</v>
      </c>
      <c r="M5" s="117" t="s">
        <v>124</v>
      </c>
      <c r="N5" s="118" t="s">
        <v>125</v>
      </c>
      <c r="O5" s="118" t="s">
        <v>126</v>
      </c>
      <c r="P5" s="119" t="s">
        <v>127</v>
      </c>
      <c r="Q5" s="120" t="s">
        <v>128</v>
      </c>
      <c r="R5" s="120" t="s">
        <v>129</v>
      </c>
      <c r="S5" s="120" t="s">
        <v>130</v>
      </c>
    </row>
    <row r="6" ht="16.5" customHeight="1">
      <c r="D6" s="121" t="s">
        <v>131</v>
      </c>
      <c r="E6" s="122">
        <v>0.0</v>
      </c>
      <c r="F6" s="122">
        <v>3.0</v>
      </c>
      <c r="G6" s="122">
        <v>0.0</v>
      </c>
      <c r="H6" s="122">
        <v>2.0</v>
      </c>
      <c r="I6" s="122">
        <v>2.0</v>
      </c>
      <c r="J6" s="122">
        <v>3.0</v>
      </c>
      <c r="K6" s="122">
        <v>0.0</v>
      </c>
      <c r="L6" s="122">
        <v>3.0</v>
      </c>
      <c r="M6" s="122">
        <v>3.0</v>
      </c>
      <c r="N6" s="122">
        <v>3.0</v>
      </c>
      <c r="O6" s="122">
        <v>1.0</v>
      </c>
      <c r="P6" s="122">
        <v>2.0</v>
      </c>
      <c r="Q6" s="122">
        <v>1.0</v>
      </c>
      <c r="R6" s="123">
        <v>1.0</v>
      </c>
      <c r="S6" s="123">
        <v>0.0</v>
      </c>
    </row>
    <row r="7" ht="16.5" customHeight="1">
      <c r="D7" s="121" t="s">
        <v>132</v>
      </c>
      <c r="E7" s="122">
        <v>2.0</v>
      </c>
      <c r="F7" s="122">
        <v>3.0</v>
      </c>
      <c r="G7" s="122">
        <v>1.0</v>
      </c>
      <c r="H7" s="122">
        <v>2.0</v>
      </c>
      <c r="I7" s="122">
        <v>0.0</v>
      </c>
      <c r="J7" s="122">
        <v>0.0</v>
      </c>
      <c r="K7" s="122">
        <v>3.0</v>
      </c>
      <c r="L7" s="122">
        <v>0.0</v>
      </c>
      <c r="M7" s="122">
        <v>3.0</v>
      </c>
      <c r="N7" s="122">
        <v>3.0</v>
      </c>
      <c r="O7" s="122">
        <v>3.0</v>
      </c>
      <c r="P7" s="122">
        <v>3.0</v>
      </c>
      <c r="Q7" s="122">
        <v>1.0</v>
      </c>
      <c r="R7" s="122">
        <v>3.0</v>
      </c>
      <c r="S7" s="122">
        <v>2.0</v>
      </c>
    </row>
    <row r="8" ht="16.5" customHeight="1">
      <c r="D8" s="121" t="s">
        <v>133</v>
      </c>
      <c r="E8" s="122">
        <v>1.0</v>
      </c>
      <c r="F8" s="122">
        <v>2.0</v>
      </c>
      <c r="G8" s="122">
        <v>2.0</v>
      </c>
      <c r="H8" s="122">
        <v>3.0</v>
      </c>
      <c r="I8" s="122">
        <v>1.0</v>
      </c>
      <c r="J8" s="122">
        <v>3.0</v>
      </c>
      <c r="K8" s="122">
        <v>1.0</v>
      </c>
      <c r="L8" s="122">
        <v>0.0</v>
      </c>
      <c r="M8" s="122">
        <v>3.0</v>
      </c>
      <c r="N8" s="122">
        <v>2.0</v>
      </c>
      <c r="O8" s="122">
        <v>0.0</v>
      </c>
      <c r="P8" s="122">
        <v>2.0</v>
      </c>
      <c r="Q8" s="122">
        <v>1.0</v>
      </c>
      <c r="R8" s="122">
        <v>2.0</v>
      </c>
      <c r="S8" s="122">
        <v>3.0</v>
      </c>
    </row>
    <row r="9" ht="16.5" customHeight="1">
      <c r="D9" s="121" t="s">
        <v>134</v>
      </c>
      <c r="E9" s="122">
        <v>3.0</v>
      </c>
      <c r="F9" s="122">
        <v>3.0</v>
      </c>
      <c r="G9" s="122">
        <v>2.0</v>
      </c>
      <c r="H9" s="122">
        <v>1.0</v>
      </c>
      <c r="I9" s="122">
        <v>0.0</v>
      </c>
      <c r="J9" s="122">
        <v>0.0</v>
      </c>
      <c r="K9" s="122">
        <v>2.0</v>
      </c>
      <c r="L9" s="122">
        <v>1.0</v>
      </c>
      <c r="M9" s="122">
        <v>2.0</v>
      </c>
      <c r="N9" s="122">
        <v>1.0</v>
      </c>
      <c r="O9" s="122">
        <v>1.0</v>
      </c>
      <c r="P9" s="122">
        <v>1.0</v>
      </c>
      <c r="Q9" s="122">
        <v>1.0</v>
      </c>
      <c r="R9" s="122">
        <v>2.0</v>
      </c>
      <c r="S9" s="123">
        <v>0.0</v>
      </c>
    </row>
    <row r="10" ht="16.5" customHeight="1">
      <c r="B10" s="103" t="s">
        <v>135</v>
      </c>
      <c r="D10" s="124" t="s">
        <v>136</v>
      </c>
      <c r="E10" s="125">
        <f t="shared" ref="E10:S10" si="1">IFERROR(AVERAGEIF(E6:E9,"&lt;&gt;0",E6:E9),0)</f>
        <v>2</v>
      </c>
      <c r="F10" s="125">
        <f t="shared" si="1"/>
        <v>2.75</v>
      </c>
      <c r="G10" s="125">
        <f t="shared" si="1"/>
        <v>1.666666667</v>
      </c>
      <c r="H10" s="125">
        <f t="shared" si="1"/>
        <v>2</v>
      </c>
      <c r="I10" s="125">
        <f t="shared" si="1"/>
        <v>1.5</v>
      </c>
      <c r="J10" s="125">
        <f t="shared" si="1"/>
        <v>3</v>
      </c>
      <c r="K10" s="125">
        <f t="shared" si="1"/>
        <v>2</v>
      </c>
      <c r="L10" s="125">
        <f t="shared" si="1"/>
        <v>2</v>
      </c>
      <c r="M10" s="125">
        <f t="shared" si="1"/>
        <v>2.75</v>
      </c>
      <c r="N10" s="125">
        <f t="shared" si="1"/>
        <v>2.25</v>
      </c>
      <c r="O10" s="125">
        <f t="shared" si="1"/>
        <v>1.666666667</v>
      </c>
      <c r="P10" s="125">
        <f t="shared" si="1"/>
        <v>2</v>
      </c>
      <c r="Q10" s="125">
        <f t="shared" si="1"/>
        <v>1</v>
      </c>
      <c r="R10" s="125">
        <f t="shared" si="1"/>
        <v>2</v>
      </c>
      <c r="S10" s="125">
        <f t="shared" si="1"/>
        <v>2.5</v>
      </c>
    </row>
    <row r="12" ht="15.75" customHeight="1"/>
    <row r="13" ht="48.0" customHeight="1">
      <c r="B13" s="103" t="s">
        <v>137</v>
      </c>
      <c r="D13" s="104" t="s">
        <v>113</v>
      </c>
      <c r="E13" s="105" t="s">
        <v>114</v>
      </c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7"/>
      <c r="Q13" s="105" t="s">
        <v>115</v>
      </c>
      <c r="R13" s="106"/>
      <c r="S13" s="107"/>
    </row>
    <row r="14" ht="142.5" customHeight="1">
      <c r="D14" s="108"/>
      <c r="E14" s="109" t="s">
        <v>116</v>
      </c>
      <c r="F14" s="110" t="s">
        <v>117</v>
      </c>
      <c r="G14" s="111" t="s">
        <v>118</v>
      </c>
      <c r="H14" s="112" t="s">
        <v>119</v>
      </c>
      <c r="I14" s="113" t="s">
        <v>120</v>
      </c>
      <c r="J14" s="114" t="s">
        <v>121</v>
      </c>
      <c r="K14" s="115" t="s">
        <v>122</v>
      </c>
      <c r="L14" s="116" t="s">
        <v>123</v>
      </c>
      <c r="M14" s="117" t="s">
        <v>124</v>
      </c>
      <c r="N14" s="118" t="s">
        <v>125</v>
      </c>
      <c r="O14" s="118" t="s">
        <v>126</v>
      </c>
      <c r="P14" s="119" t="s">
        <v>127</v>
      </c>
      <c r="Q14" s="120" t="s">
        <v>128</v>
      </c>
      <c r="R14" s="120" t="s">
        <v>129</v>
      </c>
      <c r="S14" s="120" t="s">
        <v>130</v>
      </c>
    </row>
    <row r="15" ht="16.5" customHeight="1">
      <c r="C15" s="103">
        <f>'CC3'!N19</f>
        <v>2.65</v>
      </c>
      <c r="D15" s="121" t="s">
        <v>131</v>
      </c>
      <c r="E15" s="122">
        <f t="shared" ref="E15:S15" si="2">($C$15*E6/3)</f>
        <v>0</v>
      </c>
      <c r="F15" s="122">
        <f t="shared" si="2"/>
        <v>2.65</v>
      </c>
      <c r="G15" s="122">
        <f t="shared" si="2"/>
        <v>0</v>
      </c>
      <c r="H15" s="122">
        <f t="shared" si="2"/>
        <v>1.766666667</v>
      </c>
      <c r="I15" s="122">
        <f t="shared" si="2"/>
        <v>1.766666667</v>
      </c>
      <c r="J15" s="122">
        <f t="shared" si="2"/>
        <v>2.65</v>
      </c>
      <c r="K15" s="122">
        <f t="shared" si="2"/>
        <v>0</v>
      </c>
      <c r="L15" s="122">
        <f t="shared" si="2"/>
        <v>2.65</v>
      </c>
      <c r="M15" s="122">
        <f t="shared" si="2"/>
        <v>2.65</v>
      </c>
      <c r="N15" s="122">
        <f t="shared" si="2"/>
        <v>2.65</v>
      </c>
      <c r="O15" s="122">
        <f t="shared" si="2"/>
        <v>0.8833333333</v>
      </c>
      <c r="P15" s="122">
        <f t="shared" si="2"/>
        <v>1.766666667</v>
      </c>
      <c r="Q15" s="122">
        <f t="shared" si="2"/>
        <v>0.8833333333</v>
      </c>
      <c r="R15" s="122">
        <f t="shared" si="2"/>
        <v>0.8833333333</v>
      </c>
      <c r="S15" s="122">
        <f t="shared" si="2"/>
        <v>0</v>
      </c>
    </row>
    <row r="16" ht="16.5" customHeight="1">
      <c r="D16" s="121" t="s">
        <v>132</v>
      </c>
      <c r="E16" s="122">
        <f t="shared" ref="E16:S16" si="3">($C$15*E7/3)</f>
        <v>1.766666667</v>
      </c>
      <c r="F16" s="122">
        <f t="shared" si="3"/>
        <v>2.65</v>
      </c>
      <c r="G16" s="122">
        <f t="shared" si="3"/>
        <v>0.8833333333</v>
      </c>
      <c r="H16" s="122">
        <f t="shared" si="3"/>
        <v>1.766666667</v>
      </c>
      <c r="I16" s="122">
        <f t="shared" si="3"/>
        <v>0</v>
      </c>
      <c r="J16" s="122">
        <f t="shared" si="3"/>
        <v>0</v>
      </c>
      <c r="K16" s="122">
        <f t="shared" si="3"/>
        <v>2.65</v>
      </c>
      <c r="L16" s="122">
        <f t="shared" si="3"/>
        <v>0</v>
      </c>
      <c r="M16" s="122">
        <f t="shared" si="3"/>
        <v>2.65</v>
      </c>
      <c r="N16" s="122">
        <f t="shared" si="3"/>
        <v>2.65</v>
      </c>
      <c r="O16" s="122">
        <f t="shared" si="3"/>
        <v>2.65</v>
      </c>
      <c r="P16" s="122">
        <f t="shared" si="3"/>
        <v>2.65</v>
      </c>
      <c r="Q16" s="122">
        <f t="shared" si="3"/>
        <v>0.8833333333</v>
      </c>
      <c r="R16" s="122">
        <f t="shared" si="3"/>
        <v>2.65</v>
      </c>
      <c r="S16" s="122">
        <f t="shared" si="3"/>
        <v>1.766666667</v>
      </c>
    </row>
    <row r="17" ht="16.5" customHeight="1">
      <c r="D17" s="121" t="s">
        <v>133</v>
      </c>
      <c r="E17" s="122">
        <f t="shared" ref="E17:S17" si="4">($C$15*E8/3)</f>
        <v>0.8833333333</v>
      </c>
      <c r="F17" s="122">
        <f t="shared" si="4"/>
        <v>1.766666667</v>
      </c>
      <c r="G17" s="122">
        <f t="shared" si="4"/>
        <v>1.766666667</v>
      </c>
      <c r="H17" s="122">
        <f t="shared" si="4"/>
        <v>2.65</v>
      </c>
      <c r="I17" s="122">
        <f t="shared" si="4"/>
        <v>0.8833333333</v>
      </c>
      <c r="J17" s="122">
        <f t="shared" si="4"/>
        <v>2.65</v>
      </c>
      <c r="K17" s="122">
        <f t="shared" si="4"/>
        <v>0.8833333333</v>
      </c>
      <c r="L17" s="122">
        <f t="shared" si="4"/>
        <v>0</v>
      </c>
      <c r="M17" s="122">
        <f t="shared" si="4"/>
        <v>2.65</v>
      </c>
      <c r="N17" s="122">
        <f t="shared" si="4"/>
        <v>1.766666667</v>
      </c>
      <c r="O17" s="122">
        <f t="shared" si="4"/>
        <v>0</v>
      </c>
      <c r="P17" s="122">
        <f t="shared" si="4"/>
        <v>1.766666667</v>
      </c>
      <c r="Q17" s="122">
        <f t="shared" si="4"/>
        <v>0.8833333333</v>
      </c>
      <c r="R17" s="122">
        <f t="shared" si="4"/>
        <v>1.766666667</v>
      </c>
      <c r="S17" s="122">
        <f t="shared" si="4"/>
        <v>2.65</v>
      </c>
    </row>
    <row r="18" ht="16.5" customHeight="1">
      <c r="D18" s="121" t="s">
        <v>134</v>
      </c>
      <c r="E18" s="122">
        <f t="shared" ref="E18:S18" si="5">($C$15*E9/3)</f>
        <v>2.65</v>
      </c>
      <c r="F18" s="122">
        <f t="shared" si="5"/>
        <v>2.65</v>
      </c>
      <c r="G18" s="122">
        <f t="shared" si="5"/>
        <v>1.766666667</v>
      </c>
      <c r="H18" s="122">
        <f t="shared" si="5"/>
        <v>0.8833333333</v>
      </c>
      <c r="I18" s="122">
        <f t="shared" si="5"/>
        <v>0</v>
      </c>
      <c r="J18" s="122">
        <f t="shared" si="5"/>
        <v>0</v>
      </c>
      <c r="K18" s="122">
        <f t="shared" si="5"/>
        <v>1.766666667</v>
      </c>
      <c r="L18" s="122">
        <f t="shared" si="5"/>
        <v>0.8833333333</v>
      </c>
      <c r="M18" s="122">
        <f t="shared" si="5"/>
        <v>1.766666667</v>
      </c>
      <c r="N18" s="122">
        <f t="shared" si="5"/>
        <v>0.8833333333</v>
      </c>
      <c r="O18" s="122">
        <f t="shared" si="5"/>
        <v>0.8833333333</v>
      </c>
      <c r="P18" s="122">
        <f t="shared" si="5"/>
        <v>0.8833333333</v>
      </c>
      <c r="Q18" s="122">
        <f t="shared" si="5"/>
        <v>0.8833333333</v>
      </c>
      <c r="R18" s="122">
        <f t="shared" si="5"/>
        <v>1.766666667</v>
      </c>
      <c r="S18" s="122">
        <f t="shared" si="5"/>
        <v>0</v>
      </c>
    </row>
    <row r="19" ht="16.5" customHeight="1">
      <c r="D19" s="124" t="s">
        <v>136</v>
      </c>
      <c r="E19" s="125">
        <f t="shared" ref="E19:S19" si="6">IFERROR(AVERAGEIF(E15:E18,"&lt;&gt;0",E15:E18),0)</f>
        <v>1.766666667</v>
      </c>
      <c r="F19" s="125">
        <f t="shared" si="6"/>
        <v>2.429166667</v>
      </c>
      <c r="G19" s="125">
        <f t="shared" si="6"/>
        <v>1.472222222</v>
      </c>
      <c r="H19" s="125">
        <f t="shared" si="6"/>
        <v>1.766666667</v>
      </c>
      <c r="I19" s="125">
        <f t="shared" si="6"/>
        <v>1.325</v>
      </c>
      <c r="J19" s="125">
        <f t="shared" si="6"/>
        <v>2.65</v>
      </c>
      <c r="K19" s="125">
        <f t="shared" si="6"/>
        <v>1.766666667</v>
      </c>
      <c r="L19" s="125">
        <f t="shared" si="6"/>
        <v>1.766666667</v>
      </c>
      <c r="M19" s="125">
        <f t="shared" si="6"/>
        <v>2.429166667</v>
      </c>
      <c r="N19" s="125">
        <f t="shared" si="6"/>
        <v>1.9875</v>
      </c>
      <c r="O19" s="125">
        <f t="shared" si="6"/>
        <v>1.472222222</v>
      </c>
      <c r="P19" s="125">
        <f t="shared" si="6"/>
        <v>1.766666667</v>
      </c>
      <c r="Q19" s="125">
        <f t="shared" si="6"/>
        <v>0.8833333333</v>
      </c>
      <c r="R19" s="125">
        <f t="shared" si="6"/>
        <v>1.766666667</v>
      </c>
      <c r="S19" s="125">
        <f t="shared" si="6"/>
        <v>2.208333333</v>
      </c>
    </row>
    <row r="21" ht="15.75" customHeight="1"/>
    <row r="22" ht="15.75" customHeight="1">
      <c r="B22" s="126" t="s">
        <v>135</v>
      </c>
      <c r="C22" s="127"/>
      <c r="D22" s="128" t="s">
        <v>136</v>
      </c>
      <c r="E22" s="129">
        <f t="shared" ref="E22:S22" si="7">E10</f>
        <v>2</v>
      </c>
      <c r="F22" s="129">
        <f t="shared" si="7"/>
        <v>2.75</v>
      </c>
      <c r="G22" s="129">
        <f t="shared" si="7"/>
        <v>1.666666667</v>
      </c>
      <c r="H22" s="129">
        <f t="shared" si="7"/>
        <v>2</v>
      </c>
      <c r="I22" s="129">
        <f t="shared" si="7"/>
        <v>1.5</v>
      </c>
      <c r="J22" s="129">
        <f t="shared" si="7"/>
        <v>3</v>
      </c>
      <c r="K22" s="129">
        <f t="shared" si="7"/>
        <v>2</v>
      </c>
      <c r="L22" s="129">
        <f t="shared" si="7"/>
        <v>2</v>
      </c>
      <c r="M22" s="129">
        <f t="shared" si="7"/>
        <v>2.75</v>
      </c>
      <c r="N22" s="129">
        <f t="shared" si="7"/>
        <v>2.25</v>
      </c>
      <c r="O22" s="129">
        <f t="shared" si="7"/>
        <v>1.666666667</v>
      </c>
      <c r="P22" s="129">
        <f t="shared" si="7"/>
        <v>2</v>
      </c>
      <c r="Q22" s="129">
        <f t="shared" si="7"/>
        <v>1</v>
      </c>
      <c r="R22" s="129">
        <f t="shared" si="7"/>
        <v>2</v>
      </c>
      <c r="S22" s="129">
        <f t="shared" si="7"/>
        <v>2.5</v>
      </c>
    </row>
    <row r="23" ht="15.75" customHeight="1">
      <c r="B23" s="130" t="s">
        <v>137</v>
      </c>
      <c r="C23" s="127"/>
      <c r="D23" s="128" t="s">
        <v>136</v>
      </c>
      <c r="E23" s="131">
        <f t="shared" ref="E23:S23" si="8">E19</f>
        <v>1.766666667</v>
      </c>
      <c r="F23" s="131">
        <f t="shared" si="8"/>
        <v>2.429166667</v>
      </c>
      <c r="G23" s="131">
        <f t="shared" si="8"/>
        <v>1.472222222</v>
      </c>
      <c r="H23" s="131">
        <f t="shared" si="8"/>
        <v>1.766666667</v>
      </c>
      <c r="I23" s="131">
        <f t="shared" si="8"/>
        <v>1.325</v>
      </c>
      <c r="J23" s="131">
        <f t="shared" si="8"/>
        <v>2.65</v>
      </c>
      <c r="K23" s="131">
        <f t="shared" si="8"/>
        <v>1.766666667</v>
      </c>
      <c r="L23" s="131">
        <f t="shared" si="8"/>
        <v>1.766666667</v>
      </c>
      <c r="M23" s="131">
        <f t="shared" si="8"/>
        <v>2.429166667</v>
      </c>
      <c r="N23" s="131">
        <f t="shared" si="8"/>
        <v>1.9875</v>
      </c>
      <c r="O23" s="131">
        <f t="shared" si="8"/>
        <v>1.472222222</v>
      </c>
      <c r="P23" s="131">
        <f t="shared" si="8"/>
        <v>1.766666667</v>
      </c>
      <c r="Q23" s="131">
        <f t="shared" si="8"/>
        <v>0.8833333333</v>
      </c>
      <c r="R23" s="131">
        <f t="shared" si="8"/>
        <v>1.766666667</v>
      </c>
      <c r="S23" s="131">
        <f t="shared" si="8"/>
        <v>2.208333333</v>
      </c>
    </row>
    <row r="24" ht="15.75" customHeight="1"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</row>
    <row r="25" ht="15.75" customHeight="1">
      <c r="B25" s="127" t="s">
        <v>138</v>
      </c>
      <c r="C25" s="127"/>
      <c r="D25" s="127"/>
      <c r="E25" s="126">
        <f t="shared" ref="E25:S25" si="9">E22-E23</f>
        <v>0.2333333333</v>
      </c>
      <c r="F25" s="126">
        <f t="shared" si="9"/>
        <v>0.3208333333</v>
      </c>
      <c r="G25" s="126">
        <f t="shared" si="9"/>
        <v>0.1944444444</v>
      </c>
      <c r="H25" s="126">
        <f t="shared" si="9"/>
        <v>0.2333333333</v>
      </c>
      <c r="I25" s="126">
        <f t="shared" si="9"/>
        <v>0.175</v>
      </c>
      <c r="J25" s="126">
        <f t="shared" si="9"/>
        <v>0.35</v>
      </c>
      <c r="K25" s="126">
        <f t="shared" si="9"/>
        <v>0.2333333333</v>
      </c>
      <c r="L25" s="126">
        <f t="shared" si="9"/>
        <v>0.2333333333</v>
      </c>
      <c r="M25" s="126">
        <f t="shared" si="9"/>
        <v>0.3208333333</v>
      </c>
      <c r="N25" s="126">
        <f t="shared" si="9"/>
        <v>0.2625</v>
      </c>
      <c r="O25" s="126">
        <f t="shared" si="9"/>
        <v>0.1944444444</v>
      </c>
      <c r="P25" s="126">
        <f t="shared" si="9"/>
        <v>0.2333333333</v>
      </c>
      <c r="Q25" s="126">
        <f t="shared" si="9"/>
        <v>0.1166666667</v>
      </c>
      <c r="R25" s="126">
        <f t="shared" si="9"/>
        <v>0.2333333333</v>
      </c>
      <c r="S25" s="126">
        <f t="shared" si="9"/>
        <v>0.2916666667</v>
      </c>
    </row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E4:P4"/>
    <mergeCell ref="Q4:S4"/>
    <mergeCell ref="E13:P13"/>
    <mergeCell ref="Q13:S13"/>
  </mergeCells>
  <printOptions/>
  <pageMargins bottom="0.75" footer="0.0" header="0.0" left="0.7" right="0.7" top="0.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11.0"/>
    <col customWidth="1" min="3" max="3" width="16.43"/>
    <col customWidth="1" min="4" max="4" width="19.57"/>
    <col customWidth="1" min="5" max="5" width="15.86"/>
    <col customWidth="1" min="6" max="6" width="18.29"/>
    <col customWidth="1" min="7" max="7" width="12.43"/>
    <col customWidth="1" min="8" max="8" width="11.71"/>
    <col customWidth="1" min="9" max="9" width="12.43"/>
    <col customWidth="1" min="10" max="10" width="7.0"/>
    <col customWidth="1" min="11" max="11" width="12.0"/>
    <col customWidth="1" min="12" max="12" width="13.29"/>
    <col customWidth="1" min="13" max="13" width="8.0"/>
    <col customWidth="1" min="14" max="14" width="12.29"/>
    <col customWidth="1" min="15" max="15" width="6.57"/>
    <col customWidth="1" min="16" max="16" width="11.14"/>
    <col customWidth="1" min="17" max="17" width="5.14"/>
    <col customWidth="1" min="18" max="19" width="6.0"/>
    <col customWidth="1" min="20" max="20" width="6.57"/>
    <col customWidth="1" min="21" max="21" width="5.71"/>
    <col customWidth="1" min="22" max="26" width="8.0"/>
  </cols>
  <sheetData>
    <row r="1" ht="15.0" customHeight="1">
      <c r="A1" s="1"/>
      <c r="B1" s="2" t="s">
        <v>0</v>
      </c>
      <c r="C1" s="3"/>
      <c r="D1" s="4" t="s">
        <v>165</v>
      </c>
      <c r="E1" s="5" t="s">
        <v>2</v>
      </c>
      <c r="F1" s="6"/>
      <c r="G1" s="6"/>
      <c r="H1" s="6"/>
      <c r="I1" s="6"/>
      <c r="J1" s="3"/>
      <c r="K1" s="7"/>
      <c r="L1" s="7"/>
      <c r="M1" s="7"/>
      <c r="N1" s="8"/>
      <c r="O1" s="8"/>
      <c r="P1" s="8"/>
      <c r="Q1" s="8"/>
      <c r="R1" s="8"/>
      <c r="S1" s="9"/>
      <c r="T1" s="9"/>
      <c r="U1" s="9"/>
      <c r="V1" s="1"/>
      <c r="W1" s="1"/>
      <c r="X1" s="1"/>
      <c r="Y1" s="1"/>
      <c r="Z1" s="1"/>
    </row>
    <row r="2" ht="16.5" customHeight="1">
      <c r="A2" s="1"/>
      <c r="B2" s="10" t="s">
        <v>3</v>
      </c>
      <c r="C2" s="3"/>
      <c r="D2" s="4" t="s">
        <v>248</v>
      </c>
      <c r="E2" s="11"/>
      <c r="F2" s="12" t="s">
        <v>5</v>
      </c>
      <c r="G2" s="6"/>
      <c r="H2" s="6"/>
      <c r="I2" s="3"/>
      <c r="J2" s="11"/>
      <c r="K2" s="7"/>
      <c r="L2" s="7"/>
      <c r="M2" s="7"/>
      <c r="N2" s="13"/>
      <c r="O2" s="13"/>
      <c r="P2" s="13"/>
      <c r="Q2" s="13"/>
      <c r="R2" s="14"/>
      <c r="S2" s="7"/>
      <c r="T2" s="7"/>
      <c r="U2" s="7"/>
      <c r="V2" s="1"/>
      <c r="W2" s="1"/>
      <c r="X2" s="1"/>
      <c r="Y2" s="1"/>
      <c r="Z2" s="1"/>
    </row>
    <row r="3" ht="15.0" customHeight="1">
      <c r="A3" s="1"/>
      <c r="B3" s="15" t="s">
        <v>6</v>
      </c>
      <c r="C3" s="3"/>
      <c r="D3" s="4" t="s">
        <v>7</v>
      </c>
      <c r="E3" s="11"/>
      <c r="F3" s="16" t="s">
        <v>8</v>
      </c>
      <c r="G3" s="6"/>
      <c r="H3" s="6"/>
      <c r="I3" s="3"/>
      <c r="J3" s="11"/>
      <c r="K3" s="7"/>
      <c r="L3" s="7"/>
      <c r="M3" s="7"/>
      <c r="N3" s="13"/>
      <c r="O3" s="13"/>
      <c r="P3" s="13"/>
      <c r="Q3" s="13"/>
      <c r="R3" s="14"/>
      <c r="S3" s="7"/>
      <c r="T3" s="7"/>
      <c r="U3" s="7"/>
      <c r="V3" s="1"/>
      <c r="W3" s="1"/>
      <c r="X3" s="1"/>
      <c r="Y3" s="1"/>
      <c r="Z3" s="1"/>
    </row>
    <row r="4" ht="16.5" customHeight="1">
      <c r="A4" s="1"/>
      <c r="B4" s="10" t="s">
        <v>9</v>
      </c>
      <c r="C4" s="3"/>
      <c r="D4" s="4" t="s">
        <v>10</v>
      </c>
      <c r="E4" s="11"/>
      <c r="F4" s="17" t="s">
        <v>11</v>
      </c>
      <c r="G4" s="6"/>
      <c r="H4" s="6"/>
      <c r="I4" s="3"/>
      <c r="J4" s="11"/>
      <c r="K4" s="1"/>
      <c r="L4" s="1"/>
      <c r="M4" s="1"/>
      <c r="N4" s="13"/>
      <c r="O4" s="13"/>
      <c r="P4" s="13"/>
      <c r="Q4" s="13"/>
      <c r="R4" s="14"/>
      <c r="S4" s="7"/>
      <c r="T4" s="7"/>
      <c r="U4" s="7"/>
      <c r="V4" s="1"/>
      <c r="W4" s="1"/>
      <c r="X4" s="1"/>
      <c r="Y4" s="1"/>
      <c r="Z4" s="1"/>
    </row>
    <row r="5" ht="14.25" customHeight="1">
      <c r="A5" s="1"/>
      <c r="B5" s="18" t="s">
        <v>12</v>
      </c>
      <c r="C5" s="3"/>
      <c r="D5" s="4">
        <v>4.0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6.5" customHeight="1">
      <c r="A6" s="1"/>
      <c r="B6" s="19" t="s">
        <v>13</v>
      </c>
      <c r="C6" s="3"/>
      <c r="D6" s="20" t="s">
        <v>14</v>
      </c>
      <c r="E6" s="21"/>
      <c r="F6" s="21"/>
      <c r="G6" s="21"/>
      <c r="H6" s="21"/>
      <c r="I6" s="21"/>
      <c r="J6" s="22"/>
      <c r="K6" s="22"/>
      <c r="L6" s="22"/>
      <c r="M6" s="22" t="str">
        <f>IFERROR(SUM(M1:M5)/COUNT(M1:M5),"")</f>
        <v/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4.5" customHeight="1">
      <c r="A7" s="1"/>
      <c r="B7" s="23"/>
      <c r="C7" s="23"/>
      <c r="D7" s="24"/>
      <c r="E7" s="25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1"/>
      <c r="W7" s="1"/>
      <c r="X7" s="1"/>
      <c r="Y7" s="1"/>
      <c r="Z7" s="1"/>
    </row>
    <row r="8" ht="15.0" customHeight="1">
      <c r="A8" s="1"/>
      <c r="B8" s="26" t="s">
        <v>15</v>
      </c>
      <c r="C8" s="6"/>
      <c r="D8" s="3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4.25" customHeight="1">
      <c r="A9" s="1"/>
      <c r="B9" s="10"/>
      <c r="C9" s="3"/>
      <c r="D9" s="27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4.25" customHeight="1">
      <c r="A10" s="1"/>
      <c r="B10" s="10"/>
      <c r="C10" s="3"/>
      <c r="D10" s="27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4.25" customHeight="1">
      <c r="A11" s="1"/>
      <c r="B11" s="10"/>
      <c r="C11" s="3"/>
      <c r="D11" s="27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3.0" customHeight="1">
      <c r="A12" s="1"/>
      <c r="B12" s="23"/>
      <c r="C12" s="23"/>
      <c r="D12" s="24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4.25" hidden="1" customHeight="1">
      <c r="A13" s="28"/>
      <c r="B13" s="28"/>
      <c r="C13" s="23"/>
      <c r="D13" s="24"/>
      <c r="E13" s="23"/>
      <c r="F13" s="29"/>
      <c r="G13" s="30"/>
      <c r="H13" s="3"/>
      <c r="I13" s="30"/>
      <c r="J13" s="3"/>
      <c r="K13" s="31"/>
      <c r="L13" s="31"/>
      <c r="M13" s="31"/>
      <c r="N13" s="31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ht="33.0" customHeight="1">
      <c r="A14" s="1"/>
      <c r="B14" s="32" t="s">
        <v>16</v>
      </c>
      <c r="C14" s="6"/>
      <c r="D14" s="3"/>
      <c r="E14" s="33"/>
      <c r="F14" s="34"/>
      <c r="G14" s="34"/>
      <c r="H14" s="34"/>
      <c r="I14" s="34"/>
      <c r="J14" s="34"/>
      <c r="K14" s="31"/>
      <c r="L14" s="31"/>
      <c r="M14" s="31"/>
      <c r="N14" s="3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57.0" customHeight="1">
      <c r="A15" s="35"/>
      <c r="B15" s="32" t="s">
        <v>17</v>
      </c>
      <c r="C15" s="6"/>
      <c r="D15" s="3"/>
      <c r="E15" s="35"/>
      <c r="F15" s="36"/>
      <c r="G15" s="37"/>
      <c r="H15" s="38"/>
      <c r="I15" s="39"/>
      <c r="J15" s="39"/>
      <c r="K15" s="40"/>
      <c r="L15" s="40"/>
      <c r="M15" s="40"/>
      <c r="N15" s="40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ht="72.0" customHeight="1">
      <c r="A16" s="41"/>
      <c r="B16" s="32" t="s">
        <v>18</v>
      </c>
      <c r="C16" s="6"/>
      <c r="D16" s="3"/>
      <c r="E16" s="42" t="s">
        <v>19</v>
      </c>
      <c r="F16" s="43"/>
      <c r="G16" s="43"/>
      <c r="H16" s="43"/>
      <c r="I16" s="43"/>
      <c r="J16" s="43"/>
      <c r="K16" s="44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ht="14.25" customHeight="1">
      <c r="A17" s="41"/>
      <c r="B17" s="45" t="s">
        <v>20</v>
      </c>
      <c r="C17" s="6"/>
      <c r="D17" s="3"/>
      <c r="E17" s="46" t="s">
        <v>21</v>
      </c>
      <c r="F17" s="47"/>
      <c r="G17" s="47"/>
      <c r="H17" s="48"/>
      <c r="I17" s="49" t="s">
        <v>22</v>
      </c>
      <c r="J17" s="50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ht="49.5" customHeight="1">
      <c r="A18" s="41" t="s">
        <v>23</v>
      </c>
      <c r="B18" s="51"/>
      <c r="C18" s="52" t="s">
        <v>24</v>
      </c>
      <c r="D18" s="53" t="s">
        <v>25</v>
      </c>
      <c r="E18" s="169" t="s">
        <v>26</v>
      </c>
      <c r="F18" s="169" t="s">
        <v>27</v>
      </c>
      <c r="G18" s="169" t="s">
        <v>28</v>
      </c>
      <c r="H18" s="169" t="s">
        <v>29</v>
      </c>
      <c r="I18" s="35">
        <v>65.0</v>
      </c>
      <c r="J18" s="35" t="s">
        <v>214</v>
      </c>
      <c r="K18" s="35" t="s">
        <v>30</v>
      </c>
      <c r="L18" s="35" t="s">
        <v>31</v>
      </c>
      <c r="M18" s="35" t="s">
        <v>32</v>
      </c>
      <c r="N18" s="35" t="s">
        <v>33</v>
      </c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ht="17.25" customHeight="1">
      <c r="A19" s="78">
        <v>1.0</v>
      </c>
      <c r="B19" s="57"/>
      <c r="C19" s="58" t="s">
        <v>34</v>
      </c>
      <c r="D19" s="58" t="s">
        <v>35</v>
      </c>
      <c r="E19" s="59" t="s">
        <v>36</v>
      </c>
      <c r="F19" s="59" t="s">
        <v>37</v>
      </c>
      <c r="G19" s="59" t="s">
        <v>36</v>
      </c>
      <c r="H19" s="59" t="s">
        <v>37</v>
      </c>
      <c r="I19" s="59">
        <v>34.0</v>
      </c>
      <c r="J19" s="59">
        <f t="shared" ref="J19:J52" si="1">(I19/65)*100</f>
        <v>52.30769231</v>
      </c>
      <c r="K19" s="59" t="str">
        <f t="shared" ref="K19:K52" si="2">IF(J19&lt;=0,"",IF((J19&gt;=60),"Y","N"))</f>
        <v>N</v>
      </c>
      <c r="L19" s="61">
        <f>(E57+F57+G57+H57)/4</f>
        <v>1.25</v>
      </c>
      <c r="M19" s="61">
        <f>K57</f>
        <v>3</v>
      </c>
      <c r="N19" s="62">
        <f>(L19*0.2+M19*0.8)</f>
        <v>2.65</v>
      </c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ht="15.0" customHeight="1">
      <c r="A20" s="78">
        <v>2.0</v>
      </c>
      <c r="B20" s="57"/>
      <c r="C20" s="58" t="s">
        <v>38</v>
      </c>
      <c r="D20" s="58" t="s">
        <v>39</v>
      </c>
      <c r="E20" s="59" t="s">
        <v>36</v>
      </c>
      <c r="F20" s="59" t="s">
        <v>36</v>
      </c>
      <c r="G20" s="59" t="s">
        <v>37</v>
      </c>
      <c r="H20" s="59" t="s">
        <v>37</v>
      </c>
      <c r="I20" s="59">
        <v>43.0</v>
      </c>
      <c r="J20" s="59">
        <f t="shared" si="1"/>
        <v>66.15384615</v>
      </c>
      <c r="K20" s="59" t="str">
        <f t="shared" si="2"/>
        <v>Y</v>
      </c>
      <c r="L20" s="65"/>
      <c r="M20" s="65"/>
      <c r="N20" s="66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ht="17.25" customHeight="1">
      <c r="A21" s="78">
        <v>3.0</v>
      </c>
      <c r="B21" s="57"/>
      <c r="C21" s="58" t="s">
        <v>40</v>
      </c>
      <c r="D21" s="58" t="s">
        <v>41</v>
      </c>
      <c r="E21" s="59" t="s">
        <v>37</v>
      </c>
      <c r="F21" s="59" t="s">
        <v>36</v>
      </c>
      <c r="G21" s="59" t="s">
        <v>36</v>
      </c>
      <c r="H21" s="59" t="s">
        <v>36</v>
      </c>
      <c r="I21" s="59">
        <v>41.0</v>
      </c>
      <c r="J21" s="59">
        <f t="shared" si="1"/>
        <v>63.07692308</v>
      </c>
      <c r="K21" s="59" t="str">
        <f t="shared" si="2"/>
        <v>Y</v>
      </c>
      <c r="L21" s="65"/>
      <c r="M21" s="65"/>
      <c r="N21" s="66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</row>
    <row r="22" ht="13.5" customHeight="1">
      <c r="A22" s="78">
        <v>4.0</v>
      </c>
      <c r="B22" s="57"/>
      <c r="C22" s="58" t="s">
        <v>42</v>
      </c>
      <c r="D22" s="58" t="s">
        <v>43</v>
      </c>
      <c r="E22" s="59" t="s">
        <v>36</v>
      </c>
      <c r="F22" s="59" t="s">
        <v>37</v>
      </c>
      <c r="G22" s="59" t="s">
        <v>36</v>
      </c>
      <c r="H22" s="59" t="s">
        <v>37</v>
      </c>
      <c r="I22" s="40">
        <v>42.0</v>
      </c>
      <c r="J22" s="59">
        <f t="shared" si="1"/>
        <v>64.61538462</v>
      </c>
      <c r="K22" s="59" t="str">
        <f t="shared" si="2"/>
        <v>Y</v>
      </c>
      <c r="L22" s="65"/>
      <c r="M22" s="65"/>
      <c r="N22" s="66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ht="13.5" customHeight="1">
      <c r="A23" s="78">
        <v>5.0</v>
      </c>
      <c r="B23" s="57"/>
      <c r="C23" s="58" t="s">
        <v>44</v>
      </c>
      <c r="D23" s="58" t="s">
        <v>45</v>
      </c>
      <c r="E23" s="59" t="s">
        <v>37</v>
      </c>
      <c r="F23" s="59" t="s">
        <v>37</v>
      </c>
      <c r="G23" s="59" t="s">
        <v>36</v>
      </c>
      <c r="H23" s="59" t="s">
        <v>37</v>
      </c>
      <c r="I23" s="40">
        <v>34.0</v>
      </c>
      <c r="J23" s="59">
        <f t="shared" si="1"/>
        <v>52.30769231</v>
      </c>
      <c r="K23" s="59" t="str">
        <f t="shared" si="2"/>
        <v>N</v>
      </c>
      <c r="L23" s="65"/>
      <c r="M23" s="65"/>
      <c r="N23" s="66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3.5" customHeight="1">
      <c r="A24" s="78">
        <v>6.0</v>
      </c>
      <c r="B24" s="57"/>
      <c r="C24" s="58" t="s">
        <v>46</v>
      </c>
      <c r="D24" s="58" t="s">
        <v>47</v>
      </c>
      <c r="E24" s="59" t="s">
        <v>36</v>
      </c>
      <c r="F24" s="59" t="s">
        <v>36</v>
      </c>
      <c r="G24" s="59" t="s">
        <v>37</v>
      </c>
      <c r="H24" s="59" t="s">
        <v>36</v>
      </c>
      <c r="I24" s="40">
        <v>26.0</v>
      </c>
      <c r="J24" s="59">
        <f t="shared" si="1"/>
        <v>40</v>
      </c>
      <c r="K24" s="59" t="str">
        <f t="shared" si="2"/>
        <v>N</v>
      </c>
      <c r="L24" s="65"/>
      <c r="M24" s="65"/>
      <c r="N24" s="66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3.5" customHeight="1">
      <c r="A25" s="78">
        <v>7.0</v>
      </c>
      <c r="B25" s="57"/>
      <c r="C25" s="58" t="s">
        <v>48</v>
      </c>
      <c r="D25" s="58" t="s">
        <v>49</v>
      </c>
      <c r="E25" s="59" t="s">
        <v>36</v>
      </c>
      <c r="F25" s="59" t="s">
        <v>37</v>
      </c>
      <c r="G25" s="59" t="s">
        <v>36</v>
      </c>
      <c r="H25" s="59" t="s">
        <v>37</v>
      </c>
      <c r="I25" s="40">
        <v>26.0</v>
      </c>
      <c r="J25" s="59">
        <f t="shared" si="1"/>
        <v>40</v>
      </c>
      <c r="K25" s="59" t="str">
        <f t="shared" si="2"/>
        <v>N</v>
      </c>
      <c r="L25" s="65"/>
      <c r="M25" s="65"/>
      <c r="N25" s="66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3.5" customHeight="1">
      <c r="A26" s="78">
        <v>8.0</v>
      </c>
      <c r="B26" s="57"/>
      <c r="C26" s="58" t="s">
        <v>50</v>
      </c>
      <c r="D26" s="58" t="s">
        <v>51</v>
      </c>
      <c r="E26" s="59" t="s">
        <v>37</v>
      </c>
      <c r="F26" s="59" t="s">
        <v>36</v>
      </c>
      <c r="G26" s="59" t="s">
        <v>36</v>
      </c>
      <c r="H26" s="59" t="s">
        <v>36</v>
      </c>
      <c r="I26" s="40">
        <v>26.0</v>
      </c>
      <c r="J26" s="59">
        <f t="shared" si="1"/>
        <v>40</v>
      </c>
      <c r="K26" s="59" t="str">
        <f t="shared" si="2"/>
        <v>N</v>
      </c>
      <c r="L26" s="65"/>
      <c r="M26" s="65"/>
      <c r="N26" s="66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3.5" customHeight="1">
      <c r="A27" s="78">
        <v>9.0</v>
      </c>
      <c r="B27" s="57"/>
      <c r="C27" s="58" t="s">
        <v>52</v>
      </c>
      <c r="D27" s="58" t="s">
        <v>53</v>
      </c>
      <c r="E27" s="59" t="s">
        <v>36</v>
      </c>
      <c r="F27" s="59" t="s">
        <v>36</v>
      </c>
      <c r="G27" s="59" t="s">
        <v>37</v>
      </c>
      <c r="H27" s="59" t="s">
        <v>36</v>
      </c>
      <c r="I27" s="40">
        <v>29.0</v>
      </c>
      <c r="J27" s="59">
        <f t="shared" si="1"/>
        <v>44.61538462</v>
      </c>
      <c r="K27" s="59" t="str">
        <f t="shared" si="2"/>
        <v>N</v>
      </c>
      <c r="L27" s="65"/>
      <c r="M27" s="65"/>
      <c r="N27" s="66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3.5" customHeight="1">
      <c r="A28" s="78">
        <v>10.0</v>
      </c>
      <c r="B28" s="57"/>
      <c r="C28" s="58" t="s">
        <v>54</v>
      </c>
      <c r="D28" s="58" t="s">
        <v>55</v>
      </c>
      <c r="E28" s="59" t="s">
        <v>36</v>
      </c>
      <c r="F28" s="59" t="s">
        <v>37</v>
      </c>
      <c r="G28" s="59" t="s">
        <v>36</v>
      </c>
      <c r="H28" s="59" t="s">
        <v>37</v>
      </c>
      <c r="I28" s="40">
        <v>32.0</v>
      </c>
      <c r="J28" s="59">
        <f t="shared" si="1"/>
        <v>49.23076923</v>
      </c>
      <c r="K28" s="59" t="str">
        <f t="shared" si="2"/>
        <v>N</v>
      </c>
      <c r="L28" s="65"/>
      <c r="M28" s="65"/>
      <c r="N28" s="66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3.5" customHeight="1">
      <c r="A29" s="78">
        <v>11.0</v>
      </c>
      <c r="B29" s="57"/>
      <c r="C29" s="58" t="s">
        <v>56</v>
      </c>
      <c r="D29" s="58" t="s">
        <v>57</v>
      </c>
      <c r="E29" s="59" t="s">
        <v>36</v>
      </c>
      <c r="F29" s="59" t="s">
        <v>37</v>
      </c>
      <c r="G29" s="59" t="s">
        <v>37</v>
      </c>
      <c r="H29" s="59" t="s">
        <v>37</v>
      </c>
      <c r="I29" s="40">
        <v>35.0</v>
      </c>
      <c r="J29" s="59">
        <f t="shared" si="1"/>
        <v>53.84615385</v>
      </c>
      <c r="K29" s="59" t="str">
        <f t="shared" si="2"/>
        <v>N</v>
      </c>
      <c r="L29" s="65"/>
      <c r="M29" s="65"/>
      <c r="N29" s="66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3.5" customHeight="1">
      <c r="A30" s="78">
        <v>12.0</v>
      </c>
      <c r="B30" s="57"/>
      <c r="C30" s="58" t="s">
        <v>58</v>
      </c>
      <c r="D30" s="58" t="s">
        <v>59</v>
      </c>
      <c r="E30" s="59" t="s">
        <v>37</v>
      </c>
      <c r="F30" s="59" t="s">
        <v>37</v>
      </c>
      <c r="G30" s="59" t="s">
        <v>37</v>
      </c>
      <c r="H30" s="59" t="s">
        <v>37</v>
      </c>
      <c r="I30" s="40">
        <v>32.0</v>
      </c>
      <c r="J30" s="59">
        <f t="shared" si="1"/>
        <v>49.23076923</v>
      </c>
      <c r="K30" s="59" t="str">
        <f t="shared" si="2"/>
        <v>N</v>
      </c>
      <c r="L30" s="65"/>
      <c r="M30" s="65"/>
      <c r="N30" s="66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3.5" customHeight="1">
      <c r="A31" s="78">
        <v>13.0</v>
      </c>
      <c r="B31" s="57"/>
      <c r="C31" s="58" t="s">
        <v>60</v>
      </c>
      <c r="D31" s="58" t="s">
        <v>61</v>
      </c>
      <c r="E31" s="59" t="s">
        <v>36</v>
      </c>
      <c r="F31" s="59" t="s">
        <v>36</v>
      </c>
      <c r="G31" s="59" t="s">
        <v>36</v>
      </c>
      <c r="H31" s="59" t="s">
        <v>36</v>
      </c>
      <c r="I31" s="40">
        <v>38.0</v>
      </c>
      <c r="J31" s="59">
        <f t="shared" si="1"/>
        <v>58.46153846</v>
      </c>
      <c r="K31" s="59" t="str">
        <f t="shared" si="2"/>
        <v>N</v>
      </c>
      <c r="L31" s="65"/>
      <c r="M31" s="65"/>
      <c r="N31" s="66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3.5" customHeight="1">
      <c r="A32" s="78">
        <v>14.0</v>
      </c>
      <c r="B32" s="57"/>
      <c r="C32" s="58" t="s">
        <v>62</v>
      </c>
      <c r="D32" s="58" t="s">
        <v>63</v>
      </c>
      <c r="E32" s="59" t="s">
        <v>37</v>
      </c>
      <c r="F32" s="59" t="s">
        <v>37</v>
      </c>
      <c r="G32" s="59" t="s">
        <v>36</v>
      </c>
      <c r="H32" s="59" t="s">
        <v>37</v>
      </c>
      <c r="I32" s="40">
        <v>39.0</v>
      </c>
      <c r="J32" s="59">
        <f t="shared" si="1"/>
        <v>60</v>
      </c>
      <c r="K32" s="59" t="str">
        <f t="shared" si="2"/>
        <v>Y</v>
      </c>
      <c r="L32" s="65"/>
      <c r="M32" s="65"/>
      <c r="N32" s="66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3.5" customHeight="1">
      <c r="A33" s="78">
        <v>15.0</v>
      </c>
      <c r="B33" s="57"/>
      <c r="C33" s="58" t="s">
        <v>64</v>
      </c>
      <c r="D33" s="58" t="s">
        <v>65</v>
      </c>
      <c r="E33" s="59" t="s">
        <v>36</v>
      </c>
      <c r="F33" s="59" t="s">
        <v>36</v>
      </c>
      <c r="G33" s="59" t="s">
        <v>37</v>
      </c>
      <c r="H33" s="59" t="s">
        <v>36</v>
      </c>
      <c r="I33" s="40">
        <v>30.0</v>
      </c>
      <c r="J33" s="59">
        <f t="shared" si="1"/>
        <v>46.15384615</v>
      </c>
      <c r="K33" s="59" t="str">
        <f t="shared" si="2"/>
        <v>N</v>
      </c>
      <c r="L33" s="65"/>
      <c r="M33" s="65"/>
      <c r="N33" s="66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3.5" customHeight="1">
      <c r="A34" s="78">
        <v>16.0</v>
      </c>
      <c r="B34" s="57"/>
      <c r="C34" s="58" t="s">
        <v>66</v>
      </c>
      <c r="D34" s="58" t="s">
        <v>67</v>
      </c>
      <c r="E34" s="59" t="s">
        <v>37</v>
      </c>
      <c r="F34" s="59" t="s">
        <v>37</v>
      </c>
      <c r="G34" s="59" t="s">
        <v>36</v>
      </c>
      <c r="H34" s="59" t="s">
        <v>37</v>
      </c>
      <c r="I34" s="40">
        <v>32.0</v>
      </c>
      <c r="J34" s="59">
        <f t="shared" si="1"/>
        <v>49.23076923</v>
      </c>
      <c r="K34" s="59" t="str">
        <f t="shared" si="2"/>
        <v>N</v>
      </c>
      <c r="L34" s="65"/>
      <c r="M34" s="65"/>
      <c r="N34" s="66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3.5" customHeight="1">
      <c r="A35" s="78">
        <v>17.0</v>
      </c>
      <c r="B35" s="57"/>
      <c r="C35" s="58" t="s">
        <v>68</v>
      </c>
      <c r="D35" s="58" t="s">
        <v>69</v>
      </c>
      <c r="E35" s="59" t="s">
        <v>36</v>
      </c>
      <c r="F35" s="59" t="s">
        <v>37</v>
      </c>
      <c r="G35" s="59" t="s">
        <v>36</v>
      </c>
      <c r="H35" s="59" t="s">
        <v>36</v>
      </c>
      <c r="I35" s="40">
        <v>39.0</v>
      </c>
      <c r="J35" s="59">
        <f t="shared" si="1"/>
        <v>60</v>
      </c>
      <c r="K35" s="59" t="str">
        <f t="shared" si="2"/>
        <v>Y</v>
      </c>
      <c r="L35" s="65"/>
      <c r="M35" s="65"/>
      <c r="N35" s="66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3.5" customHeight="1">
      <c r="A36" s="78">
        <v>18.0</v>
      </c>
      <c r="B36" s="57"/>
      <c r="C36" s="58" t="s">
        <v>70</v>
      </c>
      <c r="D36" s="58" t="s">
        <v>71</v>
      </c>
      <c r="E36" s="59" t="s">
        <v>36</v>
      </c>
      <c r="F36" s="59" t="s">
        <v>36</v>
      </c>
      <c r="G36" s="59" t="s">
        <v>37</v>
      </c>
      <c r="H36" s="59" t="s">
        <v>36</v>
      </c>
      <c r="I36" s="40">
        <v>43.0</v>
      </c>
      <c r="J36" s="59">
        <f t="shared" si="1"/>
        <v>66.15384615</v>
      </c>
      <c r="K36" s="59" t="str">
        <f t="shared" si="2"/>
        <v>Y</v>
      </c>
      <c r="L36" s="65"/>
      <c r="M36" s="65"/>
      <c r="N36" s="66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3.5" customHeight="1">
      <c r="A37" s="78">
        <v>19.0</v>
      </c>
      <c r="B37" s="57"/>
      <c r="C37" s="58" t="s">
        <v>72</v>
      </c>
      <c r="D37" s="58" t="s">
        <v>73</v>
      </c>
      <c r="E37" s="59" t="s">
        <v>36</v>
      </c>
      <c r="F37" s="59" t="s">
        <v>36</v>
      </c>
      <c r="G37" s="59" t="s">
        <v>36</v>
      </c>
      <c r="H37" s="59" t="s">
        <v>37</v>
      </c>
      <c r="I37" s="40">
        <v>41.0</v>
      </c>
      <c r="J37" s="59">
        <f t="shared" si="1"/>
        <v>63.07692308</v>
      </c>
      <c r="K37" s="59" t="str">
        <f t="shared" si="2"/>
        <v>Y</v>
      </c>
      <c r="L37" s="65"/>
      <c r="M37" s="65"/>
      <c r="N37" s="66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78">
        <v>20.0</v>
      </c>
      <c r="B38" s="57"/>
      <c r="C38" s="58" t="s">
        <v>74</v>
      </c>
      <c r="D38" s="58" t="s">
        <v>75</v>
      </c>
      <c r="E38" s="59" t="s">
        <v>37</v>
      </c>
      <c r="F38" s="59" t="s">
        <v>36</v>
      </c>
      <c r="G38" s="59" t="s">
        <v>36</v>
      </c>
      <c r="H38" s="59" t="s">
        <v>36</v>
      </c>
      <c r="I38" s="40">
        <v>40.0</v>
      </c>
      <c r="J38" s="59">
        <f t="shared" si="1"/>
        <v>61.53846154</v>
      </c>
      <c r="K38" s="59" t="str">
        <f t="shared" si="2"/>
        <v>Y</v>
      </c>
      <c r="L38" s="65"/>
      <c r="M38" s="65"/>
      <c r="N38" s="66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3.5" customHeight="1">
      <c r="A39" s="78">
        <v>21.0</v>
      </c>
      <c r="B39" s="57"/>
      <c r="C39" s="58" t="s">
        <v>76</v>
      </c>
      <c r="D39" s="58" t="s">
        <v>77</v>
      </c>
      <c r="E39" s="59" t="s">
        <v>37</v>
      </c>
      <c r="F39" s="59" t="s">
        <v>36</v>
      </c>
      <c r="G39" s="59" t="s">
        <v>36</v>
      </c>
      <c r="H39" s="59" t="s">
        <v>36</v>
      </c>
      <c r="I39" s="40">
        <v>32.0</v>
      </c>
      <c r="J39" s="59">
        <f t="shared" si="1"/>
        <v>49.23076923</v>
      </c>
      <c r="K39" s="59" t="str">
        <f t="shared" si="2"/>
        <v>N</v>
      </c>
      <c r="L39" s="65"/>
      <c r="M39" s="65"/>
      <c r="N39" s="66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3.5" customHeight="1">
      <c r="A40" s="78">
        <v>22.0</v>
      </c>
      <c r="B40" s="57"/>
      <c r="C40" s="58" t="s">
        <v>78</v>
      </c>
      <c r="D40" s="58" t="s">
        <v>79</v>
      </c>
      <c r="E40" s="59" t="s">
        <v>36</v>
      </c>
      <c r="F40" s="59" t="s">
        <v>37</v>
      </c>
      <c r="G40" s="59" t="s">
        <v>36</v>
      </c>
      <c r="H40" s="59" t="s">
        <v>37</v>
      </c>
      <c r="I40" s="59">
        <v>34.0</v>
      </c>
      <c r="J40" s="59">
        <f t="shared" si="1"/>
        <v>52.30769231</v>
      </c>
      <c r="K40" s="59" t="str">
        <f t="shared" si="2"/>
        <v>N</v>
      </c>
      <c r="L40" s="65"/>
      <c r="M40" s="65"/>
      <c r="N40" s="66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3.5" customHeight="1">
      <c r="A41" s="78">
        <v>23.0</v>
      </c>
      <c r="B41" s="57"/>
      <c r="C41" s="58" t="s">
        <v>80</v>
      </c>
      <c r="D41" s="58" t="s">
        <v>81</v>
      </c>
      <c r="E41" s="59" t="s">
        <v>36</v>
      </c>
      <c r="F41" s="59" t="s">
        <v>37</v>
      </c>
      <c r="G41" s="59" t="s">
        <v>36</v>
      </c>
      <c r="H41" s="59" t="s">
        <v>37</v>
      </c>
      <c r="I41" s="59">
        <v>43.0</v>
      </c>
      <c r="J41" s="59">
        <f t="shared" si="1"/>
        <v>66.15384615</v>
      </c>
      <c r="K41" s="59" t="str">
        <f t="shared" si="2"/>
        <v>Y</v>
      </c>
      <c r="L41" s="65"/>
      <c r="M41" s="65"/>
      <c r="N41" s="66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3.5" customHeight="1">
      <c r="A42" s="78">
        <v>24.0</v>
      </c>
      <c r="B42" s="57"/>
      <c r="C42" s="58" t="s">
        <v>82</v>
      </c>
      <c r="D42" s="58" t="s">
        <v>83</v>
      </c>
      <c r="E42" s="59" t="s">
        <v>36</v>
      </c>
      <c r="F42" s="59" t="s">
        <v>37</v>
      </c>
      <c r="G42" s="59" t="s">
        <v>36</v>
      </c>
      <c r="H42" s="59" t="s">
        <v>37</v>
      </c>
      <c r="I42" s="59">
        <v>41.0</v>
      </c>
      <c r="J42" s="59">
        <f t="shared" si="1"/>
        <v>63.07692308</v>
      </c>
      <c r="K42" s="59" t="str">
        <f t="shared" si="2"/>
        <v>Y</v>
      </c>
      <c r="L42" s="65"/>
      <c r="M42" s="65"/>
      <c r="N42" s="66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3.5" customHeight="1">
      <c r="A43" s="78">
        <v>25.0</v>
      </c>
      <c r="B43" s="57"/>
      <c r="C43" s="58" t="s">
        <v>84</v>
      </c>
      <c r="D43" s="58" t="s">
        <v>85</v>
      </c>
      <c r="E43" s="59" t="s">
        <v>36</v>
      </c>
      <c r="F43" s="59" t="s">
        <v>36</v>
      </c>
      <c r="G43" s="59" t="s">
        <v>36</v>
      </c>
      <c r="H43" s="59" t="s">
        <v>37</v>
      </c>
      <c r="I43" s="40">
        <v>42.0</v>
      </c>
      <c r="J43" s="59">
        <f t="shared" si="1"/>
        <v>64.61538462</v>
      </c>
      <c r="K43" s="59" t="str">
        <f t="shared" si="2"/>
        <v>Y</v>
      </c>
      <c r="L43" s="65"/>
      <c r="M43" s="65"/>
      <c r="N43" s="66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3.5" customHeight="1">
      <c r="A44" s="78">
        <v>26.0</v>
      </c>
      <c r="B44" s="57"/>
      <c r="C44" s="58" t="s">
        <v>86</v>
      </c>
      <c r="D44" s="58" t="s">
        <v>87</v>
      </c>
      <c r="E44" s="59" t="s">
        <v>36</v>
      </c>
      <c r="F44" s="59" t="s">
        <v>37</v>
      </c>
      <c r="G44" s="59" t="s">
        <v>37</v>
      </c>
      <c r="H44" s="59" t="s">
        <v>36</v>
      </c>
      <c r="I44" s="40">
        <v>34.0</v>
      </c>
      <c r="J44" s="59">
        <f t="shared" si="1"/>
        <v>52.30769231</v>
      </c>
      <c r="K44" s="59" t="str">
        <f t="shared" si="2"/>
        <v>N</v>
      </c>
      <c r="L44" s="65"/>
      <c r="M44" s="65"/>
      <c r="N44" s="66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78">
        <v>27.0</v>
      </c>
      <c r="B45" s="57"/>
      <c r="C45" s="58" t="s">
        <v>88</v>
      </c>
      <c r="D45" s="58" t="s">
        <v>89</v>
      </c>
      <c r="E45" s="59" t="s">
        <v>36</v>
      </c>
      <c r="F45" s="59" t="s">
        <v>37</v>
      </c>
      <c r="G45" s="59" t="s">
        <v>36</v>
      </c>
      <c r="H45" s="59" t="s">
        <v>37</v>
      </c>
      <c r="I45" s="40">
        <v>26.0</v>
      </c>
      <c r="J45" s="59">
        <f t="shared" si="1"/>
        <v>40</v>
      </c>
      <c r="K45" s="59" t="str">
        <f t="shared" si="2"/>
        <v>N</v>
      </c>
      <c r="L45" s="65"/>
      <c r="M45" s="65"/>
      <c r="N45" s="66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78">
        <v>28.0</v>
      </c>
      <c r="B46" s="57"/>
      <c r="C46" s="58" t="s">
        <v>90</v>
      </c>
      <c r="D46" s="58" t="s">
        <v>91</v>
      </c>
      <c r="E46" s="59" t="s">
        <v>36</v>
      </c>
      <c r="F46" s="59" t="s">
        <v>36</v>
      </c>
      <c r="G46" s="59" t="s">
        <v>36</v>
      </c>
      <c r="H46" s="59" t="s">
        <v>36</v>
      </c>
      <c r="I46" s="40">
        <v>26.0</v>
      </c>
      <c r="J46" s="59">
        <f t="shared" si="1"/>
        <v>40</v>
      </c>
      <c r="K46" s="59" t="str">
        <f t="shared" si="2"/>
        <v>N</v>
      </c>
      <c r="L46" s="65"/>
      <c r="M46" s="65"/>
      <c r="N46" s="66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3.5" customHeight="1">
      <c r="A47" s="78">
        <v>29.0</v>
      </c>
      <c r="B47" s="57"/>
      <c r="C47" s="58" t="s">
        <v>92</v>
      </c>
      <c r="D47" s="58" t="s">
        <v>93</v>
      </c>
      <c r="E47" s="59" t="s">
        <v>36</v>
      </c>
      <c r="F47" s="59" t="s">
        <v>36</v>
      </c>
      <c r="G47" s="59" t="s">
        <v>37</v>
      </c>
      <c r="H47" s="59" t="s">
        <v>36</v>
      </c>
      <c r="I47" s="40">
        <v>26.0</v>
      </c>
      <c r="J47" s="59">
        <f t="shared" si="1"/>
        <v>40</v>
      </c>
      <c r="K47" s="59" t="str">
        <f t="shared" si="2"/>
        <v>N</v>
      </c>
      <c r="L47" s="65"/>
      <c r="M47" s="65"/>
      <c r="N47" s="66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3.5" customHeight="1">
      <c r="A48" s="78">
        <v>30.0</v>
      </c>
      <c r="B48" s="57"/>
      <c r="C48" s="58" t="s">
        <v>94</v>
      </c>
      <c r="D48" s="58" t="s">
        <v>95</v>
      </c>
      <c r="E48" s="59" t="s">
        <v>37</v>
      </c>
      <c r="F48" s="59" t="s">
        <v>36</v>
      </c>
      <c r="G48" s="59" t="s">
        <v>36</v>
      </c>
      <c r="H48" s="59" t="s">
        <v>36</v>
      </c>
      <c r="I48" s="40">
        <v>29.0</v>
      </c>
      <c r="J48" s="59">
        <f t="shared" si="1"/>
        <v>44.61538462</v>
      </c>
      <c r="K48" s="59" t="str">
        <f t="shared" si="2"/>
        <v>N</v>
      </c>
      <c r="L48" s="65"/>
      <c r="M48" s="65"/>
      <c r="N48" s="66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3.5" customHeight="1">
      <c r="A49" s="78">
        <v>31.0</v>
      </c>
      <c r="B49" s="57"/>
      <c r="C49" s="58" t="s">
        <v>96</v>
      </c>
      <c r="D49" s="58" t="s">
        <v>97</v>
      </c>
      <c r="E49" s="59" t="s">
        <v>36</v>
      </c>
      <c r="F49" s="59" t="s">
        <v>37</v>
      </c>
      <c r="G49" s="59" t="s">
        <v>36</v>
      </c>
      <c r="H49" s="59" t="s">
        <v>37</v>
      </c>
      <c r="I49" s="40">
        <v>32.0</v>
      </c>
      <c r="J49" s="59">
        <f t="shared" si="1"/>
        <v>49.23076923</v>
      </c>
      <c r="K49" s="59" t="str">
        <f t="shared" si="2"/>
        <v>N</v>
      </c>
      <c r="L49" s="65"/>
      <c r="M49" s="65"/>
      <c r="N49" s="66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3.5" customHeight="1">
      <c r="A50" s="78">
        <v>32.0</v>
      </c>
      <c r="B50" s="57"/>
      <c r="C50" s="58" t="s">
        <v>98</v>
      </c>
      <c r="D50" s="58" t="s">
        <v>99</v>
      </c>
      <c r="E50" s="59" t="s">
        <v>37</v>
      </c>
      <c r="F50" s="59" t="s">
        <v>37</v>
      </c>
      <c r="G50" s="59" t="s">
        <v>36</v>
      </c>
      <c r="H50" s="59" t="s">
        <v>36</v>
      </c>
      <c r="I50" s="40">
        <v>35.0</v>
      </c>
      <c r="J50" s="59">
        <f t="shared" si="1"/>
        <v>53.84615385</v>
      </c>
      <c r="K50" s="59" t="str">
        <f t="shared" si="2"/>
        <v>N</v>
      </c>
      <c r="L50" s="65"/>
      <c r="M50" s="65"/>
      <c r="N50" s="66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3.5" customHeight="1">
      <c r="A51" s="78">
        <v>33.0</v>
      </c>
      <c r="B51" s="57"/>
      <c r="C51" s="58" t="s">
        <v>100</v>
      </c>
      <c r="D51" s="58" t="s">
        <v>101</v>
      </c>
      <c r="E51" s="59" t="s">
        <v>36</v>
      </c>
      <c r="F51" s="59" t="s">
        <v>36</v>
      </c>
      <c r="G51" s="59" t="s">
        <v>37</v>
      </c>
      <c r="H51" s="59" t="s">
        <v>36</v>
      </c>
      <c r="I51" s="40">
        <v>32.0</v>
      </c>
      <c r="J51" s="59">
        <f t="shared" si="1"/>
        <v>49.23076923</v>
      </c>
      <c r="K51" s="59" t="str">
        <f t="shared" si="2"/>
        <v>N</v>
      </c>
      <c r="L51" s="65"/>
      <c r="M51" s="65"/>
      <c r="N51" s="66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3.5" customHeight="1">
      <c r="A52" s="78">
        <v>34.0</v>
      </c>
      <c r="B52" s="57"/>
      <c r="C52" s="58" t="s">
        <v>102</v>
      </c>
      <c r="D52" s="58" t="s">
        <v>103</v>
      </c>
      <c r="E52" s="59" t="s">
        <v>36</v>
      </c>
      <c r="F52" s="59" t="s">
        <v>37</v>
      </c>
      <c r="G52" s="59" t="s">
        <v>36</v>
      </c>
      <c r="H52" s="59" t="s">
        <v>37</v>
      </c>
      <c r="I52" s="40">
        <v>38.0</v>
      </c>
      <c r="J52" s="59">
        <f t="shared" si="1"/>
        <v>58.46153846</v>
      </c>
      <c r="K52" s="59" t="str">
        <f t="shared" si="2"/>
        <v>N</v>
      </c>
      <c r="L52" s="65"/>
      <c r="M52" s="65"/>
      <c r="N52" s="66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15.5" customHeight="1">
      <c r="A53" s="67" t="s">
        <v>104</v>
      </c>
      <c r="B53" s="3"/>
      <c r="C53" s="67">
        <f>COUNTA(A19:A52)</f>
        <v>34</v>
      </c>
      <c r="D53" s="170"/>
      <c r="E53" s="40">
        <f t="shared" ref="E53:H53" si="3">COUNTIF(E19:E52,"Y")</f>
        <v>24</v>
      </c>
      <c r="F53" s="40">
        <f t="shared" si="3"/>
        <v>16</v>
      </c>
      <c r="G53" s="40">
        <f t="shared" si="3"/>
        <v>24</v>
      </c>
      <c r="H53" s="40">
        <f t="shared" si="3"/>
        <v>16</v>
      </c>
      <c r="I53" s="40"/>
      <c r="J53" s="40"/>
      <c r="K53" s="40">
        <f>COUNTIF(K19:K52,"Y")</f>
        <v>11</v>
      </c>
      <c r="L53" s="65"/>
      <c r="M53" s="65"/>
      <c r="N53" s="66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87.75" customHeight="1">
      <c r="A54" s="67" t="s">
        <v>105</v>
      </c>
      <c r="B54" s="3"/>
      <c r="C54" s="67" t="str">
        <f>'[1]CC1-CO-Attainment-correct'!C34</f>
        <v>#REF!</v>
      </c>
      <c r="D54" s="173" t="s">
        <v>106</v>
      </c>
      <c r="E54" s="40" t="str">
        <f>(E53/C54)*100</f>
        <v>#REF!</v>
      </c>
      <c r="F54" s="40" t="str">
        <f>(F53/C54)*100</f>
        <v>#REF!</v>
      </c>
      <c r="G54" s="40" t="str">
        <f>(G53/C54)*100</f>
        <v>#REF!</v>
      </c>
      <c r="H54" s="40" t="str">
        <f>(H53/C54)*100</f>
        <v>#REF!</v>
      </c>
      <c r="I54" s="40">
        <v>30.0</v>
      </c>
      <c r="J54" s="40"/>
      <c r="K54" s="40" t="str">
        <f>(K53/C54)*100</f>
        <v>#REF!</v>
      </c>
      <c r="L54" s="65"/>
      <c r="M54" s="65"/>
      <c r="N54" s="66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39.75" customHeight="1">
      <c r="A55" s="78"/>
      <c r="B55" s="57"/>
      <c r="C55" s="57"/>
      <c r="D55" s="174"/>
      <c r="E55" s="176" t="str">
        <f t="shared" ref="E55:K55" si="4">IF(E54&lt;=0,"",IF((E54&gt;=60),"Attained","Not-Attained"))</f>
        <v>#REF!</v>
      </c>
      <c r="F55" s="176" t="str">
        <f t="shared" si="4"/>
        <v>#REF!</v>
      </c>
      <c r="G55" s="176" t="str">
        <f t="shared" si="4"/>
        <v>#REF!</v>
      </c>
      <c r="H55" s="176" t="str">
        <f t="shared" si="4"/>
        <v>#REF!</v>
      </c>
      <c r="I55" s="40" t="str">
        <f t="shared" si="4"/>
        <v>Not-Attained</v>
      </c>
      <c r="J55" s="40" t="str">
        <f t="shared" si="4"/>
        <v/>
      </c>
      <c r="K55" s="40" t="str">
        <f t="shared" si="4"/>
        <v>#REF!</v>
      </c>
      <c r="L55" s="65"/>
      <c r="M55" s="65"/>
      <c r="N55" s="66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0" customHeight="1">
      <c r="A56" s="78"/>
      <c r="B56" s="57"/>
      <c r="C56" s="57"/>
      <c r="D56" s="174"/>
      <c r="E56" s="40"/>
      <c r="F56" s="40"/>
      <c r="G56" s="40"/>
      <c r="H56" s="40"/>
      <c r="I56" s="40"/>
      <c r="J56" s="40"/>
      <c r="K56" s="40"/>
      <c r="L56" s="65"/>
      <c r="M56" s="65"/>
      <c r="N56" s="66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0" customHeight="1">
      <c r="A57" s="78"/>
      <c r="B57" s="57"/>
      <c r="C57" s="57"/>
      <c r="D57" s="174"/>
      <c r="E57" s="175">
        <v>0.0</v>
      </c>
      <c r="F57" s="175">
        <v>1.0</v>
      </c>
      <c r="G57" s="175">
        <v>2.0</v>
      </c>
      <c r="H57" s="175">
        <v>2.0</v>
      </c>
      <c r="I57" s="40"/>
      <c r="J57" s="40"/>
      <c r="K57" s="175">
        <v>3.0</v>
      </c>
      <c r="L57" s="76"/>
      <c r="M57" s="76"/>
      <c r="N57" s="77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0" customHeight="1">
      <c r="A58" s="78"/>
      <c r="B58" s="57"/>
      <c r="C58" s="57"/>
      <c r="D58" s="69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0" customHeight="1">
      <c r="A59" s="78"/>
      <c r="B59" s="57"/>
      <c r="C59" s="57"/>
      <c r="D59" s="69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0" customHeight="1">
      <c r="A60" s="78"/>
      <c r="B60" s="57"/>
      <c r="C60" s="57"/>
      <c r="D60" s="69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0" customHeight="1">
      <c r="A61" s="78"/>
      <c r="B61" s="57"/>
      <c r="C61" s="57"/>
      <c r="D61" s="69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0" customHeight="1">
      <c r="A62" s="78"/>
      <c r="B62" s="57"/>
      <c r="C62" s="57"/>
      <c r="D62" s="79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0" customHeight="1">
      <c r="A63" s="78"/>
      <c r="B63" s="57"/>
      <c r="C63" s="57"/>
      <c r="D63" s="69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0" customHeight="1">
      <c r="A64" s="78"/>
      <c r="B64" s="57"/>
      <c r="C64" s="57"/>
      <c r="D64" s="69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0" customHeight="1">
      <c r="A65" s="78"/>
      <c r="B65" s="57"/>
      <c r="C65" s="57"/>
      <c r="D65" s="69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3.5" customHeight="1">
      <c r="A66" s="78"/>
      <c r="B66" s="80"/>
      <c r="C66" s="80"/>
      <c r="D66" s="80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3.5" customHeight="1">
      <c r="A67" s="78"/>
      <c r="B67" s="80"/>
      <c r="C67" s="80"/>
      <c r="D67" s="80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3.5" customHeight="1">
      <c r="A68" s="78"/>
      <c r="B68" s="80"/>
      <c r="C68" s="80"/>
      <c r="D68" s="80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3.5" customHeight="1">
      <c r="A69" s="78"/>
      <c r="B69" s="80"/>
      <c r="C69" s="80"/>
      <c r="D69" s="80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3.5" customHeight="1">
      <c r="A70" s="78"/>
      <c r="B70" s="80"/>
      <c r="C70" s="80"/>
      <c r="D70" s="80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3.5" customHeight="1">
      <c r="A71" s="78"/>
      <c r="B71" s="80"/>
      <c r="C71" s="80"/>
      <c r="D71" s="80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3.5" customHeight="1">
      <c r="A72" s="78"/>
      <c r="B72" s="80"/>
      <c r="C72" s="80"/>
      <c r="D72" s="80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3.5" customHeight="1">
      <c r="A73" s="78"/>
      <c r="B73" s="80"/>
      <c r="C73" s="80"/>
      <c r="D73" s="80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3.5" customHeight="1">
      <c r="A74" s="78"/>
      <c r="B74" s="80"/>
      <c r="C74" s="80"/>
      <c r="D74" s="80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3.5" customHeight="1">
      <c r="A75" s="78"/>
      <c r="B75" s="80"/>
      <c r="C75" s="80"/>
      <c r="D75" s="80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3.5" customHeight="1">
      <c r="A76" s="78"/>
      <c r="B76" s="80"/>
      <c r="C76" s="80"/>
      <c r="D76" s="80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3.5" customHeight="1">
      <c r="A77" s="78"/>
      <c r="B77" s="80"/>
      <c r="C77" s="80"/>
      <c r="D77" s="80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3.5" customHeight="1">
      <c r="A78" s="78"/>
      <c r="B78" s="80"/>
      <c r="C78" s="80"/>
      <c r="D78" s="80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3.5" customHeight="1">
      <c r="A79" s="78"/>
      <c r="B79" s="80"/>
      <c r="C79" s="80"/>
      <c r="D79" s="80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3.5" customHeight="1">
      <c r="A80" s="78"/>
      <c r="B80" s="80"/>
      <c r="C80" s="80"/>
      <c r="D80" s="80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3.5" customHeight="1">
      <c r="A81" s="78"/>
      <c r="B81" s="80"/>
      <c r="C81" s="80"/>
      <c r="D81" s="80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3.5" customHeight="1">
      <c r="A82" s="78"/>
      <c r="B82" s="80"/>
      <c r="C82" s="80"/>
      <c r="D82" s="80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3.5" customHeight="1">
      <c r="A83" s="78"/>
      <c r="B83" s="80"/>
      <c r="C83" s="80"/>
      <c r="D83" s="80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3.5" customHeight="1">
      <c r="A84" s="78"/>
      <c r="B84" s="80"/>
      <c r="C84" s="80"/>
      <c r="D84" s="80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3.5" customHeight="1">
      <c r="A85" s="78"/>
      <c r="B85" s="80"/>
      <c r="C85" s="80"/>
      <c r="D85" s="80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3.5" customHeight="1">
      <c r="A86" s="78"/>
      <c r="B86" s="80"/>
      <c r="C86" s="80"/>
      <c r="D86" s="80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3.5" customHeight="1">
      <c r="A87" s="78"/>
      <c r="B87" s="80"/>
      <c r="C87" s="80"/>
      <c r="D87" s="80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3.5" customHeight="1">
      <c r="A88" s="78"/>
      <c r="B88" s="80"/>
      <c r="C88" s="80"/>
      <c r="D88" s="80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3.5" customHeight="1">
      <c r="A89" s="78"/>
      <c r="B89" s="80"/>
      <c r="C89" s="80"/>
      <c r="D89" s="80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3.5" customHeight="1">
      <c r="A90" s="78"/>
      <c r="B90" s="80"/>
      <c r="C90" s="80"/>
      <c r="D90" s="80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3.5" customHeight="1">
      <c r="A91" s="78"/>
      <c r="B91" s="80"/>
      <c r="C91" s="80"/>
      <c r="D91" s="80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3.5" customHeight="1">
      <c r="A92" s="78"/>
      <c r="B92" s="80"/>
      <c r="C92" s="80"/>
      <c r="D92" s="80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3.5" customHeight="1">
      <c r="A93" s="78"/>
      <c r="B93" s="80"/>
      <c r="C93" s="80"/>
      <c r="D93" s="80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3.5" customHeight="1">
      <c r="A94" s="78"/>
      <c r="B94" s="80"/>
      <c r="C94" s="80"/>
      <c r="D94" s="80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3.5" customHeight="1">
      <c r="A95" s="78"/>
      <c r="B95" s="80"/>
      <c r="C95" s="80"/>
      <c r="D95" s="80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3.5" customHeight="1">
      <c r="A96" s="78"/>
      <c r="B96" s="80"/>
      <c r="C96" s="80"/>
      <c r="D96" s="80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3.5" customHeight="1">
      <c r="A97" s="78"/>
      <c r="B97" s="80"/>
      <c r="C97" s="80"/>
      <c r="D97" s="80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3.5" customHeight="1">
      <c r="A98" s="78"/>
      <c r="B98" s="80"/>
      <c r="C98" s="80"/>
      <c r="D98" s="80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3.5" customHeight="1">
      <c r="A99" s="78"/>
      <c r="B99" s="80"/>
      <c r="C99" s="80"/>
      <c r="D99" s="80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3.5" customHeight="1">
      <c r="A100" s="78"/>
      <c r="B100" s="80"/>
      <c r="C100" s="80"/>
      <c r="D100" s="80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3.5" customHeight="1">
      <c r="A101" s="78"/>
      <c r="B101" s="80"/>
      <c r="C101" s="80"/>
      <c r="D101" s="80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3.5" customHeight="1">
      <c r="A102" s="78"/>
      <c r="B102" s="80"/>
      <c r="C102" s="80"/>
      <c r="D102" s="80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3.5" customHeight="1">
      <c r="A103" s="78"/>
      <c r="B103" s="80"/>
      <c r="C103" s="80"/>
      <c r="D103" s="80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3.5" customHeight="1">
      <c r="A104" s="78"/>
      <c r="B104" s="80"/>
      <c r="C104" s="80"/>
      <c r="D104" s="80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3.5" customHeight="1">
      <c r="A105" s="78"/>
      <c r="B105" s="80"/>
      <c r="C105" s="80"/>
      <c r="D105" s="80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3.5" customHeight="1">
      <c r="A106" s="78"/>
      <c r="B106" s="80"/>
      <c r="C106" s="80"/>
      <c r="D106" s="80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3.5" customHeight="1">
      <c r="A107" s="78"/>
      <c r="B107" s="80"/>
      <c r="C107" s="80"/>
      <c r="D107" s="80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3.5" customHeight="1">
      <c r="A108" s="78"/>
      <c r="B108" s="80"/>
      <c r="C108" s="80"/>
      <c r="D108" s="80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3.5" customHeight="1">
      <c r="A109" s="78"/>
      <c r="B109" s="80"/>
      <c r="C109" s="80"/>
      <c r="D109" s="80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3.5" customHeight="1">
      <c r="A110" s="78"/>
      <c r="B110" s="80"/>
      <c r="C110" s="80"/>
      <c r="D110" s="80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3.5" customHeight="1">
      <c r="A111" s="78"/>
      <c r="B111" s="80"/>
      <c r="C111" s="80"/>
      <c r="D111" s="80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0" customHeight="1">
      <c r="A112" s="78"/>
      <c r="B112" s="80"/>
      <c r="C112" s="80"/>
      <c r="D112" s="80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0" customHeight="1">
      <c r="A113" s="78"/>
      <c r="B113" s="80"/>
      <c r="C113" s="80"/>
      <c r="D113" s="80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0" customHeight="1">
      <c r="A114" s="78"/>
      <c r="B114" s="80"/>
      <c r="C114" s="80"/>
      <c r="D114" s="80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0" customHeight="1">
      <c r="A115" s="78"/>
      <c r="B115" s="80"/>
      <c r="C115" s="80"/>
      <c r="D115" s="80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0" customHeight="1">
      <c r="A116" s="78"/>
      <c r="B116" s="80"/>
      <c r="C116" s="80"/>
      <c r="D116" s="80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0" customHeight="1">
      <c r="A117" s="78"/>
      <c r="B117" s="80"/>
      <c r="C117" s="80"/>
      <c r="D117" s="80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0" customHeight="1">
      <c r="A118" s="78"/>
      <c r="B118" s="80"/>
      <c r="C118" s="80"/>
      <c r="D118" s="80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0" customHeight="1">
      <c r="A119" s="78"/>
      <c r="B119" s="80"/>
      <c r="C119" s="80"/>
      <c r="D119" s="80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0" customHeight="1">
      <c r="A120" s="78"/>
      <c r="B120" s="80"/>
      <c r="C120" s="80"/>
      <c r="D120" s="80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0" customHeight="1">
      <c r="A121" s="78"/>
      <c r="B121" s="80"/>
      <c r="C121" s="80"/>
      <c r="D121" s="80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0" customHeight="1">
      <c r="A122" s="78"/>
      <c r="B122" s="80"/>
      <c r="C122" s="80"/>
      <c r="D122" s="80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0" customHeight="1">
      <c r="A123" s="78"/>
      <c r="B123" s="80"/>
      <c r="C123" s="80"/>
      <c r="D123" s="80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0" customHeight="1">
      <c r="A124" s="78"/>
      <c r="B124" s="80"/>
      <c r="C124" s="80"/>
      <c r="D124" s="80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0" customHeight="1">
      <c r="A125" s="78"/>
      <c r="B125" s="80"/>
      <c r="C125" s="80"/>
      <c r="D125" s="80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0" customHeight="1">
      <c r="A126" s="78"/>
      <c r="B126" s="80"/>
      <c r="C126" s="80"/>
      <c r="D126" s="80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0" customHeight="1">
      <c r="A127" s="78"/>
      <c r="B127" s="80"/>
      <c r="C127" s="80"/>
      <c r="D127" s="80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0" customHeight="1">
      <c r="A128" s="78"/>
      <c r="B128" s="80"/>
      <c r="C128" s="80"/>
      <c r="D128" s="80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0" customHeight="1">
      <c r="A129" s="78"/>
      <c r="B129" s="80"/>
      <c r="C129" s="80"/>
      <c r="D129" s="80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3.5" customHeight="1">
      <c r="A130" s="78"/>
      <c r="B130" s="80"/>
      <c r="C130" s="80"/>
      <c r="D130" s="80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3.5" customHeight="1">
      <c r="A131" s="81"/>
      <c r="B131" s="82"/>
      <c r="C131" s="82"/>
      <c r="D131" s="83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3.5" customHeight="1">
      <c r="A132" s="81"/>
      <c r="B132" s="82"/>
      <c r="C132" s="82"/>
      <c r="D132" s="83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3.5" customHeight="1">
      <c r="A133" s="81"/>
      <c r="B133" s="82"/>
      <c r="C133" s="82"/>
      <c r="D133" s="83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3.5" customHeight="1">
      <c r="A134" s="81"/>
      <c r="B134" s="82"/>
      <c r="C134" s="82"/>
      <c r="D134" s="83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3.5" customHeight="1">
      <c r="A135" s="81"/>
      <c r="B135" s="82"/>
      <c r="C135" s="82"/>
      <c r="D135" s="83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3.5" customHeight="1">
      <c r="A136" s="81"/>
      <c r="B136" s="82"/>
      <c r="C136" s="82"/>
      <c r="D136" s="84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3.5" customHeight="1">
      <c r="A137" s="81"/>
      <c r="B137" s="82"/>
      <c r="C137" s="82"/>
      <c r="D137" s="83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3.5" customHeight="1">
      <c r="A138" s="81"/>
      <c r="B138" s="82"/>
      <c r="C138" s="82"/>
      <c r="D138" s="83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3.5" customHeight="1">
      <c r="A139" s="81"/>
      <c r="B139" s="82"/>
      <c r="C139" s="82"/>
      <c r="D139" s="84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3.5" customHeight="1">
      <c r="A140" s="81"/>
      <c r="B140" s="82"/>
      <c r="C140" s="82"/>
      <c r="D140" s="83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3.5" customHeight="1">
      <c r="A141" s="81"/>
      <c r="B141" s="82"/>
      <c r="C141" s="82"/>
      <c r="D141" s="84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3.5" customHeight="1">
      <c r="A142" s="81"/>
      <c r="B142" s="82"/>
      <c r="C142" s="82"/>
      <c r="D142" s="84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3.5" customHeight="1">
      <c r="A143" s="81"/>
      <c r="B143" s="85"/>
      <c r="C143" s="85"/>
      <c r="D143" s="86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3.5" customHeight="1">
      <c r="A144" s="81"/>
      <c r="B144" s="82"/>
      <c r="C144" s="82"/>
      <c r="D144" s="83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3.5" customHeight="1">
      <c r="A145" s="81"/>
      <c r="B145" s="82"/>
      <c r="C145" s="82"/>
      <c r="D145" s="83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3.5" customHeight="1">
      <c r="A146" s="81"/>
      <c r="B146" s="82"/>
      <c r="C146" s="82"/>
      <c r="D146" s="83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3.5" customHeight="1">
      <c r="A147" s="81"/>
      <c r="B147" s="82"/>
      <c r="C147" s="82"/>
      <c r="D147" s="83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3.5" customHeight="1">
      <c r="A148" s="81"/>
      <c r="B148" s="82"/>
      <c r="C148" s="82"/>
      <c r="D148" s="83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3.5" customHeight="1">
      <c r="A149" s="81"/>
      <c r="B149" s="82"/>
      <c r="C149" s="82"/>
      <c r="D149" s="83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3.5" customHeight="1">
      <c r="A150" s="81"/>
      <c r="B150" s="82"/>
      <c r="C150" s="82"/>
      <c r="D150" s="84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3.5" customHeight="1">
      <c r="A151" s="81"/>
      <c r="B151" s="82"/>
      <c r="C151" s="82"/>
      <c r="D151" s="83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3.5" customHeight="1">
      <c r="A152" s="81"/>
      <c r="B152" s="82"/>
      <c r="C152" s="82"/>
      <c r="D152" s="83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3.5" customHeight="1">
      <c r="A153" s="81"/>
      <c r="B153" s="82"/>
      <c r="C153" s="82"/>
      <c r="D153" s="83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3.5" customHeight="1">
      <c r="A154" s="81"/>
      <c r="B154" s="82"/>
      <c r="C154" s="82"/>
      <c r="D154" s="84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3.5" customHeight="1">
      <c r="A155" s="87"/>
      <c r="B155" s="88"/>
      <c r="C155" s="89"/>
      <c r="D155" s="90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3.5" customHeight="1">
      <c r="A156" s="87"/>
      <c r="B156" s="88"/>
      <c r="C156" s="89"/>
      <c r="D156" s="90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3.5" customHeight="1">
      <c r="A157" s="87"/>
      <c r="B157" s="88"/>
      <c r="C157" s="89"/>
      <c r="D157" s="90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3.5" customHeight="1">
      <c r="A158" s="87"/>
      <c r="B158" s="88"/>
      <c r="C158" s="89"/>
      <c r="D158" s="90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3.5" customHeight="1">
      <c r="A159" s="87"/>
      <c r="B159" s="88"/>
      <c r="C159" s="89"/>
      <c r="D159" s="90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3.5" customHeight="1">
      <c r="A160" s="87"/>
      <c r="B160" s="88"/>
      <c r="C160" s="89"/>
      <c r="D160" s="90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3.5" customHeight="1">
      <c r="A161" s="87"/>
      <c r="B161" s="88"/>
      <c r="C161" s="89"/>
      <c r="D161" s="90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3.5" customHeight="1">
      <c r="A162" s="87"/>
      <c r="B162" s="88"/>
      <c r="C162" s="89"/>
      <c r="D162" s="90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3.5" customHeight="1">
      <c r="A163" s="87"/>
      <c r="B163" s="88"/>
      <c r="C163" s="89"/>
      <c r="D163" s="90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3.5" customHeight="1">
      <c r="A164" s="87"/>
      <c r="B164" s="88"/>
      <c r="C164" s="89"/>
      <c r="D164" s="90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3.5" customHeight="1">
      <c r="A165" s="87"/>
      <c r="B165" s="88"/>
      <c r="C165" s="91"/>
      <c r="D165" s="92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3.5" customHeight="1">
      <c r="A166" s="87"/>
      <c r="B166" s="88"/>
      <c r="C166" s="91"/>
      <c r="D166" s="92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3.5" customHeight="1">
      <c r="A167" s="87"/>
      <c r="B167" s="88"/>
      <c r="C167" s="91"/>
      <c r="D167" s="92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3.5" customHeight="1">
      <c r="A168" s="87"/>
      <c r="B168" s="88"/>
      <c r="C168" s="91"/>
      <c r="D168" s="92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3.5" customHeight="1">
      <c r="A169" s="87">
        <v>146.0</v>
      </c>
      <c r="B169" s="88"/>
      <c r="C169" s="91"/>
      <c r="D169" s="92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3.5" customHeight="1">
      <c r="A170" s="87">
        <v>147.0</v>
      </c>
      <c r="B170" s="88"/>
      <c r="C170" s="91"/>
      <c r="D170" s="92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3.5" customHeight="1">
      <c r="A171" s="87">
        <v>148.0</v>
      </c>
      <c r="B171" s="88"/>
      <c r="C171" s="91"/>
      <c r="D171" s="92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3.5" customHeight="1">
      <c r="A172" s="87">
        <v>149.0</v>
      </c>
      <c r="B172" s="88"/>
      <c r="C172" s="91"/>
      <c r="D172" s="92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3.5" customHeight="1">
      <c r="A173" s="87">
        <v>150.0</v>
      </c>
      <c r="B173" s="88"/>
      <c r="C173" s="91"/>
      <c r="D173" s="92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3.5" customHeight="1">
      <c r="A174" s="87">
        <v>151.0</v>
      </c>
      <c r="B174" s="93"/>
      <c r="C174" s="91"/>
      <c r="D174" s="92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3.5" customHeight="1">
      <c r="A175" s="87">
        <v>152.0</v>
      </c>
      <c r="B175" s="88"/>
      <c r="C175" s="91"/>
      <c r="D175" s="92"/>
      <c r="E175" s="33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6.5" customHeight="1">
      <c r="A176" s="87">
        <v>153.0</v>
      </c>
      <c r="B176" s="88"/>
      <c r="C176" s="91"/>
      <c r="D176" s="92"/>
      <c r="E176" s="33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80.25" customHeight="1">
      <c r="A177" s="94"/>
      <c r="B177" s="95" t="s">
        <v>104</v>
      </c>
      <c r="C177" s="75"/>
      <c r="D177" s="67">
        <f>COUNTA(D19:D176)</f>
        <v>35</v>
      </c>
      <c r="E177" s="96" t="s">
        <v>107</v>
      </c>
      <c r="F177" s="97" t="str">
        <f>COUNTIF(#REF!,"3")</f>
        <v>#REF!</v>
      </c>
      <c r="G177" s="97" t="s">
        <v>108</v>
      </c>
      <c r="H177" s="96" t="str">
        <f>COUNTIF(#REF!,"2")</f>
        <v>#REF!</v>
      </c>
      <c r="I177" s="97" t="s">
        <v>109</v>
      </c>
      <c r="J177" s="96" t="str">
        <f>COUNTIF(#REF!,"1")</f>
        <v>#REF!</v>
      </c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</row>
    <row r="178" ht="75.75" customHeight="1">
      <c r="A178" s="98"/>
      <c r="B178" s="67" t="s">
        <v>105</v>
      </c>
      <c r="C178" s="3"/>
      <c r="D178" s="67" t="str">
        <f>COUNTIF(#REF!,"&gt;0")</f>
        <v>#REF!</v>
      </c>
      <c r="E178" s="99" t="s">
        <v>106</v>
      </c>
      <c r="F178" s="100" t="str">
        <f>F177/D178*100</f>
        <v>#REF!</v>
      </c>
      <c r="G178" s="101" t="s">
        <v>110</v>
      </c>
      <c r="H178" s="100" t="str">
        <f>H177/D178*100</f>
        <v>#REF!</v>
      </c>
      <c r="I178" s="101" t="s">
        <v>111</v>
      </c>
      <c r="J178" s="100" t="str">
        <f>J177/D178*100</f>
        <v>#REF!</v>
      </c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21.0" customHeight="1">
      <c r="A179" s="1"/>
      <c r="B179" s="1"/>
      <c r="C179" s="33"/>
      <c r="D179" s="102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3.5" customHeight="1">
      <c r="A180" s="1"/>
      <c r="B180" s="1"/>
      <c r="C180" s="33"/>
      <c r="D180" s="102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3.5" customHeight="1">
      <c r="A181" s="1"/>
      <c r="B181" s="1"/>
      <c r="C181" s="33"/>
      <c r="D181" s="102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3.5" customHeight="1">
      <c r="A182" s="1"/>
      <c r="B182" s="1"/>
      <c r="C182" s="33"/>
      <c r="D182" s="102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3.5" customHeight="1">
      <c r="A183" s="1"/>
      <c r="B183" s="1"/>
      <c r="C183" s="33"/>
      <c r="D183" s="102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3.5" customHeight="1">
      <c r="A184" s="1"/>
      <c r="B184" s="1"/>
      <c r="C184" s="33"/>
      <c r="D184" s="102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3.5" customHeight="1">
      <c r="A185" s="1"/>
      <c r="B185" s="1"/>
      <c r="C185" s="33"/>
      <c r="D185" s="102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3.5" customHeight="1">
      <c r="A186" s="1"/>
      <c r="B186" s="1"/>
      <c r="C186" s="33"/>
      <c r="D186" s="102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3.5" customHeight="1">
      <c r="A187" s="1"/>
      <c r="B187" s="1"/>
      <c r="C187" s="33"/>
      <c r="D187" s="102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3.5" customHeight="1">
      <c r="A188" s="1"/>
      <c r="B188" s="1"/>
      <c r="C188" s="33"/>
      <c r="D188" s="102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3.5" customHeight="1">
      <c r="A189" s="1"/>
      <c r="B189" s="1"/>
      <c r="C189" s="33"/>
      <c r="D189" s="102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3.5" customHeight="1">
      <c r="A190" s="1"/>
      <c r="B190" s="1"/>
      <c r="C190" s="33"/>
      <c r="D190" s="102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3.5" customHeight="1">
      <c r="A191" s="1"/>
      <c r="B191" s="1"/>
      <c r="C191" s="33"/>
      <c r="D191" s="102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3.5" customHeight="1">
      <c r="A192" s="1"/>
      <c r="B192" s="1"/>
      <c r="C192" s="33"/>
      <c r="D192" s="102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3.5" customHeight="1">
      <c r="A193" s="1"/>
      <c r="B193" s="1"/>
      <c r="C193" s="33"/>
      <c r="D193" s="102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3.5" customHeight="1">
      <c r="A194" s="1"/>
      <c r="B194" s="1"/>
      <c r="C194" s="33"/>
      <c r="D194" s="102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3.5" customHeight="1">
      <c r="A195" s="1"/>
      <c r="B195" s="1"/>
      <c r="C195" s="33"/>
      <c r="D195" s="102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3.5" customHeight="1">
      <c r="A196" s="1"/>
      <c r="B196" s="1"/>
      <c r="C196" s="33"/>
      <c r="D196" s="102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3.5" customHeight="1">
      <c r="A197" s="1"/>
      <c r="B197" s="1"/>
      <c r="C197" s="33"/>
      <c r="D197" s="102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3.5" customHeight="1">
      <c r="A198" s="1"/>
      <c r="B198" s="1"/>
      <c r="C198" s="33"/>
      <c r="D198" s="102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3.5" customHeight="1">
      <c r="A199" s="1"/>
      <c r="B199" s="1"/>
      <c r="C199" s="33"/>
      <c r="D199" s="102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3.5" customHeight="1">
      <c r="A200" s="1"/>
      <c r="B200" s="1"/>
      <c r="C200" s="33"/>
      <c r="D200" s="102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3.5" customHeight="1">
      <c r="A201" s="1"/>
      <c r="B201" s="1"/>
      <c r="C201" s="33"/>
      <c r="D201" s="102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3.5" customHeight="1">
      <c r="A202" s="1"/>
      <c r="B202" s="1"/>
      <c r="C202" s="33"/>
      <c r="D202" s="102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3.5" customHeight="1">
      <c r="A203" s="1"/>
      <c r="B203" s="1"/>
      <c r="C203" s="33"/>
      <c r="D203" s="102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3.5" customHeight="1">
      <c r="A204" s="1"/>
      <c r="B204" s="1"/>
      <c r="C204" s="33"/>
      <c r="D204" s="102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3.5" customHeight="1">
      <c r="A205" s="1"/>
      <c r="B205" s="1"/>
      <c r="C205" s="33"/>
      <c r="D205" s="102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3.5" customHeight="1">
      <c r="A206" s="1"/>
      <c r="B206" s="1"/>
      <c r="C206" s="33"/>
      <c r="D206" s="102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3.5" customHeight="1">
      <c r="A207" s="1"/>
      <c r="B207" s="1"/>
      <c r="C207" s="33"/>
      <c r="D207" s="102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3.5" customHeight="1">
      <c r="A208" s="1"/>
      <c r="B208" s="1"/>
      <c r="C208" s="33"/>
      <c r="D208" s="102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3.5" customHeight="1">
      <c r="A209" s="1"/>
      <c r="B209" s="1"/>
      <c r="C209" s="33"/>
      <c r="D209" s="102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3.5" customHeight="1">
      <c r="A210" s="1"/>
      <c r="B210" s="1"/>
      <c r="C210" s="33"/>
      <c r="D210" s="102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3.5" customHeight="1">
      <c r="A211" s="1"/>
      <c r="B211" s="1"/>
      <c r="C211" s="33"/>
      <c r="D211" s="102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3.5" customHeight="1">
      <c r="A212" s="1"/>
      <c r="B212" s="1"/>
      <c r="C212" s="33"/>
      <c r="D212" s="102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3.5" customHeight="1">
      <c r="A213" s="1"/>
      <c r="B213" s="1"/>
      <c r="C213" s="33"/>
      <c r="D213" s="102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3.5" customHeight="1">
      <c r="A214" s="1"/>
      <c r="B214" s="1"/>
      <c r="C214" s="33"/>
      <c r="D214" s="102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3.5" customHeight="1">
      <c r="A215" s="1"/>
      <c r="B215" s="1"/>
      <c r="C215" s="33"/>
      <c r="D215" s="102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3.5" customHeight="1">
      <c r="A216" s="1"/>
      <c r="B216" s="1"/>
      <c r="C216" s="33"/>
      <c r="D216" s="102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3.5" customHeight="1">
      <c r="A217" s="1"/>
      <c r="B217" s="1"/>
      <c r="C217" s="33"/>
      <c r="D217" s="102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3.5" customHeight="1">
      <c r="A218" s="1"/>
      <c r="B218" s="1"/>
      <c r="C218" s="33"/>
      <c r="D218" s="102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3.5" customHeight="1">
      <c r="A219" s="1"/>
      <c r="B219" s="1"/>
      <c r="C219" s="33"/>
      <c r="D219" s="102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3.5" customHeight="1">
      <c r="A220" s="1"/>
      <c r="B220" s="1"/>
      <c r="C220" s="33"/>
      <c r="D220" s="102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3.5" customHeight="1">
      <c r="A221" s="1"/>
      <c r="B221" s="1"/>
      <c r="C221" s="33"/>
      <c r="D221" s="102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3.5" customHeight="1">
      <c r="A222" s="1"/>
      <c r="B222" s="1"/>
      <c r="C222" s="33"/>
      <c r="D222" s="102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3.5" customHeight="1">
      <c r="A223" s="1"/>
      <c r="B223" s="1"/>
      <c r="C223" s="33"/>
      <c r="D223" s="102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3.5" customHeight="1">
      <c r="A224" s="1"/>
      <c r="B224" s="1"/>
      <c r="C224" s="33"/>
      <c r="D224" s="102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3.5" customHeight="1">
      <c r="A225" s="1"/>
      <c r="B225" s="1"/>
      <c r="C225" s="33"/>
      <c r="D225" s="102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3.5" customHeight="1">
      <c r="A226" s="1"/>
      <c r="B226" s="1"/>
      <c r="C226" s="33"/>
      <c r="D226" s="102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3.5" customHeight="1">
      <c r="A227" s="1"/>
      <c r="B227" s="1"/>
      <c r="C227" s="33"/>
      <c r="D227" s="102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3.5" customHeight="1">
      <c r="A228" s="1"/>
      <c r="B228" s="1"/>
      <c r="C228" s="33"/>
      <c r="D228" s="102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3.5" customHeight="1">
      <c r="A229" s="1"/>
      <c r="B229" s="1"/>
      <c r="C229" s="33"/>
      <c r="D229" s="102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3.5" customHeight="1">
      <c r="A230" s="1"/>
      <c r="B230" s="1"/>
      <c r="C230" s="33"/>
      <c r="D230" s="102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3.5" customHeight="1">
      <c r="A231" s="1"/>
      <c r="B231" s="1"/>
      <c r="C231" s="33"/>
      <c r="D231" s="102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3.5" customHeight="1">
      <c r="A232" s="1"/>
      <c r="B232" s="1"/>
      <c r="C232" s="33"/>
      <c r="D232" s="102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3.5" customHeight="1">
      <c r="A233" s="1"/>
      <c r="B233" s="1"/>
      <c r="C233" s="33"/>
      <c r="D233" s="102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3.5" customHeight="1">
      <c r="A234" s="1"/>
      <c r="B234" s="1"/>
      <c r="C234" s="33"/>
      <c r="D234" s="102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3.5" customHeight="1">
      <c r="A235" s="1"/>
      <c r="B235" s="1"/>
      <c r="C235" s="33"/>
      <c r="D235" s="102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3.5" customHeight="1">
      <c r="A236" s="1"/>
      <c r="B236" s="1"/>
      <c r="C236" s="33"/>
      <c r="D236" s="102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3.5" customHeight="1">
      <c r="A237" s="1"/>
      <c r="B237" s="1"/>
      <c r="C237" s="33"/>
      <c r="D237" s="102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3.5" customHeight="1">
      <c r="A238" s="1"/>
      <c r="B238" s="1"/>
      <c r="C238" s="33"/>
      <c r="D238" s="102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3.5" customHeight="1">
      <c r="A239" s="1"/>
      <c r="B239" s="1"/>
      <c r="C239" s="33"/>
      <c r="D239" s="102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3.5" customHeight="1">
      <c r="A240" s="1"/>
      <c r="B240" s="1"/>
      <c r="C240" s="33"/>
      <c r="D240" s="102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3.5" customHeight="1">
      <c r="A241" s="1"/>
      <c r="B241" s="1"/>
      <c r="C241" s="33"/>
      <c r="D241" s="102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3.5" customHeight="1">
      <c r="A242" s="1"/>
      <c r="B242" s="1"/>
      <c r="C242" s="33"/>
      <c r="D242" s="102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3.5" customHeight="1">
      <c r="A243" s="1"/>
      <c r="B243" s="1"/>
      <c r="C243" s="33"/>
      <c r="D243" s="102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3.5" customHeight="1">
      <c r="A244" s="1"/>
      <c r="B244" s="1"/>
      <c r="C244" s="33"/>
      <c r="D244" s="102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3.5" customHeight="1">
      <c r="A245" s="1"/>
      <c r="B245" s="1"/>
      <c r="C245" s="33"/>
      <c r="D245" s="102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3.5" customHeight="1">
      <c r="A246" s="1"/>
      <c r="B246" s="1"/>
      <c r="C246" s="33"/>
      <c r="D246" s="102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3.5" customHeight="1">
      <c r="A247" s="1"/>
      <c r="B247" s="1"/>
      <c r="C247" s="33"/>
      <c r="D247" s="102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3.5" customHeight="1">
      <c r="A248" s="1"/>
      <c r="B248" s="1"/>
      <c r="C248" s="33"/>
      <c r="D248" s="102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3.5" customHeight="1">
      <c r="A249" s="1"/>
      <c r="B249" s="1"/>
      <c r="C249" s="33"/>
      <c r="D249" s="102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3.5" customHeight="1">
      <c r="A250" s="1"/>
      <c r="B250" s="1"/>
      <c r="C250" s="33"/>
      <c r="D250" s="102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3.5" customHeight="1">
      <c r="A251" s="1"/>
      <c r="B251" s="1"/>
      <c r="C251" s="33"/>
      <c r="D251" s="102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3.5" customHeight="1">
      <c r="A252" s="1"/>
      <c r="B252" s="1"/>
      <c r="C252" s="33"/>
      <c r="D252" s="102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3.5" customHeight="1">
      <c r="A253" s="1"/>
      <c r="B253" s="1"/>
      <c r="C253" s="33"/>
      <c r="D253" s="102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3.5" customHeight="1">
      <c r="A254" s="1"/>
      <c r="B254" s="1"/>
      <c r="C254" s="33"/>
      <c r="D254" s="102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3.5" customHeight="1">
      <c r="A255" s="1"/>
      <c r="B255" s="1"/>
      <c r="C255" s="33"/>
      <c r="D255" s="102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3.5" customHeight="1">
      <c r="A256" s="1"/>
      <c r="B256" s="1"/>
      <c r="C256" s="33"/>
      <c r="D256" s="102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3.5" customHeight="1">
      <c r="A257" s="1"/>
      <c r="B257" s="1"/>
      <c r="C257" s="33"/>
      <c r="D257" s="102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3.5" customHeight="1">
      <c r="A258" s="1"/>
      <c r="B258" s="1"/>
      <c r="C258" s="33"/>
      <c r="D258" s="102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3.5" customHeight="1">
      <c r="A259" s="1"/>
      <c r="B259" s="1"/>
      <c r="C259" s="33"/>
      <c r="D259" s="102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3.5" customHeight="1">
      <c r="A260" s="1"/>
      <c r="B260" s="1"/>
      <c r="C260" s="33"/>
      <c r="D260" s="102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3.5" customHeight="1">
      <c r="A261" s="1"/>
      <c r="B261" s="1"/>
      <c r="C261" s="33"/>
      <c r="D261" s="102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3.5" customHeight="1">
      <c r="A262" s="1"/>
      <c r="B262" s="1"/>
      <c r="C262" s="33"/>
      <c r="D262" s="102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3.5" customHeight="1">
      <c r="A263" s="1"/>
      <c r="B263" s="1"/>
      <c r="C263" s="33"/>
      <c r="D263" s="102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3.5" customHeight="1">
      <c r="A264" s="1"/>
      <c r="B264" s="1"/>
      <c r="C264" s="33"/>
      <c r="D264" s="102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3.5" customHeight="1">
      <c r="A265" s="1"/>
      <c r="B265" s="1"/>
      <c r="C265" s="33"/>
      <c r="D265" s="102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3.5" customHeight="1">
      <c r="A266" s="1"/>
      <c r="B266" s="1"/>
      <c r="C266" s="33"/>
      <c r="D266" s="102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3.5" customHeight="1">
      <c r="A267" s="1"/>
      <c r="B267" s="1"/>
      <c r="C267" s="33"/>
      <c r="D267" s="102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3.5" customHeight="1">
      <c r="A268" s="1"/>
      <c r="B268" s="1"/>
      <c r="C268" s="33"/>
      <c r="D268" s="102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3.5" customHeight="1">
      <c r="A269" s="1"/>
      <c r="B269" s="1"/>
      <c r="C269" s="33"/>
      <c r="D269" s="102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3.5" customHeight="1">
      <c r="A270" s="1"/>
      <c r="B270" s="1"/>
      <c r="C270" s="33"/>
      <c r="D270" s="102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3.5" customHeight="1">
      <c r="A271" s="1"/>
      <c r="B271" s="1"/>
      <c r="C271" s="33"/>
      <c r="D271" s="102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3.5" customHeight="1">
      <c r="A272" s="1"/>
      <c r="B272" s="1"/>
      <c r="C272" s="33"/>
      <c r="D272" s="102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3.5" customHeight="1">
      <c r="A273" s="1"/>
      <c r="B273" s="1"/>
      <c r="C273" s="33"/>
      <c r="D273" s="102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3.5" customHeight="1">
      <c r="A274" s="1"/>
      <c r="B274" s="1"/>
      <c r="C274" s="33"/>
      <c r="D274" s="102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3.5" customHeight="1">
      <c r="A275" s="1"/>
      <c r="B275" s="1"/>
      <c r="C275" s="33"/>
      <c r="D275" s="102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3.5" customHeight="1">
      <c r="A276" s="1"/>
      <c r="B276" s="1"/>
      <c r="C276" s="33"/>
      <c r="D276" s="102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3.5" customHeight="1">
      <c r="A277" s="1"/>
      <c r="B277" s="1"/>
      <c r="C277" s="33"/>
      <c r="D277" s="102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3.5" customHeight="1">
      <c r="A278" s="1"/>
      <c r="B278" s="1"/>
      <c r="C278" s="33"/>
      <c r="D278" s="102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3.5" customHeight="1">
      <c r="A279" s="1"/>
      <c r="B279" s="1"/>
      <c r="C279" s="33"/>
      <c r="D279" s="102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3.5" customHeight="1">
      <c r="A280" s="1"/>
      <c r="B280" s="1"/>
      <c r="C280" s="33"/>
      <c r="D280" s="102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3.5" customHeight="1">
      <c r="A281" s="1"/>
      <c r="B281" s="1"/>
      <c r="C281" s="33"/>
      <c r="D281" s="102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3.5" customHeight="1">
      <c r="A282" s="1"/>
      <c r="B282" s="1"/>
      <c r="C282" s="33"/>
      <c r="D282" s="102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3.5" customHeight="1">
      <c r="A283" s="1"/>
      <c r="B283" s="1"/>
      <c r="C283" s="33"/>
      <c r="D283" s="102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3.5" customHeight="1">
      <c r="A284" s="1"/>
      <c r="B284" s="1"/>
      <c r="C284" s="33"/>
      <c r="D284" s="102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3.5" customHeight="1">
      <c r="A285" s="1"/>
      <c r="B285" s="1"/>
      <c r="C285" s="33"/>
      <c r="D285" s="102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3.5" customHeight="1">
      <c r="A286" s="1"/>
      <c r="B286" s="1"/>
      <c r="C286" s="33"/>
      <c r="D286" s="102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3.5" customHeight="1">
      <c r="A287" s="1"/>
      <c r="B287" s="1"/>
      <c r="C287" s="33"/>
      <c r="D287" s="102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3.5" customHeight="1">
      <c r="A288" s="1"/>
      <c r="B288" s="1"/>
      <c r="C288" s="33"/>
      <c r="D288" s="102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3.5" customHeight="1">
      <c r="A289" s="1"/>
      <c r="B289" s="1"/>
      <c r="C289" s="33"/>
      <c r="D289" s="102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3.5" customHeight="1">
      <c r="A290" s="1"/>
      <c r="B290" s="1"/>
      <c r="C290" s="33"/>
      <c r="D290" s="102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3.5" customHeight="1">
      <c r="A291" s="1"/>
      <c r="B291" s="1"/>
      <c r="C291" s="33"/>
      <c r="D291" s="102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3.5" customHeight="1">
      <c r="A292" s="1"/>
      <c r="B292" s="1"/>
      <c r="C292" s="33"/>
      <c r="D292" s="102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3.5" customHeight="1">
      <c r="A293" s="1"/>
      <c r="B293" s="1"/>
      <c r="C293" s="33"/>
      <c r="D293" s="102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3.5" customHeight="1">
      <c r="A294" s="1"/>
      <c r="B294" s="1"/>
      <c r="C294" s="33"/>
      <c r="D294" s="102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3.5" customHeight="1">
      <c r="A295" s="1"/>
      <c r="B295" s="1"/>
      <c r="C295" s="33"/>
      <c r="D295" s="102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3.5" customHeight="1">
      <c r="A296" s="1"/>
      <c r="B296" s="1"/>
      <c r="C296" s="33"/>
      <c r="D296" s="102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3.5" customHeight="1">
      <c r="A297" s="1"/>
      <c r="B297" s="1"/>
      <c r="C297" s="33"/>
      <c r="D297" s="102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3.5" customHeight="1">
      <c r="A298" s="1"/>
      <c r="B298" s="1"/>
      <c r="C298" s="33"/>
      <c r="D298" s="102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3.5" customHeight="1">
      <c r="A299" s="1"/>
      <c r="B299" s="1"/>
      <c r="C299" s="33"/>
      <c r="D299" s="102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3.5" customHeight="1">
      <c r="A300" s="1"/>
      <c r="B300" s="1"/>
      <c r="C300" s="33"/>
      <c r="D300" s="102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3.5" customHeight="1">
      <c r="A301" s="1"/>
      <c r="B301" s="1"/>
      <c r="C301" s="33"/>
      <c r="D301" s="102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3.5" customHeight="1">
      <c r="A302" s="1"/>
      <c r="B302" s="1"/>
      <c r="C302" s="33"/>
      <c r="D302" s="102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3.5" customHeight="1">
      <c r="A303" s="1"/>
      <c r="B303" s="1"/>
      <c r="C303" s="33"/>
      <c r="D303" s="102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3.5" customHeight="1">
      <c r="A304" s="1"/>
      <c r="B304" s="1"/>
      <c r="C304" s="33"/>
      <c r="D304" s="102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3.5" customHeight="1">
      <c r="A305" s="1"/>
      <c r="B305" s="1"/>
      <c r="C305" s="33"/>
      <c r="D305" s="102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3.5" customHeight="1">
      <c r="A306" s="1"/>
      <c r="B306" s="1"/>
      <c r="C306" s="33"/>
      <c r="D306" s="102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3.5" customHeight="1">
      <c r="A307" s="1"/>
      <c r="B307" s="1"/>
      <c r="C307" s="33"/>
      <c r="D307" s="102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3.5" customHeight="1">
      <c r="A308" s="1"/>
      <c r="B308" s="1"/>
      <c r="C308" s="33"/>
      <c r="D308" s="102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3.5" customHeight="1">
      <c r="A309" s="1"/>
      <c r="B309" s="1"/>
      <c r="C309" s="33"/>
      <c r="D309" s="102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3.5" customHeight="1">
      <c r="A310" s="1"/>
      <c r="B310" s="1"/>
      <c r="C310" s="33"/>
      <c r="D310" s="102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3.5" customHeight="1">
      <c r="A311" s="1"/>
      <c r="B311" s="1"/>
      <c r="C311" s="33"/>
      <c r="D311" s="102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3.5" customHeight="1">
      <c r="A312" s="1"/>
      <c r="B312" s="1"/>
      <c r="C312" s="33"/>
      <c r="D312" s="102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3.5" customHeight="1">
      <c r="A313" s="1"/>
      <c r="B313" s="1"/>
      <c r="C313" s="33"/>
      <c r="D313" s="102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3.5" customHeight="1">
      <c r="A314" s="1"/>
      <c r="B314" s="1"/>
      <c r="C314" s="33"/>
      <c r="D314" s="102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3.5" customHeight="1">
      <c r="A315" s="1"/>
      <c r="B315" s="1"/>
      <c r="C315" s="33"/>
      <c r="D315" s="102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3.5" customHeight="1">
      <c r="A316" s="1"/>
      <c r="B316" s="1"/>
      <c r="C316" s="33"/>
      <c r="D316" s="102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3.5" customHeight="1">
      <c r="A317" s="1"/>
      <c r="B317" s="1"/>
      <c r="C317" s="33"/>
      <c r="D317" s="102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3.5" customHeight="1">
      <c r="A318" s="1"/>
      <c r="B318" s="1"/>
      <c r="C318" s="33"/>
      <c r="D318" s="102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3.5" customHeight="1">
      <c r="A319" s="1"/>
      <c r="B319" s="1"/>
      <c r="C319" s="33"/>
      <c r="D319" s="102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3.5" customHeight="1">
      <c r="A320" s="1"/>
      <c r="B320" s="1"/>
      <c r="C320" s="33"/>
      <c r="D320" s="102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3.5" customHeight="1">
      <c r="A321" s="1"/>
      <c r="B321" s="1"/>
      <c r="C321" s="33"/>
      <c r="D321" s="102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3.5" customHeight="1">
      <c r="A322" s="1"/>
      <c r="B322" s="1"/>
      <c r="C322" s="33"/>
      <c r="D322" s="102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3.5" customHeight="1">
      <c r="A323" s="1"/>
      <c r="B323" s="1"/>
      <c r="C323" s="33"/>
      <c r="D323" s="102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3.5" customHeight="1">
      <c r="A324" s="1"/>
      <c r="B324" s="1"/>
      <c r="C324" s="33"/>
      <c r="D324" s="102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3.5" customHeight="1">
      <c r="A325" s="1"/>
      <c r="B325" s="1"/>
      <c r="C325" s="33"/>
      <c r="D325" s="102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3.5" customHeight="1">
      <c r="A326" s="1"/>
      <c r="B326" s="1"/>
      <c r="C326" s="33"/>
      <c r="D326" s="102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3.5" customHeight="1">
      <c r="A327" s="1"/>
      <c r="B327" s="1"/>
      <c r="C327" s="33"/>
      <c r="D327" s="102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3.5" customHeight="1">
      <c r="A328" s="1"/>
      <c r="B328" s="1"/>
      <c r="C328" s="33"/>
      <c r="D328" s="102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3.5" customHeight="1">
      <c r="A329" s="1"/>
      <c r="B329" s="1"/>
      <c r="C329" s="33"/>
      <c r="D329" s="102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3.5" customHeight="1">
      <c r="A330" s="1"/>
      <c r="B330" s="1"/>
      <c r="C330" s="33"/>
      <c r="D330" s="102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3.5" customHeight="1">
      <c r="A331" s="1"/>
      <c r="B331" s="1"/>
      <c r="C331" s="33"/>
      <c r="D331" s="102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3.5" customHeight="1">
      <c r="A332" s="1"/>
      <c r="B332" s="1"/>
      <c r="C332" s="33"/>
      <c r="D332" s="102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3.5" customHeight="1">
      <c r="A333" s="1"/>
      <c r="B333" s="1"/>
      <c r="C333" s="33"/>
      <c r="D333" s="102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3.5" customHeight="1">
      <c r="A334" s="1"/>
      <c r="B334" s="1"/>
      <c r="C334" s="33"/>
      <c r="D334" s="102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3.5" customHeight="1">
      <c r="A335" s="1"/>
      <c r="B335" s="1"/>
      <c r="C335" s="33"/>
      <c r="D335" s="102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3.5" customHeight="1">
      <c r="A336" s="1"/>
      <c r="B336" s="1"/>
      <c r="C336" s="33"/>
      <c r="D336" s="102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3.5" customHeight="1">
      <c r="A337" s="1"/>
      <c r="B337" s="1"/>
      <c r="C337" s="33"/>
      <c r="D337" s="102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3.5" customHeight="1">
      <c r="A338" s="1"/>
      <c r="B338" s="1"/>
      <c r="C338" s="33"/>
      <c r="D338" s="102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3.5" customHeight="1">
      <c r="A339" s="1"/>
      <c r="B339" s="1"/>
      <c r="C339" s="33"/>
      <c r="D339" s="102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3.5" customHeight="1">
      <c r="A340" s="1"/>
      <c r="B340" s="1"/>
      <c r="C340" s="33"/>
      <c r="D340" s="102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3.5" customHeight="1">
      <c r="A341" s="1"/>
      <c r="B341" s="1"/>
      <c r="C341" s="33"/>
      <c r="D341" s="102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3.5" customHeight="1">
      <c r="A342" s="1"/>
      <c r="B342" s="1"/>
      <c r="C342" s="33"/>
      <c r="D342" s="102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3.5" customHeight="1">
      <c r="A343" s="1"/>
      <c r="B343" s="1"/>
      <c r="C343" s="33"/>
      <c r="D343" s="102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3.5" customHeight="1">
      <c r="A344" s="1"/>
      <c r="B344" s="1"/>
      <c r="C344" s="33"/>
      <c r="D344" s="102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3.5" customHeight="1">
      <c r="A345" s="1"/>
      <c r="B345" s="1"/>
      <c r="C345" s="33"/>
      <c r="D345" s="102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3.5" customHeight="1">
      <c r="A346" s="1"/>
      <c r="B346" s="1"/>
      <c r="C346" s="33"/>
      <c r="D346" s="102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3.5" customHeight="1">
      <c r="A347" s="1"/>
      <c r="B347" s="1"/>
      <c r="C347" s="33"/>
      <c r="D347" s="102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3.5" customHeight="1">
      <c r="A348" s="1"/>
      <c r="B348" s="1"/>
      <c r="C348" s="33"/>
      <c r="D348" s="102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3.5" customHeight="1">
      <c r="A349" s="1"/>
      <c r="B349" s="1"/>
      <c r="C349" s="33"/>
      <c r="D349" s="102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3.5" customHeight="1">
      <c r="A350" s="1"/>
      <c r="B350" s="1"/>
      <c r="C350" s="33"/>
      <c r="D350" s="102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3.5" customHeight="1">
      <c r="A351" s="1"/>
      <c r="B351" s="1"/>
      <c r="C351" s="33"/>
      <c r="D351" s="102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3.5" customHeight="1">
      <c r="A352" s="1"/>
      <c r="B352" s="1"/>
      <c r="C352" s="33"/>
      <c r="D352" s="102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3.5" customHeight="1">
      <c r="A353" s="1"/>
      <c r="B353" s="1"/>
      <c r="C353" s="33"/>
      <c r="D353" s="102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3.5" customHeight="1">
      <c r="A354" s="1"/>
      <c r="B354" s="1"/>
      <c r="C354" s="33"/>
      <c r="D354" s="102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3.5" customHeight="1">
      <c r="A355" s="1"/>
      <c r="B355" s="1"/>
      <c r="C355" s="33"/>
      <c r="D355" s="102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3.5" customHeight="1">
      <c r="A356" s="1"/>
      <c r="B356" s="1"/>
      <c r="C356" s="33"/>
      <c r="D356" s="102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3.5" customHeight="1">
      <c r="A357" s="1"/>
      <c r="B357" s="1"/>
      <c r="C357" s="33"/>
      <c r="D357" s="102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3.5" customHeight="1">
      <c r="A358" s="1"/>
      <c r="B358" s="1"/>
      <c r="C358" s="33"/>
      <c r="D358" s="102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3.5" customHeight="1">
      <c r="A359" s="1"/>
      <c r="B359" s="1"/>
      <c r="C359" s="33"/>
      <c r="D359" s="102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3.5" customHeight="1">
      <c r="A360" s="1"/>
      <c r="B360" s="1"/>
      <c r="C360" s="33"/>
      <c r="D360" s="102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3.5" customHeight="1">
      <c r="A361" s="1"/>
      <c r="B361" s="1"/>
      <c r="C361" s="33"/>
      <c r="D361" s="102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3.5" customHeight="1">
      <c r="A362" s="1"/>
      <c r="B362" s="1"/>
      <c r="C362" s="33"/>
      <c r="D362" s="102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3.5" customHeight="1">
      <c r="A363" s="1"/>
      <c r="B363" s="1"/>
      <c r="C363" s="33"/>
      <c r="D363" s="102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3.5" customHeight="1">
      <c r="A364" s="1"/>
      <c r="B364" s="1"/>
      <c r="C364" s="33"/>
      <c r="D364" s="102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3.5" customHeight="1">
      <c r="A365" s="1"/>
      <c r="B365" s="1"/>
      <c r="C365" s="33"/>
      <c r="D365" s="102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3.5" customHeight="1">
      <c r="A366" s="1"/>
      <c r="B366" s="1"/>
      <c r="C366" s="33"/>
      <c r="D366" s="102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3.5" customHeight="1">
      <c r="A367" s="1"/>
      <c r="B367" s="1"/>
      <c r="C367" s="33"/>
      <c r="D367" s="102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3.5" customHeight="1">
      <c r="A368" s="1"/>
      <c r="B368" s="1"/>
      <c r="C368" s="33"/>
      <c r="D368" s="102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3.5" customHeight="1">
      <c r="A369" s="1"/>
      <c r="B369" s="1"/>
      <c r="C369" s="33"/>
      <c r="D369" s="102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3.5" customHeight="1">
      <c r="A370" s="1"/>
      <c r="B370" s="1"/>
      <c r="C370" s="33"/>
      <c r="D370" s="102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3.5" customHeight="1">
      <c r="A371" s="1"/>
      <c r="B371" s="1"/>
      <c r="C371" s="33"/>
      <c r="D371" s="102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3.5" customHeight="1">
      <c r="A372" s="1"/>
      <c r="B372" s="1"/>
      <c r="C372" s="33"/>
      <c r="D372" s="102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3.5" customHeight="1">
      <c r="A373" s="1"/>
      <c r="B373" s="1"/>
      <c r="C373" s="33"/>
      <c r="D373" s="102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3.5" customHeight="1">
      <c r="A374" s="1"/>
      <c r="B374" s="1"/>
      <c r="C374" s="33"/>
      <c r="D374" s="102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3.5" customHeight="1">
      <c r="A375" s="1"/>
      <c r="B375" s="1"/>
      <c r="C375" s="33"/>
      <c r="D375" s="102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3.5" customHeight="1">
      <c r="A376" s="1"/>
      <c r="B376" s="1"/>
      <c r="C376" s="33"/>
      <c r="D376" s="102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3.5" customHeight="1">
      <c r="A377" s="1"/>
      <c r="B377" s="1"/>
      <c r="C377" s="33"/>
      <c r="D377" s="102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3.5" customHeight="1">
      <c r="A378" s="1"/>
      <c r="B378" s="1"/>
      <c r="C378" s="33"/>
      <c r="D378" s="102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3.5" customHeight="1">
      <c r="A379" s="1"/>
      <c r="B379" s="1"/>
      <c r="C379" s="33"/>
      <c r="D379" s="102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3.5" customHeight="1">
      <c r="A380" s="1"/>
      <c r="B380" s="1"/>
      <c r="C380" s="33"/>
      <c r="D380" s="102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3.5" customHeight="1">
      <c r="A381" s="1"/>
      <c r="B381" s="1"/>
      <c r="C381" s="33"/>
      <c r="D381" s="102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3.5" customHeight="1">
      <c r="A382" s="1"/>
      <c r="B382" s="1"/>
      <c r="C382" s="33"/>
      <c r="D382" s="102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3.5" customHeight="1">
      <c r="A383" s="1"/>
      <c r="B383" s="1"/>
      <c r="C383" s="33"/>
      <c r="D383" s="102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3.5" customHeight="1">
      <c r="A384" s="1"/>
      <c r="B384" s="1"/>
      <c r="C384" s="33"/>
      <c r="D384" s="102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3.5" customHeight="1">
      <c r="A385" s="1"/>
      <c r="B385" s="1"/>
      <c r="C385" s="33"/>
      <c r="D385" s="102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3.5" customHeight="1">
      <c r="A386" s="1"/>
      <c r="B386" s="1"/>
      <c r="C386" s="33"/>
      <c r="D386" s="102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3.5" customHeight="1">
      <c r="A387" s="1"/>
      <c r="B387" s="1"/>
      <c r="C387" s="33"/>
      <c r="D387" s="102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3.5" customHeight="1">
      <c r="A388" s="1"/>
      <c r="B388" s="1"/>
      <c r="C388" s="33"/>
      <c r="D388" s="102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3.5" customHeight="1">
      <c r="A389" s="1"/>
      <c r="B389" s="1"/>
      <c r="C389" s="33"/>
      <c r="D389" s="102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3.5" customHeight="1">
      <c r="A390" s="1"/>
      <c r="B390" s="1"/>
      <c r="C390" s="33"/>
      <c r="D390" s="102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3.5" customHeight="1">
      <c r="A391" s="1"/>
      <c r="B391" s="1"/>
      <c r="C391" s="33"/>
      <c r="D391" s="102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3.5" customHeight="1">
      <c r="A392" s="1"/>
      <c r="B392" s="1"/>
      <c r="C392" s="33"/>
      <c r="D392" s="102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3.5" customHeight="1">
      <c r="A393" s="1"/>
      <c r="B393" s="1"/>
      <c r="C393" s="33"/>
      <c r="D393" s="102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3.5" customHeight="1">
      <c r="A394" s="1"/>
      <c r="B394" s="1"/>
      <c r="C394" s="33"/>
      <c r="D394" s="102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3.5" customHeight="1">
      <c r="A395" s="1"/>
      <c r="B395" s="1"/>
      <c r="C395" s="33"/>
      <c r="D395" s="102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3.5" customHeight="1">
      <c r="A396" s="1"/>
      <c r="B396" s="1"/>
      <c r="C396" s="33"/>
      <c r="D396" s="102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3.5" customHeight="1">
      <c r="A397" s="1"/>
      <c r="B397" s="1"/>
      <c r="C397" s="33"/>
      <c r="D397" s="102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3.5" customHeight="1">
      <c r="A398" s="1"/>
      <c r="B398" s="1"/>
      <c r="C398" s="33"/>
      <c r="D398" s="102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3.5" customHeight="1">
      <c r="A399" s="1"/>
      <c r="B399" s="1"/>
      <c r="C399" s="33"/>
      <c r="D399" s="102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3.5" customHeight="1">
      <c r="A400" s="1"/>
      <c r="B400" s="1"/>
      <c r="C400" s="33"/>
      <c r="D400" s="102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3.5" customHeight="1">
      <c r="A401" s="1"/>
      <c r="B401" s="1"/>
      <c r="C401" s="33"/>
      <c r="D401" s="102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3.5" customHeight="1">
      <c r="A402" s="1"/>
      <c r="B402" s="1"/>
      <c r="C402" s="33"/>
      <c r="D402" s="102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3.5" customHeight="1">
      <c r="A403" s="1"/>
      <c r="B403" s="1"/>
      <c r="C403" s="33"/>
      <c r="D403" s="102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3.5" customHeight="1">
      <c r="A404" s="1"/>
      <c r="B404" s="1"/>
      <c r="C404" s="33"/>
      <c r="D404" s="102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3.5" customHeight="1">
      <c r="A405" s="1"/>
      <c r="B405" s="1"/>
      <c r="C405" s="33"/>
      <c r="D405" s="102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3.5" customHeight="1">
      <c r="A406" s="1"/>
      <c r="B406" s="1"/>
      <c r="C406" s="33"/>
      <c r="D406" s="102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3.5" customHeight="1">
      <c r="A407" s="1"/>
      <c r="B407" s="1"/>
      <c r="C407" s="33"/>
      <c r="D407" s="102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3.5" customHeight="1">
      <c r="A408" s="1"/>
      <c r="B408" s="1"/>
      <c r="C408" s="33"/>
      <c r="D408" s="102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3.5" customHeight="1">
      <c r="A409" s="1"/>
      <c r="B409" s="1"/>
      <c r="C409" s="33"/>
      <c r="D409" s="102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3.5" customHeight="1">
      <c r="A410" s="1"/>
      <c r="B410" s="1"/>
      <c r="C410" s="33"/>
      <c r="D410" s="102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3.5" customHeight="1">
      <c r="A411" s="1"/>
      <c r="B411" s="1"/>
      <c r="C411" s="33"/>
      <c r="D411" s="102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3.5" customHeight="1">
      <c r="A412" s="1"/>
      <c r="B412" s="1"/>
      <c r="C412" s="33"/>
      <c r="D412" s="102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3.5" customHeight="1">
      <c r="A413" s="1"/>
      <c r="B413" s="1"/>
      <c r="C413" s="33"/>
      <c r="D413" s="102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3.5" customHeight="1">
      <c r="A414" s="1"/>
      <c r="B414" s="1"/>
      <c r="C414" s="33"/>
      <c r="D414" s="102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3.5" customHeight="1">
      <c r="A415" s="1"/>
      <c r="B415" s="1"/>
      <c r="C415" s="33"/>
      <c r="D415" s="102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3.5" customHeight="1">
      <c r="A416" s="1"/>
      <c r="B416" s="1"/>
      <c r="C416" s="33"/>
      <c r="D416" s="102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3.5" customHeight="1">
      <c r="A417" s="1"/>
      <c r="B417" s="1"/>
      <c r="C417" s="33"/>
      <c r="D417" s="102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3.5" customHeight="1">
      <c r="A418" s="1"/>
      <c r="B418" s="1"/>
      <c r="C418" s="33"/>
      <c r="D418" s="102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3.5" customHeight="1">
      <c r="A419" s="1"/>
      <c r="B419" s="1"/>
      <c r="C419" s="33"/>
      <c r="D419" s="102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3.5" customHeight="1">
      <c r="A420" s="1"/>
      <c r="B420" s="1"/>
      <c r="C420" s="33"/>
      <c r="D420" s="102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3.5" customHeight="1">
      <c r="A421" s="1"/>
      <c r="B421" s="1"/>
      <c r="C421" s="33"/>
      <c r="D421" s="102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3.5" customHeight="1">
      <c r="A422" s="1"/>
      <c r="B422" s="1"/>
      <c r="C422" s="33"/>
      <c r="D422" s="102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3.5" customHeight="1">
      <c r="A423" s="1"/>
      <c r="B423" s="1"/>
      <c r="C423" s="33"/>
      <c r="D423" s="102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3.5" customHeight="1">
      <c r="A424" s="1"/>
      <c r="B424" s="1"/>
      <c r="C424" s="33"/>
      <c r="D424" s="102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3.5" customHeight="1">
      <c r="A425" s="1"/>
      <c r="B425" s="1"/>
      <c r="C425" s="33"/>
      <c r="D425" s="102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3.5" customHeight="1">
      <c r="A426" s="1"/>
      <c r="B426" s="1"/>
      <c r="C426" s="33"/>
      <c r="D426" s="102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3.5" customHeight="1">
      <c r="A427" s="1"/>
      <c r="B427" s="1"/>
      <c r="C427" s="33"/>
      <c r="D427" s="102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3.5" customHeight="1">
      <c r="A428" s="1"/>
      <c r="B428" s="1"/>
      <c r="C428" s="33"/>
      <c r="D428" s="102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3.5" customHeight="1">
      <c r="A429" s="1"/>
      <c r="B429" s="1"/>
      <c r="C429" s="33"/>
      <c r="D429" s="102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3.5" customHeight="1">
      <c r="A430" s="1"/>
      <c r="B430" s="1"/>
      <c r="C430" s="33"/>
      <c r="D430" s="102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3.5" customHeight="1">
      <c r="A431" s="1"/>
      <c r="B431" s="1"/>
      <c r="C431" s="33"/>
      <c r="D431" s="102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3.5" customHeight="1">
      <c r="A432" s="1"/>
      <c r="B432" s="1"/>
      <c r="C432" s="33"/>
      <c r="D432" s="102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3.5" customHeight="1">
      <c r="A433" s="1"/>
      <c r="B433" s="1"/>
      <c r="C433" s="33"/>
      <c r="D433" s="102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3.5" customHeight="1">
      <c r="A434" s="1"/>
      <c r="B434" s="1"/>
      <c r="C434" s="33"/>
      <c r="D434" s="102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3.5" customHeight="1">
      <c r="A435" s="1"/>
      <c r="B435" s="1"/>
      <c r="C435" s="33"/>
      <c r="D435" s="102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3.5" customHeight="1">
      <c r="A436" s="1"/>
      <c r="B436" s="1"/>
      <c r="C436" s="33"/>
      <c r="D436" s="102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3.5" customHeight="1">
      <c r="A437" s="1"/>
      <c r="B437" s="1"/>
      <c r="C437" s="33"/>
      <c r="D437" s="102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3.5" customHeight="1">
      <c r="A438" s="1"/>
      <c r="B438" s="1"/>
      <c r="C438" s="33"/>
      <c r="D438" s="102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3.5" customHeight="1">
      <c r="A439" s="1"/>
      <c r="B439" s="1"/>
      <c r="C439" s="33"/>
      <c r="D439" s="102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3.5" customHeight="1">
      <c r="A440" s="1"/>
      <c r="B440" s="1"/>
      <c r="C440" s="33"/>
      <c r="D440" s="102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3.5" customHeight="1">
      <c r="A441" s="1"/>
      <c r="B441" s="1"/>
      <c r="C441" s="33"/>
      <c r="D441" s="102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3.5" customHeight="1">
      <c r="A442" s="1"/>
      <c r="B442" s="1"/>
      <c r="C442" s="33"/>
      <c r="D442" s="102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3.5" customHeight="1">
      <c r="A443" s="1"/>
      <c r="B443" s="1"/>
      <c r="C443" s="33"/>
      <c r="D443" s="102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3.5" customHeight="1">
      <c r="A444" s="1"/>
      <c r="B444" s="1"/>
      <c r="C444" s="33"/>
      <c r="D444" s="102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3.5" customHeight="1">
      <c r="A445" s="1"/>
      <c r="B445" s="1"/>
      <c r="C445" s="33"/>
      <c r="D445" s="102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3.5" customHeight="1">
      <c r="A446" s="1"/>
      <c r="B446" s="1"/>
      <c r="C446" s="33"/>
      <c r="D446" s="102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3.5" customHeight="1">
      <c r="A447" s="1"/>
      <c r="B447" s="1"/>
      <c r="C447" s="33"/>
      <c r="D447" s="102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3.5" customHeight="1">
      <c r="A448" s="1"/>
      <c r="B448" s="1"/>
      <c r="C448" s="33"/>
      <c r="D448" s="102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3.5" customHeight="1">
      <c r="A449" s="1"/>
      <c r="B449" s="1"/>
      <c r="C449" s="33"/>
      <c r="D449" s="102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3.5" customHeight="1">
      <c r="A450" s="1"/>
      <c r="B450" s="1"/>
      <c r="C450" s="33"/>
      <c r="D450" s="102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3.5" customHeight="1">
      <c r="A451" s="1"/>
      <c r="B451" s="1"/>
      <c r="C451" s="33"/>
      <c r="D451" s="102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3.5" customHeight="1">
      <c r="A452" s="1"/>
      <c r="B452" s="1"/>
      <c r="C452" s="33"/>
      <c r="D452" s="102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3.5" customHeight="1">
      <c r="A453" s="1"/>
      <c r="B453" s="1"/>
      <c r="C453" s="33"/>
      <c r="D453" s="102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3.5" customHeight="1">
      <c r="A454" s="1"/>
      <c r="B454" s="1"/>
      <c r="C454" s="33"/>
      <c r="D454" s="102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3.5" customHeight="1">
      <c r="A455" s="1"/>
      <c r="B455" s="1"/>
      <c r="C455" s="33"/>
      <c r="D455" s="102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3.5" customHeight="1">
      <c r="A456" s="1"/>
      <c r="B456" s="1"/>
      <c r="C456" s="33"/>
      <c r="D456" s="102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3.5" customHeight="1">
      <c r="A457" s="1"/>
      <c r="B457" s="1"/>
      <c r="C457" s="33"/>
      <c r="D457" s="102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3.5" customHeight="1">
      <c r="A458" s="1"/>
      <c r="B458" s="1"/>
      <c r="C458" s="33"/>
      <c r="D458" s="102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3.5" customHeight="1">
      <c r="A459" s="1"/>
      <c r="B459" s="1"/>
      <c r="C459" s="33"/>
      <c r="D459" s="102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3.5" customHeight="1">
      <c r="A460" s="1"/>
      <c r="B460" s="1"/>
      <c r="C460" s="33"/>
      <c r="D460" s="102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3.5" customHeight="1">
      <c r="A461" s="1"/>
      <c r="B461" s="1"/>
      <c r="C461" s="33"/>
      <c r="D461" s="102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3.5" customHeight="1">
      <c r="A462" s="1"/>
      <c r="B462" s="1"/>
      <c r="C462" s="33"/>
      <c r="D462" s="102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3.5" customHeight="1">
      <c r="A463" s="1"/>
      <c r="B463" s="1"/>
      <c r="C463" s="33"/>
      <c r="D463" s="102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3.5" customHeight="1">
      <c r="A464" s="1"/>
      <c r="B464" s="1"/>
      <c r="C464" s="33"/>
      <c r="D464" s="102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3.5" customHeight="1">
      <c r="A465" s="1"/>
      <c r="B465" s="1"/>
      <c r="C465" s="33"/>
      <c r="D465" s="102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3.5" customHeight="1">
      <c r="A466" s="1"/>
      <c r="B466" s="1"/>
      <c r="C466" s="33"/>
      <c r="D466" s="102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3.5" customHeight="1">
      <c r="A467" s="1"/>
      <c r="B467" s="1"/>
      <c r="C467" s="33"/>
      <c r="D467" s="102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3.5" customHeight="1">
      <c r="A468" s="1"/>
      <c r="B468" s="1"/>
      <c r="C468" s="33"/>
      <c r="D468" s="102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3.5" customHeight="1">
      <c r="A469" s="1"/>
      <c r="B469" s="1"/>
      <c r="C469" s="33"/>
      <c r="D469" s="102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3.5" customHeight="1">
      <c r="A470" s="1"/>
      <c r="B470" s="1"/>
      <c r="C470" s="33"/>
      <c r="D470" s="102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3.5" customHeight="1">
      <c r="A471" s="1"/>
      <c r="B471" s="1"/>
      <c r="C471" s="33"/>
      <c r="D471" s="102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3.5" customHeight="1">
      <c r="A472" s="1"/>
      <c r="B472" s="1"/>
      <c r="C472" s="33"/>
      <c r="D472" s="102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3.5" customHeight="1">
      <c r="A473" s="1"/>
      <c r="B473" s="1"/>
      <c r="C473" s="33"/>
      <c r="D473" s="102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3.5" customHeight="1">
      <c r="A474" s="1"/>
      <c r="B474" s="1"/>
      <c r="C474" s="33"/>
      <c r="D474" s="102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3.5" customHeight="1">
      <c r="A475" s="1"/>
      <c r="B475" s="1"/>
      <c r="C475" s="33"/>
      <c r="D475" s="102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3.5" customHeight="1">
      <c r="A476" s="1"/>
      <c r="B476" s="1"/>
      <c r="C476" s="33"/>
      <c r="D476" s="102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3.5" customHeight="1">
      <c r="A477" s="1"/>
      <c r="B477" s="1"/>
      <c r="C477" s="33"/>
      <c r="D477" s="102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3.5" customHeight="1">
      <c r="A478" s="1"/>
      <c r="B478" s="1"/>
      <c r="C478" s="33"/>
      <c r="D478" s="102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3.5" customHeight="1">
      <c r="A479" s="1"/>
      <c r="B479" s="1"/>
      <c r="C479" s="33"/>
      <c r="D479" s="102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3.5" customHeight="1">
      <c r="A480" s="1"/>
      <c r="B480" s="1"/>
      <c r="C480" s="33"/>
      <c r="D480" s="102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3.5" customHeight="1">
      <c r="A481" s="1"/>
      <c r="B481" s="1"/>
      <c r="C481" s="33"/>
      <c r="D481" s="102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3.5" customHeight="1">
      <c r="A482" s="1"/>
      <c r="B482" s="1"/>
      <c r="C482" s="33"/>
      <c r="D482" s="102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3.5" customHeight="1">
      <c r="A483" s="1"/>
      <c r="B483" s="1"/>
      <c r="C483" s="33"/>
      <c r="D483" s="102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3.5" customHeight="1">
      <c r="A484" s="1"/>
      <c r="B484" s="1"/>
      <c r="C484" s="33"/>
      <c r="D484" s="102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3.5" customHeight="1">
      <c r="A485" s="1"/>
      <c r="B485" s="1"/>
      <c r="C485" s="33"/>
      <c r="D485" s="102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3.5" customHeight="1">
      <c r="A486" s="1"/>
      <c r="B486" s="1"/>
      <c r="C486" s="33"/>
      <c r="D486" s="102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3.5" customHeight="1">
      <c r="A487" s="1"/>
      <c r="B487" s="1"/>
      <c r="C487" s="33"/>
      <c r="D487" s="102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3.5" customHeight="1">
      <c r="A488" s="1"/>
      <c r="B488" s="1"/>
      <c r="C488" s="33"/>
      <c r="D488" s="102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3.5" customHeight="1">
      <c r="A489" s="1"/>
      <c r="B489" s="1"/>
      <c r="C489" s="33"/>
      <c r="D489" s="102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3.5" customHeight="1">
      <c r="A490" s="1"/>
      <c r="B490" s="1"/>
      <c r="C490" s="33"/>
      <c r="D490" s="102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3.5" customHeight="1">
      <c r="A491" s="1"/>
      <c r="B491" s="1"/>
      <c r="C491" s="33"/>
      <c r="D491" s="102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3.5" customHeight="1">
      <c r="A492" s="1"/>
      <c r="B492" s="1"/>
      <c r="C492" s="33"/>
      <c r="D492" s="102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3.5" customHeight="1">
      <c r="A493" s="1"/>
      <c r="B493" s="1"/>
      <c r="C493" s="33"/>
      <c r="D493" s="102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3.5" customHeight="1">
      <c r="A494" s="1"/>
      <c r="B494" s="1"/>
      <c r="C494" s="33"/>
      <c r="D494" s="102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3.5" customHeight="1">
      <c r="A495" s="1"/>
      <c r="B495" s="1"/>
      <c r="C495" s="33"/>
      <c r="D495" s="102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3.5" customHeight="1">
      <c r="A496" s="1"/>
      <c r="B496" s="1"/>
      <c r="C496" s="33"/>
      <c r="D496" s="102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3.5" customHeight="1">
      <c r="A497" s="1"/>
      <c r="B497" s="1"/>
      <c r="C497" s="33"/>
      <c r="D497" s="102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3.5" customHeight="1">
      <c r="A498" s="1"/>
      <c r="B498" s="1"/>
      <c r="C498" s="33"/>
      <c r="D498" s="102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3.5" customHeight="1">
      <c r="A499" s="1"/>
      <c r="B499" s="1"/>
      <c r="C499" s="33"/>
      <c r="D499" s="102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3.5" customHeight="1">
      <c r="A500" s="1"/>
      <c r="B500" s="1"/>
      <c r="C500" s="33"/>
      <c r="D500" s="102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3.5" customHeight="1">
      <c r="A501" s="1"/>
      <c r="B501" s="1"/>
      <c r="C501" s="33"/>
      <c r="D501" s="102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3.5" customHeight="1">
      <c r="A502" s="1"/>
      <c r="B502" s="1"/>
      <c r="C502" s="33"/>
      <c r="D502" s="102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3.5" customHeight="1">
      <c r="A503" s="1"/>
      <c r="B503" s="1"/>
      <c r="C503" s="33"/>
      <c r="D503" s="102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3.5" customHeight="1">
      <c r="A504" s="1"/>
      <c r="B504" s="1"/>
      <c r="C504" s="33"/>
      <c r="D504" s="102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3.5" customHeight="1">
      <c r="A505" s="1"/>
      <c r="B505" s="1"/>
      <c r="C505" s="33"/>
      <c r="D505" s="102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3.5" customHeight="1">
      <c r="A506" s="1"/>
      <c r="B506" s="1"/>
      <c r="C506" s="33"/>
      <c r="D506" s="102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3.5" customHeight="1">
      <c r="A507" s="1"/>
      <c r="B507" s="1"/>
      <c r="C507" s="33"/>
      <c r="D507" s="102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3.5" customHeight="1">
      <c r="A508" s="1"/>
      <c r="B508" s="1"/>
      <c r="C508" s="33"/>
      <c r="D508" s="102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3.5" customHeight="1">
      <c r="A509" s="1"/>
      <c r="B509" s="1"/>
      <c r="C509" s="33"/>
      <c r="D509" s="102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3.5" customHeight="1">
      <c r="A510" s="1"/>
      <c r="B510" s="1"/>
      <c r="C510" s="33"/>
      <c r="D510" s="102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3.5" customHeight="1">
      <c r="A511" s="1"/>
      <c r="B511" s="1"/>
      <c r="C511" s="33"/>
      <c r="D511" s="102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3.5" customHeight="1">
      <c r="A512" s="1"/>
      <c r="B512" s="1"/>
      <c r="C512" s="33"/>
      <c r="D512" s="102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3.5" customHeight="1">
      <c r="A513" s="1"/>
      <c r="B513" s="1"/>
      <c r="C513" s="33"/>
      <c r="D513" s="102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3.5" customHeight="1">
      <c r="A514" s="1"/>
      <c r="B514" s="1"/>
      <c r="C514" s="33"/>
      <c r="D514" s="102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3.5" customHeight="1">
      <c r="A515" s="1"/>
      <c r="B515" s="1"/>
      <c r="C515" s="33"/>
      <c r="D515" s="102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3.5" customHeight="1">
      <c r="A516" s="1"/>
      <c r="B516" s="1"/>
      <c r="C516" s="33"/>
      <c r="D516" s="102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3.5" customHeight="1">
      <c r="A517" s="1"/>
      <c r="B517" s="1"/>
      <c r="C517" s="33"/>
      <c r="D517" s="102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3.5" customHeight="1">
      <c r="A518" s="1"/>
      <c r="B518" s="1"/>
      <c r="C518" s="33"/>
      <c r="D518" s="102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3.5" customHeight="1">
      <c r="A519" s="1"/>
      <c r="B519" s="1"/>
      <c r="C519" s="33"/>
      <c r="D519" s="102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3.5" customHeight="1">
      <c r="A520" s="1"/>
      <c r="B520" s="1"/>
      <c r="C520" s="33"/>
      <c r="D520" s="102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3.5" customHeight="1">
      <c r="A521" s="1"/>
      <c r="B521" s="1"/>
      <c r="C521" s="33"/>
      <c r="D521" s="102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3.5" customHeight="1">
      <c r="A522" s="1"/>
      <c r="B522" s="1"/>
      <c r="C522" s="33"/>
      <c r="D522" s="102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3.5" customHeight="1">
      <c r="A523" s="1"/>
      <c r="B523" s="1"/>
      <c r="C523" s="33"/>
      <c r="D523" s="102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3.5" customHeight="1">
      <c r="A524" s="1"/>
      <c r="B524" s="1"/>
      <c r="C524" s="33"/>
      <c r="D524" s="102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3.5" customHeight="1">
      <c r="A525" s="1"/>
      <c r="B525" s="1"/>
      <c r="C525" s="33"/>
      <c r="D525" s="102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3.5" customHeight="1">
      <c r="A526" s="1"/>
      <c r="B526" s="1"/>
      <c r="C526" s="33"/>
      <c r="D526" s="102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3.5" customHeight="1">
      <c r="A527" s="1"/>
      <c r="B527" s="1"/>
      <c r="C527" s="33"/>
      <c r="D527" s="102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3.5" customHeight="1">
      <c r="A528" s="1"/>
      <c r="B528" s="1"/>
      <c r="C528" s="33"/>
      <c r="D528" s="102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3.5" customHeight="1">
      <c r="A529" s="1"/>
      <c r="B529" s="1"/>
      <c r="C529" s="33"/>
      <c r="D529" s="102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3.5" customHeight="1">
      <c r="A530" s="1"/>
      <c r="B530" s="1"/>
      <c r="C530" s="33"/>
      <c r="D530" s="102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3.5" customHeight="1">
      <c r="A531" s="1"/>
      <c r="B531" s="1"/>
      <c r="C531" s="33"/>
      <c r="D531" s="102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3.5" customHeight="1">
      <c r="A532" s="1"/>
      <c r="B532" s="1"/>
      <c r="C532" s="33"/>
      <c r="D532" s="102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3.5" customHeight="1">
      <c r="A533" s="1"/>
      <c r="B533" s="1"/>
      <c r="C533" s="33"/>
      <c r="D533" s="102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3.5" customHeight="1">
      <c r="A534" s="1"/>
      <c r="B534" s="1"/>
      <c r="C534" s="33"/>
      <c r="D534" s="102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3.5" customHeight="1">
      <c r="A535" s="1"/>
      <c r="B535" s="1"/>
      <c r="C535" s="33"/>
      <c r="D535" s="102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3.5" customHeight="1">
      <c r="A536" s="1"/>
      <c r="B536" s="1"/>
      <c r="C536" s="33"/>
      <c r="D536" s="102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3.5" customHeight="1">
      <c r="A537" s="1"/>
      <c r="B537" s="1"/>
      <c r="C537" s="33"/>
      <c r="D537" s="102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3.5" customHeight="1">
      <c r="A538" s="1"/>
      <c r="B538" s="1"/>
      <c r="C538" s="33"/>
      <c r="D538" s="102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3.5" customHeight="1">
      <c r="A539" s="1"/>
      <c r="B539" s="1"/>
      <c r="C539" s="33"/>
      <c r="D539" s="102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3.5" customHeight="1">
      <c r="A540" s="1"/>
      <c r="B540" s="1"/>
      <c r="C540" s="33"/>
      <c r="D540" s="102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3.5" customHeight="1">
      <c r="A541" s="1"/>
      <c r="B541" s="1"/>
      <c r="C541" s="33"/>
      <c r="D541" s="102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3.5" customHeight="1">
      <c r="A542" s="1"/>
      <c r="B542" s="1"/>
      <c r="C542" s="33"/>
      <c r="D542" s="102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3.5" customHeight="1">
      <c r="A543" s="1"/>
      <c r="B543" s="1"/>
      <c r="C543" s="33"/>
      <c r="D543" s="102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3.5" customHeight="1">
      <c r="A544" s="1"/>
      <c r="B544" s="1"/>
      <c r="C544" s="33"/>
      <c r="D544" s="102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3.5" customHeight="1">
      <c r="A545" s="1"/>
      <c r="B545" s="1"/>
      <c r="C545" s="33"/>
      <c r="D545" s="102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3.5" customHeight="1">
      <c r="A546" s="1"/>
      <c r="B546" s="1"/>
      <c r="C546" s="33"/>
      <c r="D546" s="102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3.5" customHeight="1">
      <c r="A547" s="1"/>
      <c r="B547" s="1"/>
      <c r="C547" s="33"/>
      <c r="D547" s="102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3.5" customHeight="1">
      <c r="A548" s="1"/>
      <c r="B548" s="1"/>
      <c r="C548" s="33"/>
      <c r="D548" s="102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3.5" customHeight="1">
      <c r="A549" s="1"/>
      <c r="B549" s="1"/>
      <c r="C549" s="33"/>
      <c r="D549" s="102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3.5" customHeight="1">
      <c r="A550" s="1"/>
      <c r="B550" s="1"/>
      <c r="C550" s="33"/>
      <c r="D550" s="102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3.5" customHeight="1">
      <c r="A551" s="1"/>
      <c r="B551" s="1"/>
      <c r="C551" s="33"/>
      <c r="D551" s="102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3.5" customHeight="1">
      <c r="A552" s="1"/>
      <c r="B552" s="1"/>
      <c r="C552" s="33"/>
      <c r="D552" s="102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3.5" customHeight="1">
      <c r="A553" s="1"/>
      <c r="B553" s="1"/>
      <c r="C553" s="33"/>
      <c r="D553" s="102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3.5" customHeight="1">
      <c r="A554" s="1"/>
      <c r="B554" s="1"/>
      <c r="C554" s="33"/>
      <c r="D554" s="102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3.5" customHeight="1">
      <c r="A555" s="1"/>
      <c r="B555" s="1"/>
      <c r="C555" s="33"/>
      <c r="D555" s="102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3.5" customHeight="1">
      <c r="A556" s="1"/>
      <c r="B556" s="1"/>
      <c r="C556" s="33"/>
      <c r="D556" s="102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3.5" customHeight="1">
      <c r="A557" s="1"/>
      <c r="B557" s="1"/>
      <c r="C557" s="33"/>
      <c r="D557" s="102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3.5" customHeight="1">
      <c r="A558" s="1"/>
      <c r="B558" s="1"/>
      <c r="C558" s="33"/>
      <c r="D558" s="102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3.5" customHeight="1">
      <c r="A559" s="1"/>
      <c r="B559" s="1"/>
      <c r="C559" s="33"/>
      <c r="D559" s="102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3.5" customHeight="1">
      <c r="A560" s="1"/>
      <c r="B560" s="1"/>
      <c r="C560" s="33"/>
      <c r="D560" s="102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3.5" customHeight="1">
      <c r="A561" s="1"/>
      <c r="B561" s="1"/>
      <c r="C561" s="33"/>
      <c r="D561" s="102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3.5" customHeight="1">
      <c r="A562" s="1"/>
      <c r="B562" s="1"/>
      <c r="C562" s="33"/>
      <c r="D562" s="102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3.5" customHeight="1">
      <c r="A563" s="1"/>
      <c r="B563" s="1"/>
      <c r="C563" s="33"/>
      <c r="D563" s="102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3.5" customHeight="1">
      <c r="A564" s="1"/>
      <c r="B564" s="1"/>
      <c r="C564" s="33"/>
      <c r="D564" s="102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3.5" customHeight="1">
      <c r="A565" s="1"/>
      <c r="B565" s="1"/>
      <c r="C565" s="33"/>
      <c r="D565" s="102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3.5" customHeight="1">
      <c r="A566" s="1"/>
      <c r="B566" s="1"/>
      <c r="C566" s="33"/>
      <c r="D566" s="102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3.5" customHeight="1">
      <c r="A567" s="1"/>
      <c r="B567" s="1"/>
      <c r="C567" s="33"/>
      <c r="D567" s="102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3.5" customHeight="1">
      <c r="A568" s="1"/>
      <c r="B568" s="1"/>
      <c r="C568" s="33"/>
      <c r="D568" s="102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3.5" customHeight="1">
      <c r="A569" s="1"/>
      <c r="B569" s="1"/>
      <c r="C569" s="33"/>
      <c r="D569" s="102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3.5" customHeight="1">
      <c r="A570" s="1"/>
      <c r="B570" s="1"/>
      <c r="C570" s="33"/>
      <c r="D570" s="102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3.5" customHeight="1">
      <c r="A571" s="1"/>
      <c r="B571" s="1"/>
      <c r="C571" s="33"/>
      <c r="D571" s="102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3.5" customHeight="1">
      <c r="A572" s="1"/>
      <c r="B572" s="1"/>
      <c r="C572" s="33"/>
      <c r="D572" s="102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3.5" customHeight="1">
      <c r="A573" s="1"/>
      <c r="B573" s="1"/>
      <c r="C573" s="33"/>
      <c r="D573" s="102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3.5" customHeight="1">
      <c r="A574" s="1"/>
      <c r="B574" s="1"/>
      <c r="C574" s="33"/>
      <c r="D574" s="102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3.5" customHeight="1">
      <c r="A575" s="1"/>
      <c r="B575" s="1"/>
      <c r="C575" s="33"/>
      <c r="D575" s="102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3.5" customHeight="1">
      <c r="A576" s="1"/>
      <c r="B576" s="1"/>
      <c r="C576" s="33"/>
      <c r="D576" s="102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3.5" customHeight="1">
      <c r="A577" s="1"/>
      <c r="B577" s="1"/>
      <c r="C577" s="33"/>
      <c r="D577" s="102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3.5" customHeight="1">
      <c r="A578" s="1"/>
      <c r="B578" s="1"/>
      <c r="C578" s="33"/>
      <c r="D578" s="102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3.5" customHeight="1">
      <c r="A579" s="1"/>
      <c r="B579" s="1"/>
      <c r="C579" s="33"/>
      <c r="D579" s="102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3.5" customHeight="1">
      <c r="A580" s="1"/>
      <c r="B580" s="1"/>
      <c r="C580" s="33"/>
      <c r="D580" s="102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3.5" customHeight="1">
      <c r="A581" s="1"/>
      <c r="B581" s="1"/>
      <c r="C581" s="33"/>
      <c r="D581" s="102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3.5" customHeight="1">
      <c r="A582" s="1"/>
      <c r="B582" s="1"/>
      <c r="C582" s="33"/>
      <c r="D582" s="102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3.5" customHeight="1">
      <c r="A583" s="1"/>
      <c r="B583" s="1"/>
      <c r="C583" s="33"/>
      <c r="D583" s="102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3.5" customHeight="1">
      <c r="A584" s="1"/>
      <c r="B584" s="1"/>
      <c r="C584" s="33"/>
      <c r="D584" s="102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3.5" customHeight="1">
      <c r="A585" s="1"/>
      <c r="B585" s="1"/>
      <c r="C585" s="33"/>
      <c r="D585" s="102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3.5" customHeight="1">
      <c r="A586" s="1"/>
      <c r="B586" s="1"/>
      <c r="C586" s="33"/>
      <c r="D586" s="102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3.5" customHeight="1">
      <c r="A587" s="1"/>
      <c r="B587" s="1"/>
      <c r="C587" s="33"/>
      <c r="D587" s="102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3.5" customHeight="1">
      <c r="A588" s="1"/>
      <c r="B588" s="1"/>
      <c r="C588" s="33"/>
      <c r="D588" s="102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3.5" customHeight="1">
      <c r="A589" s="1"/>
      <c r="B589" s="1"/>
      <c r="C589" s="33"/>
      <c r="D589" s="102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3.5" customHeight="1">
      <c r="A590" s="1"/>
      <c r="B590" s="1"/>
      <c r="C590" s="33"/>
      <c r="D590" s="102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3.5" customHeight="1">
      <c r="A591" s="1"/>
      <c r="B591" s="1"/>
      <c r="C591" s="33"/>
      <c r="D591" s="102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3.5" customHeight="1">
      <c r="A592" s="1"/>
      <c r="B592" s="1"/>
      <c r="C592" s="33"/>
      <c r="D592" s="102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3.5" customHeight="1">
      <c r="A593" s="1"/>
      <c r="B593" s="1"/>
      <c r="C593" s="33"/>
      <c r="D593" s="102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3.5" customHeight="1">
      <c r="A594" s="1"/>
      <c r="B594" s="1"/>
      <c r="C594" s="33"/>
      <c r="D594" s="102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3.5" customHeight="1">
      <c r="A595" s="1"/>
      <c r="B595" s="1"/>
      <c r="C595" s="33"/>
      <c r="D595" s="102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3.5" customHeight="1">
      <c r="A596" s="1"/>
      <c r="B596" s="1"/>
      <c r="C596" s="33"/>
      <c r="D596" s="102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3.5" customHeight="1">
      <c r="A597" s="1"/>
      <c r="B597" s="1"/>
      <c r="C597" s="33"/>
      <c r="D597" s="102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3.5" customHeight="1">
      <c r="A598" s="1"/>
      <c r="B598" s="1"/>
      <c r="C598" s="33"/>
      <c r="D598" s="102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3.5" customHeight="1">
      <c r="A599" s="1"/>
      <c r="B599" s="1"/>
      <c r="C599" s="33"/>
      <c r="D599" s="102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3.5" customHeight="1">
      <c r="A600" s="1"/>
      <c r="B600" s="1"/>
      <c r="C600" s="33"/>
      <c r="D600" s="102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3.5" customHeight="1">
      <c r="A601" s="1"/>
      <c r="B601" s="1"/>
      <c r="C601" s="33"/>
      <c r="D601" s="102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3.5" customHeight="1">
      <c r="A602" s="1"/>
      <c r="B602" s="1"/>
      <c r="C602" s="33"/>
      <c r="D602" s="102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3.5" customHeight="1">
      <c r="A603" s="1"/>
      <c r="B603" s="1"/>
      <c r="C603" s="33"/>
      <c r="D603" s="102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3.5" customHeight="1">
      <c r="A604" s="1"/>
      <c r="B604" s="1"/>
      <c r="C604" s="33"/>
      <c r="D604" s="102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3.5" customHeight="1">
      <c r="A605" s="1"/>
      <c r="B605" s="1"/>
      <c r="C605" s="33"/>
      <c r="D605" s="102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3.5" customHeight="1">
      <c r="A606" s="1"/>
      <c r="B606" s="1"/>
      <c r="C606" s="33"/>
      <c r="D606" s="102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3.5" customHeight="1">
      <c r="A607" s="1"/>
      <c r="B607" s="1"/>
      <c r="C607" s="33"/>
      <c r="D607" s="102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3.5" customHeight="1">
      <c r="A608" s="1"/>
      <c r="B608" s="1"/>
      <c r="C608" s="33"/>
      <c r="D608" s="102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3.5" customHeight="1">
      <c r="A609" s="1"/>
      <c r="B609" s="1"/>
      <c r="C609" s="33"/>
      <c r="D609" s="102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3.5" customHeight="1">
      <c r="A610" s="1"/>
      <c r="B610" s="1"/>
      <c r="C610" s="33"/>
      <c r="D610" s="102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3.5" customHeight="1">
      <c r="A611" s="1"/>
      <c r="B611" s="1"/>
      <c r="C611" s="33"/>
      <c r="D611" s="102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3.5" customHeight="1">
      <c r="A612" s="1"/>
      <c r="B612" s="1"/>
      <c r="C612" s="33"/>
      <c r="D612" s="102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3.5" customHeight="1">
      <c r="A613" s="1"/>
      <c r="B613" s="1"/>
      <c r="C613" s="33"/>
      <c r="D613" s="102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3.5" customHeight="1">
      <c r="A614" s="1"/>
      <c r="B614" s="1"/>
      <c r="C614" s="33"/>
      <c r="D614" s="102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3.5" customHeight="1">
      <c r="A615" s="1"/>
      <c r="B615" s="1"/>
      <c r="C615" s="33"/>
      <c r="D615" s="102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3.5" customHeight="1">
      <c r="A616" s="1"/>
      <c r="B616" s="1"/>
      <c r="C616" s="33"/>
      <c r="D616" s="102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3.5" customHeight="1">
      <c r="A617" s="1"/>
      <c r="B617" s="1"/>
      <c r="C617" s="33"/>
      <c r="D617" s="102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3.5" customHeight="1">
      <c r="A618" s="1"/>
      <c r="B618" s="1"/>
      <c r="C618" s="33"/>
      <c r="D618" s="102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3.5" customHeight="1">
      <c r="A619" s="1"/>
      <c r="B619" s="1"/>
      <c r="C619" s="33"/>
      <c r="D619" s="102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3.5" customHeight="1">
      <c r="A620" s="1"/>
      <c r="B620" s="1"/>
      <c r="C620" s="33"/>
      <c r="D620" s="102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3.5" customHeight="1">
      <c r="A621" s="1"/>
      <c r="B621" s="1"/>
      <c r="C621" s="33"/>
      <c r="D621" s="102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3.5" customHeight="1">
      <c r="A622" s="1"/>
      <c r="B622" s="1"/>
      <c r="C622" s="33"/>
      <c r="D622" s="102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3.5" customHeight="1">
      <c r="A623" s="1"/>
      <c r="B623" s="1"/>
      <c r="C623" s="33"/>
      <c r="D623" s="102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3.5" customHeight="1">
      <c r="A624" s="1"/>
      <c r="B624" s="1"/>
      <c r="C624" s="33"/>
      <c r="D624" s="102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3.5" customHeight="1">
      <c r="A625" s="1"/>
      <c r="B625" s="1"/>
      <c r="C625" s="33"/>
      <c r="D625" s="102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3.5" customHeight="1">
      <c r="A626" s="1"/>
      <c r="B626" s="1"/>
      <c r="C626" s="33"/>
      <c r="D626" s="102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3.5" customHeight="1">
      <c r="A627" s="1"/>
      <c r="B627" s="1"/>
      <c r="C627" s="33"/>
      <c r="D627" s="102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3.5" customHeight="1">
      <c r="A628" s="1"/>
      <c r="B628" s="1"/>
      <c r="C628" s="33"/>
      <c r="D628" s="102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3.5" customHeight="1">
      <c r="A629" s="1"/>
      <c r="B629" s="1"/>
      <c r="C629" s="33"/>
      <c r="D629" s="102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3.5" customHeight="1">
      <c r="A630" s="1"/>
      <c r="B630" s="1"/>
      <c r="C630" s="33"/>
      <c r="D630" s="102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3.5" customHeight="1">
      <c r="A631" s="1"/>
      <c r="B631" s="1"/>
      <c r="C631" s="33"/>
      <c r="D631" s="102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3.5" customHeight="1">
      <c r="A632" s="1"/>
      <c r="B632" s="1"/>
      <c r="C632" s="33"/>
      <c r="D632" s="102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3.5" customHeight="1">
      <c r="A633" s="1"/>
      <c r="B633" s="1"/>
      <c r="C633" s="33"/>
      <c r="D633" s="102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3.5" customHeight="1">
      <c r="A634" s="1"/>
      <c r="B634" s="1"/>
      <c r="C634" s="33"/>
      <c r="D634" s="102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3.5" customHeight="1">
      <c r="A635" s="1"/>
      <c r="B635" s="1"/>
      <c r="C635" s="33"/>
      <c r="D635" s="102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3.5" customHeight="1">
      <c r="A636" s="1"/>
      <c r="B636" s="1"/>
      <c r="C636" s="33"/>
      <c r="D636" s="102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3.5" customHeight="1">
      <c r="A637" s="1"/>
      <c r="B637" s="1"/>
      <c r="C637" s="33"/>
      <c r="D637" s="102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3.5" customHeight="1">
      <c r="A638" s="1"/>
      <c r="B638" s="1"/>
      <c r="C638" s="33"/>
      <c r="D638" s="102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3.5" customHeight="1">
      <c r="A639" s="1"/>
      <c r="B639" s="1"/>
      <c r="C639" s="33"/>
      <c r="D639" s="102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3.5" customHeight="1">
      <c r="A640" s="1"/>
      <c r="B640" s="1"/>
      <c r="C640" s="33"/>
      <c r="D640" s="102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3.5" customHeight="1">
      <c r="A641" s="1"/>
      <c r="B641" s="1"/>
      <c r="C641" s="33"/>
      <c r="D641" s="102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3.5" customHeight="1">
      <c r="A642" s="1"/>
      <c r="B642" s="1"/>
      <c r="C642" s="33"/>
      <c r="D642" s="102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3.5" customHeight="1">
      <c r="A643" s="1"/>
      <c r="B643" s="1"/>
      <c r="C643" s="33"/>
      <c r="D643" s="102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3.5" customHeight="1">
      <c r="A644" s="1"/>
      <c r="B644" s="1"/>
      <c r="C644" s="33"/>
      <c r="D644" s="102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3.5" customHeight="1">
      <c r="A645" s="1"/>
      <c r="B645" s="1"/>
      <c r="C645" s="33"/>
      <c r="D645" s="102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3.5" customHeight="1">
      <c r="A646" s="1"/>
      <c r="B646" s="1"/>
      <c r="C646" s="33"/>
      <c r="D646" s="102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3.5" customHeight="1">
      <c r="A647" s="1"/>
      <c r="B647" s="1"/>
      <c r="C647" s="33"/>
      <c r="D647" s="102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3.5" customHeight="1">
      <c r="A648" s="1"/>
      <c r="B648" s="1"/>
      <c r="C648" s="33"/>
      <c r="D648" s="102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3.5" customHeight="1">
      <c r="A649" s="1"/>
      <c r="B649" s="1"/>
      <c r="C649" s="33"/>
      <c r="D649" s="102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3.5" customHeight="1">
      <c r="A650" s="1"/>
      <c r="B650" s="1"/>
      <c r="C650" s="33"/>
      <c r="D650" s="102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3.5" customHeight="1">
      <c r="A651" s="1"/>
      <c r="B651" s="1"/>
      <c r="C651" s="33"/>
      <c r="D651" s="102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3.5" customHeight="1">
      <c r="A652" s="1"/>
      <c r="B652" s="1"/>
      <c r="C652" s="33"/>
      <c r="D652" s="102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3.5" customHeight="1">
      <c r="A653" s="1"/>
      <c r="B653" s="1"/>
      <c r="C653" s="33"/>
      <c r="D653" s="102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3.5" customHeight="1">
      <c r="A654" s="1"/>
      <c r="B654" s="1"/>
      <c r="C654" s="33"/>
      <c r="D654" s="102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3.5" customHeight="1">
      <c r="A655" s="1"/>
      <c r="B655" s="1"/>
      <c r="C655" s="33"/>
      <c r="D655" s="102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3.5" customHeight="1">
      <c r="A656" s="1"/>
      <c r="B656" s="1"/>
      <c r="C656" s="33"/>
      <c r="D656" s="102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3.5" customHeight="1">
      <c r="A657" s="1"/>
      <c r="B657" s="1"/>
      <c r="C657" s="33"/>
      <c r="D657" s="102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3.5" customHeight="1">
      <c r="A658" s="1"/>
      <c r="B658" s="1"/>
      <c r="C658" s="33"/>
      <c r="D658" s="102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3.5" customHeight="1">
      <c r="A659" s="1"/>
      <c r="B659" s="1"/>
      <c r="C659" s="33"/>
      <c r="D659" s="102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3.5" customHeight="1">
      <c r="A660" s="1"/>
      <c r="B660" s="1"/>
      <c r="C660" s="33"/>
      <c r="D660" s="102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3.5" customHeight="1">
      <c r="A661" s="1"/>
      <c r="B661" s="1"/>
      <c r="C661" s="33"/>
      <c r="D661" s="102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3.5" customHeight="1">
      <c r="A662" s="1"/>
      <c r="B662" s="1"/>
      <c r="C662" s="33"/>
      <c r="D662" s="102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3.5" customHeight="1">
      <c r="A663" s="1"/>
      <c r="B663" s="1"/>
      <c r="C663" s="33"/>
      <c r="D663" s="102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3.5" customHeight="1">
      <c r="A664" s="1"/>
      <c r="B664" s="1"/>
      <c r="C664" s="33"/>
      <c r="D664" s="102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3.5" customHeight="1">
      <c r="A665" s="1"/>
      <c r="B665" s="1"/>
      <c r="C665" s="33"/>
      <c r="D665" s="102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3.5" customHeight="1">
      <c r="A666" s="1"/>
      <c r="B666" s="1"/>
      <c r="C666" s="33"/>
      <c r="D666" s="102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3.5" customHeight="1">
      <c r="A667" s="1"/>
      <c r="B667" s="1"/>
      <c r="C667" s="33"/>
      <c r="D667" s="102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3.5" customHeight="1">
      <c r="A668" s="1"/>
      <c r="B668" s="1"/>
      <c r="C668" s="33"/>
      <c r="D668" s="102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3.5" customHeight="1">
      <c r="A669" s="1"/>
      <c r="B669" s="1"/>
      <c r="C669" s="33"/>
      <c r="D669" s="102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3.5" customHeight="1">
      <c r="A670" s="1"/>
      <c r="B670" s="1"/>
      <c r="C670" s="33"/>
      <c r="D670" s="102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3.5" customHeight="1">
      <c r="A671" s="1"/>
      <c r="B671" s="1"/>
      <c r="C671" s="33"/>
      <c r="D671" s="102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3.5" customHeight="1">
      <c r="A672" s="1"/>
      <c r="B672" s="1"/>
      <c r="C672" s="33"/>
      <c r="D672" s="102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3.5" customHeight="1">
      <c r="A673" s="1"/>
      <c r="B673" s="1"/>
      <c r="C673" s="33"/>
      <c r="D673" s="102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3.5" customHeight="1">
      <c r="A674" s="1"/>
      <c r="B674" s="1"/>
      <c r="C674" s="33"/>
      <c r="D674" s="102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3.5" customHeight="1">
      <c r="A675" s="1"/>
      <c r="B675" s="1"/>
      <c r="C675" s="33"/>
      <c r="D675" s="102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3.5" customHeight="1">
      <c r="A676" s="1"/>
      <c r="B676" s="1"/>
      <c r="C676" s="33"/>
      <c r="D676" s="102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3.5" customHeight="1">
      <c r="A677" s="1"/>
      <c r="B677" s="1"/>
      <c r="C677" s="33"/>
      <c r="D677" s="102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3.5" customHeight="1">
      <c r="A678" s="1"/>
      <c r="B678" s="1"/>
      <c r="C678" s="33"/>
      <c r="D678" s="102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3.5" customHeight="1">
      <c r="A679" s="1"/>
      <c r="B679" s="1"/>
      <c r="C679" s="33"/>
      <c r="D679" s="102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3.5" customHeight="1">
      <c r="A680" s="1"/>
      <c r="B680" s="1"/>
      <c r="C680" s="33"/>
      <c r="D680" s="102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3.5" customHeight="1">
      <c r="A681" s="1"/>
      <c r="B681" s="1"/>
      <c r="C681" s="33"/>
      <c r="D681" s="102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3.5" customHeight="1">
      <c r="A682" s="1"/>
      <c r="B682" s="1"/>
      <c r="C682" s="33"/>
      <c r="D682" s="102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3.5" customHeight="1">
      <c r="A683" s="1"/>
      <c r="B683" s="1"/>
      <c r="C683" s="33"/>
      <c r="D683" s="102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3.5" customHeight="1">
      <c r="A684" s="1"/>
      <c r="B684" s="1"/>
      <c r="C684" s="33"/>
      <c r="D684" s="102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3.5" customHeight="1">
      <c r="A685" s="1"/>
      <c r="B685" s="1"/>
      <c r="C685" s="33"/>
      <c r="D685" s="102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3.5" customHeight="1">
      <c r="A686" s="1"/>
      <c r="B686" s="1"/>
      <c r="C686" s="33"/>
      <c r="D686" s="102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3.5" customHeight="1">
      <c r="A687" s="1"/>
      <c r="B687" s="1"/>
      <c r="C687" s="33"/>
      <c r="D687" s="102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3.5" customHeight="1">
      <c r="A688" s="1"/>
      <c r="B688" s="1"/>
      <c r="C688" s="33"/>
      <c r="D688" s="102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3.5" customHeight="1">
      <c r="A689" s="1"/>
      <c r="B689" s="1"/>
      <c r="C689" s="33"/>
      <c r="D689" s="102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3.5" customHeight="1">
      <c r="A690" s="1"/>
      <c r="B690" s="1"/>
      <c r="C690" s="33"/>
      <c r="D690" s="102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3.5" customHeight="1">
      <c r="A691" s="1"/>
      <c r="B691" s="1"/>
      <c r="C691" s="33"/>
      <c r="D691" s="102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3.5" customHeight="1">
      <c r="A692" s="1"/>
      <c r="B692" s="1"/>
      <c r="C692" s="33"/>
      <c r="D692" s="102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3.5" customHeight="1">
      <c r="A693" s="1"/>
      <c r="B693" s="1"/>
      <c r="C693" s="33"/>
      <c r="D693" s="102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3.5" customHeight="1">
      <c r="A694" s="1"/>
      <c r="B694" s="1"/>
      <c r="C694" s="33"/>
      <c r="D694" s="102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3.5" customHeight="1">
      <c r="A695" s="1"/>
      <c r="B695" s="1"/>
      <c r="C695" s="33"/>
      <c r="D695" s="102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3.5" customHeight="1">
      <c r="A696" s="1"/>
      <c r="B696" s="1"/>
      <c r="C696" s="33"/>
      <c r="D696" s="102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3.5" customHeight="1">
      <c r="A697" s="1"/>
      <c r="B697" s="1"/>
      <c r="C697" s="33"/>
      <c r="D697" s="102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3.5" customHeight="1">
      <c r="A698" s="1"/>
      <c r="B698" s="1"/>
      <c r="C698" s="33"/>
      <c r="D698" s="102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3.5" customHeight="1">
      <c r="A699" s="1"/>
      <c r="B699" s="1"/>
      <c r="C699" s="33"/>
      <c r="D699" s="102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3.5" customHeight="1">
      <c r="A700" s="1"/>
      <c r="B700" s="1"/>
      <c r="C700" s="33"/>
      <c r="D700" s="102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3.5" customHeight="1">
      <c r="A701" s="1"/>
      <c r="B701" s="1"/>
      <c r="C701" s="33"/>
      <c r="D701" s="102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3.5" customHeight="1">
      <c r="A702" s="1"/>
      <c r="B702" s="1"/>
      <c r="C702" s="33"/>
      <c r="D702" s="102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3.5" customHeight="1">
      <c r="A703" s="1"/>
      <c r="B703" s="1"/>
      <c r="C703" s="33"/>
      <c r="D703" s="102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3.5" customHeight="1">
      <c r="A704" s="1"/>
      <c r="B704" s="1"/>
      <c r="C704" s="33"/>
      <c r="D704" s="102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3.5" customHeight="1">
      <c r="A705" s="1"/>
      <c r="B705" s="1"/>
      <c r="C705" s="33"/>
      <c r="D705" s="102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3.5" customHeight="1">
      <c r="A706" s="1"/>
      <c r="B706" s="1"/>
      <c r="C706" s="33"/>
      <c r="D706" s="102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3.5" customHeight="1">
      <c r="A707" s="1"/>
      <c r="B707" s="1"/>
      <c r="C707" s="33"/>
      <c r="D707" s="102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3.5" customHeight="1">
      <c r="A708" s="1"/>
      <c r="B708" s="1"/>
      <c r="C708" s="33"/>
      <c r="D708" s="102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3.5" customHeight="1">
      <c r="A709" s="1"/>
      <c r="B709" s="1"/>
      <c r="C709" s="33"/>
      <c r="D709" s="102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3.5" customHeight="1">
      <c r="A710" s="1"/>
      <c r="B710" s="1"/>
      <c r="C710" s="33"/>
      <c r="D710" s="102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3.5" customHeight="1">
      <c r="A711" s="1"/>
      <c r="B711" s="1"/>
      <c r="C711" s="33"/>
      <c r="D711" s="102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3.5" customHeight="1">
      <c r="A712" s="1"/>
      <c r="B712" s="1"/>
      <c r="C712" s="33"/>
      <c r="D712" s="102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3.5" customHeight="1">
      <c r="A713" s="1"/>
      <c r="B713" s="1"/>
      <c r="C713" s="33"/>
      <c r="D713" s="102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3.5" customHeight="1">
      <c r="A714" s="1"/>
      <c r="B714" s="1"/>
      <c r="C714" s="33"/>
      <c r="D714" s="102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3.5" customHeight="1">
      <c r="A715" s="1"/>
      <c r="B715" s="1"/>
      <c r="C715" s="33"/>
      <c r="D715" s="102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3.5" customHeight="1">
      <c r="A716" s="1"/>
      <c r="B716" s="1"/>
      <c r="C716" s="33"/>
      <c r="D716" s="102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3.5" customHeight="1">
      <c r="A717" s="1"/>
      <c r="B717" s="1"/>
      <c r="C717" s="33"/>
      <c r="D717" s="102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3.5" customHeight="1">
      <c r="A718" s="1"/>
      <c r="B718" s="1"/>
      <c r="C718" s="33"/>
      <c r="D718" s="102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3.5" customHeight="1">
      <c r="A719" s="1"/>
      <c r="B719" s="1"/>
      <c r="C719" s="33"/>
      <c r="D719" s="102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3.5" customHeight="1">
      <c r="A720" s="1"/>
      <c r="B720" s="1"/>
      <c r="C720" s="33"/>
      <c r="D720" s="102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3.5" customHeight="1">
      <c r="A721" s="1"/>
      <c r="B721" s="1"/>
      <c r="C721" s="33"/>
      <c r="D721" s="102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3.5" customHeight="1">
      <c r="A722" s="1"/>
      <c r="B722" s="1"/>
      <c r="C722" s="33"/>
      <c r="D722" s="102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3.5" customHeight="1">
      <c r="A723" s="1"/>
      <c r="B723" s="1"/>
      <c r="C723" s="33"/>
      <c r="D723" s="102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3.5" customHeight="1">
      <c r="A724" s="1"/>
      <c r="B724" s="1"/>
      <c r="C724" s="33"/>
      <c r="D724" s="102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3.5" customHeight="1">
      <c r="A725" s="1"/>
      <c r="B725" s="1"/>
      <c r="C725" s="33"/>
      <c r="D725" s="102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3.5" customHeight="1">
      <c r="A726" s="1"/>
      <c r="B726" s="1"/>
      <c r="C726" s="33"/>
      <c r="D726" s="102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3.5" customHeight="1">
      <c r="A727" s="1"/>
      <c r="B727" s="1"/>
      <c r="C727" s="33"/>
      <c r="D727" s="102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3.5" customHeight="1">
      <c r="A728" s="1"/>
      <c r="B728" s="1"/>
      <c r="C728" s="33"/>
      <c r="D728" s="102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3.5" customHeight="1">
      <c r="A729" s="1"/>
      <c r="B729" s="1"/>
      <c r="C729" s="33"/>
      <c r="D729" s="102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3.5" customHeight="1">
      <c r="A730" s="1"/>
      <c r="B730" s="1"/>
      <c r="C730" s="33"/>
      <c r="D730" s="102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3.5" customHeight="1">
      <c r="A731" s="1"/>
      <c r="B731" s="1"/>
      <c r="C731" s="33"/>
      <c r="D731" s="102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3.5" customHeight="1">
      <c r="A732" s="1"/>
      <c r="B732" s="1"/>
      <c r="C732" s="33"/>
      <c r="D732" s="102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3.5" customHeight="1">
      <c r="A733" s="1"/>
      <c r="B733" s="1"/>
      <c r="C733" s="33"/>
      <c r="D733" s="102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3.5" customHeight="1">
      <c r="A734" s="1"/>
      <c r="B734" s="1"/>
      <c r="C734" s="33"/>
      <c r="D734" s="102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3.5" customHeight="1">
      <c r="A735" s="1"/>
      <c r="B735" s="1"/>
      <c r="C735" s="33"/>
      <c r="D735" s="102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3.5" customHeight="1">
      <c r="A736" s="1"/>
      <c r="B736" s="1"/>
      <c r="C736" s="33"/>
      <c r="D736" s="102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3.5" customHeight="1">
      <c r="A737" s="1"/>
      <c r="B737" s="1"/>
      <c r="C737" s="33"/>
      <c r="D737" s="102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3.5" customHeight="1">
      <c r="A738" s="1"/>
      <c r="B738" s="1"/>
      <c r="C738" s="33"/>
      <c r="D738" s="102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3.5" customHeight="1">
      <c r="A739" s="1"/>
      <c r="B739" s="1"/>
      <c r="C739" s="33"/>
      <c r="D739" s="102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3.5" customHeight="1">
      <c r="A740" s="1"/>
      <c r="B740" s="1"/>
      <c r="C740" s="33"/>
      <c r="D740" s="102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3.5" customHeight="1">
      <c r="A741" s="1"/>
      <c r="B741" s="1"/>
      <c r="C741" s="33"/>
      <c r="D741" s="102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3.5" customHeight="1">
      <c r="A742" s="1"/>
      <c r="B742" s="1"/>
      <c r="C742" s="33"/>
      <c r="D742" s="102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3.5" customHeight="1">
      <c r="A743" s="1"/>
      <c r="B743" s="1"/>
      <c r="C743" s="33"/>
      <c r="D743" s="102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3.5" customHeight="1">
      <c r="A744" s="1"/>
      <c r="B744" s="1"/>
      <c r="C744" s="33"/>
      <c r="D744" s="102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3.5" customHeight="1">
      <c r="A745" s="1"/>
      <c r="B745" s="1"/>
      <c r="C745" s="33"/>
      <c r="D745" s="102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3.5" customHeight="1">
      <c r="A746" s="1"/>
      <c r="B746" s="1"/>
      <c r="C746" s="33"/>
      <c r="D746" s="102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3.5" customHeight="1">
      <c r="A747" s="1"/>
      <c r="B747" s="1"/>
      <c r="C747" s="33"/>
      <c r="D747" s="102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3.5" customHeight="1">
      <c r="A748" s="1"/>
      <c r="B748" s="1"/>
      <c r="C748" s="33"/>
      <c r="D748" s="102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3.5" customHeight="1">
      <c r="A749" s="1"/>
      <c r="B749" s="1"/>
      <c r="C749" s="33"/>
      <c r="D749" s="102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3.5" customHeight="1">
      <c r="A750" s="1"/>
      <c r="B750" s="1"/>
      <c r="C750" s="33"/>
      <c r="D750" s="102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3.5" customHeight="1">
      <c r="A751" s="1"/>
      <c r="B751" s="1"/>
      <c r="C751" s="33"/>
      <c r="D751" s="102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3.5" customHeight="1">
      <c r="A752" s="1"/>
      <c r="B752" s="1"/>
      <c r="C752" s="33"/>
      <c r="D752" s="102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3.5" customHeight="1">
      <c r="A753" s="1"/>
      <c r="B753" s="1"/>
      <c r="C753" s="33"/>
      <c r="D753" s="102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3.5" customHeight="1">
      <c r="A754" s="1"/>
      <c r="B754" s="1"/>
      <c r="C754" s="33"/>
      <c r="D754" s="102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3.5" customHeight="1">
      <c r="A755" s="1"/>
      <c r="B755" s="1"/>
      <c r="C755" s="33"/>
      <c r="D755" s="102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3.5" customHeight="1">
      <c r="A756" s="1"/>
      <c r="B756" s="1"/>
      <c r="C756" s="33"/>
      <c r="D756" s="102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3.5" customHeight="1">
      <c r="A757" s="1"/>
      <c r="B757" s="1"/>
      <c r="C757" s="33"/>
      <c r="D757" s="102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3.5" customHeight="1">
      <c r="A758" s="1"/>
      <c r="B758" s="1"/>
      <c r="C758" s="33"/>
      <c r="D758" s="102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3.5" customHeight="1">
      <c r="A759" s="1"/>
      <c r="B759" s="1"/>
      <c r="C759" s="33"/>
      <c r="D759" s="102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3.5" customHeight="1">
      <c r="A760" s="1"/>
      <c r="B760" s="1"/>
      <c r="C760" s="33"/>
      <c r="D760" s="102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3.5" customHeight="1">
      <c r="A761" s="1"/>
      <c r="B761" s="1"/>
      <c r="C761" s="33"/>
      <c r="D761" s="102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3.5" customHeight="1">
      <c r="A762" s="1"/>
      <c r="B762" s="1"/>
      <c r="C762" s="33"/>
      <c r="D762" s="102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3.5" customHeight="1">
      <c r="A763" s="1"/>
      <c r="B763" s="1"/>
      <c r="C763" s="33"/>
      <c r="D763" s="102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3.5" customHeight="1">
      <c r="A764" s="1"/>
      <c r="B764" s="1"/>
      <c r="C764" s="33"/>
      <c r="D764" s="102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3.5" customHeight="1">
      <c r="A765" s="1"/>
      <c r="B765" s="1"/>
      <c r="C765" s="33"/>
      <c r="D765" s="102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3.5" customHeight="1">
      <c r="A766" s="1"/>
      <c r="B766" s="1"/>
      <c r="C766" s="33"/>
      <c r="D766" s="102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3.5" customHeight="1">
      <c r="A767" s="1"/>
      <c r="B767" s="1"/>
      <c r="C767" s="33"/>
      <c r="D767" s="102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3.5" customHeight="1">
      <c r="A768" s="1"/>
      <c r="B768" s="1"/>
      <c r="C768" s="33"/>
      <c r="D768" s="102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3.5" customHeight="1">
      <c r="A769" s="1"/>
      <c r="B769" s="1"/>
      <c r="C769" s="33"/>
      <c r="D769" s="102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3.5" customHeight="1">
      <c r="A770" s="1"/>
      <c r="B770" s="1"/>
      <c r="C770" s="33"/>
      <c r="D770" s="102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3.5" customHeight="1">
      <c r="A771" s="1"/>
      <c r="B771" s="1"/>
      <c r="C771" s="33"/>
      <c r="D771" s="102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3.5" customHeight="1">
      <c r="A772" s="1"/>
      <c r="B772" s="1"/>
      <c r="C772" s="33"/>
      <c r="D772" s="102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3.5" customHeight="1">
      <c r="A773" s="1"/>
      <c r="B773" s="1"/>
      <c r="C773" s="33"/>
      <c r="D773" s="102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3.5" customHeight="1">
      <c r="A774" s="1"/>
      <c r="B774" s="1"/>
      <c r="C774" s="33"/>
      <c r="D774" s="102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3.5" customHeight="1">
      <c r="A775" s="1"/>
      <c r="B775" s="1"/>
      <c r="C775" s="33"/>
      <c r="D775" s="102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3.5" customHeight="1">
      <c r="A776" s="1"/>
      <c r="B776" s="1"/>
      <c r="C776" s="33"/>
      <c r="D776" s="102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3.5" customHeight="1">
      <c r="A777" s="1"/>
      <c r="B777" s="1"/>
      <c r="C777" s="33"/>
      <c r="D777" s="102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3.5" customHeight="1">
      <c r="A778" s="1"/>
      <c r="B778" s="1"/>
      <c r="C778" s="33"/>
      <c r="D778" s="102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3.5" customHeight="1">
      <c r="A779" s="1"/>
      <c r="B779" s="1"/>
      <c r="C779" s="33"/>
      <c r="D779" s="102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3.5" customHeight="1">
      <c r="A780" s="1"/>
      <c r="B780" s="1"/>
      <c r="C780" s="33"/>
      <c r="D780" s="102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3.5" customHeight="1">
      <c r="A781" s="1"/>
      <c r="B781" s="1"/>
      <c r="C781" s="33"/>
      <c r="D781" s="102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3.5" customHeight="1">
      <c r="A782" s="1"/>
      <c r="B782" s="1"/>
      <c r="C782" s="33"/>
      <c r="D782" s="102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3.5" customHeight="1">
      <c r="A783" s="1"/>
      <c r="B783" s="1"/>
      <c r="C783" s="33"/>
      <c r="D783" s="102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3.5" customHeight="1">
      <c r="A784" s="1"/>
      <c r="B784" s="1"/>
      <c r="C784" s="33"/>
      <c r="D784" s="102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3.5" customHeight="1">
      <c r="A785" s="1"/>
      <c r="B785" s="1"/>
      <c r="C785" s="33"/>
      <c r="D785" s="102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3.5" customHeight="1">
      <c r="A786" s="1"/>
      <c r="B786" s="1"/>
      <c r="C786" s="33"/>
      <c r="D786" s="102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3.5" customHeight="1">
      <c r="A787" s="1"/>
      <c r="B787" s="1"/>
      <c r="C787" s="33"/>
      <c r="D787" s="102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3.5" customHeight="1">
      <c r="A788" s="1"/>
      <c r="B788" s="1"/>
      <c r="C788" s="33"/>
      <c r="D788" s="102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3.5" customHeight="1">
      <c r="A789" s="1"/>
      <c r="B789" s="1"/>
      <c r="C789" s="33"/>
      <c r="D789" s="102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3.5" customHeight="1">
      <c r="A790" s="1"/>
      <c r="B790" s="1"/>
      <c r="C790" s="33"/>
      <c r="D790" s="102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3.5" customHeight="1">
      <c r="A791" s="1"/>
      <c r="B791" s="1"/>
      <c r="C791" s="33"/>
      <c r="D791" s="102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3.5" customHeight="1">
      <c r="A792" s="1"/>
      <c r="B792" s="1"/>
      <c r="C792" s="33"/>
      <c r="D792" s="102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3.5" customHeight="1">
      <c r="A793" s="1"/>
      <c r="B793" s="1"/>
      <c r="C793" s="33"/>
      <c r="D793" s="102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3.5" customHeight="1">
      <c r="A794" s="1"/>
      <c r="B794" s="1"/>
      <c r="C794" s="33"/>
      <c r="D794" s="102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3.5" customHeight="1">
      <c r="A795" s="1"/>
      <c r="B795" s="1"/>
      <c r="C795" s="33"/>
      <c r="D795" s="102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3.5" customHeight="1">
      <c r="A796" s="1"/>
      <c r="B796" s="1"/>
      <c r="C796" s="33"/>
      <c r="D796" s="102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3.5" customHeight="1">
      <c r="A797" s="1"/>
      <c r="B797" s="1"/>
      <c r="C797" s="33"/>
      <c r="D797" s="102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3.5" customHeight="1">
      <c r="A798" s="1"/>
      <c r="B798" s="1"/>
      <c r="C798" s="33"/>
      <c r="D798" s="102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3.5" customHeight="1">
      <c r="A799" s="1"/>
      <c r="B799" s="1"/>
      <c r="C799" s="33"/>
      <c r="D799" s="102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3.5" customHeight="1">
      <c r="A800" s="1"/>
      <c r="B800" s="1"/>
      <c r="C800" s="33"/>
      <c r="D800" s="102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3.5" customHeight="1">
      <c r="A801" s="1"/>
      <c r="B801" s="1"/>
      <c r="C801" s="33"/>
      <c r="D801" s="102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3.5" customHeight="1">
      <c r="A802" s="1"/>
      <c r="B802" s="1"/>
      <c r="C802" s="33"/>
      <c r="D802" s="102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3.5" customHeight="1">
      <c r="A803" s="1"/>
      <c r="B803" s="1"/>
      <c r="C803" s="33"/>
      <c r="D803" s="102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3.5" customHeight="1">
      <c r="A804" s="1"/>
      <c r="B804" s="1"/>
      <c r="C804" s="33"/>
      <c r="D804" s="102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3.5" customHeight="1">
      <c r="A805" s="1"/>
      <c r="B805" s="1"/>
      <c r="C805" s="33"/>
      <c r="D805" s="102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3.5" customHeight="1">
      <c r="A806" s="1"/>
      <c r="B806" s="1"/>
      <c r="C806" s="33"/>
      <c r="D806" s="102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3.5" customHeight="1">
      <c r="A807" s="1"/>
      <c r="B807" s="1"/>
      <c r="C807" s="33"/>
      <c r="D807" s="102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3.5" customHeight="1">
      <c r="A808" s="1"/>
      <c r="B808" s="1"/>
      <c r="C808" s="33"/>
      <c r="D808" s="102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3.5" customHeight="1">
      <c r="A809" s="1"/>
      <c r="B809" s="1"/>
      <c r="C809" s="33"/>
      <c r="D809" s="102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3.5" customHeight="1">
      <c r="A810" s="1"/>
      <c r="B810" s="1"/>
      <c r="C810" s="33"/>
      <c r="D810" s="102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3.5" customHeight="1">
      <c r="A811" s="1"/>
      <c r="B811" s="1"/>
      <c r="C811" s="33"/>
      <c r="D811" s="102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3.5" customHeight="1">
      <c r="A812" s="1"/>
      <c r="B812" s="1"/>
      <c r="C812" s="33"/>
      <c r="D812" s="102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3.5" customHeight="1">
      <c r="A813" s="1"/>
      <c r="B813" s="1"/>
      <c r="C813" s="33"/>
      <c r="D813" s="102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3.5" customHeight="1">
      <c r="A814" s="1"/>
      <c r="B814" s="1"/>
      <c r="C814" s="33"/>
      <c r="D814" s="102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3.5" customHeight="1">
      <c r="A815" s="1"/>
      <c r="B815" s="1"/>
      <c r="C815" s="33"/>
      <c r="D815" s="102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3.5" customHeight="1">
      <c r="A816" s="1"/>
      <c r="B816" s="1"/>
      <c r="C816" s="33"/>
      <c r="D816" s="102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3.5" customHeight="1">
      <c r="A817" s="1"/>
      <c r="B817" s="1"/>
      <c r="C817" s="33"/>
      <c r="D817" s="102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3.5" customHeight="1">
      <c r="A818" s="1"/>
      <c r="B818" s="1"/>
      <c r="C818" s="33"/>
      <c r="D818" s="102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3.5" customHeight="1">
      <c r="A819" s="1"/>
      <c r="B819" s="1"/>
      <c r="C819" s="33"/>
      <c r="D819" s="102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3.5" customHeight="1">
      <c r="A820" s="1"/>
      <c r="B820" s="1"/>
      <c r="C820" s="33"/>
      <c r="D820" s="102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3.5" customHeight="1">
      <c r="A821" s="1"/>
      <c r="B821" s="1"/>
      <c r="C821" s="33"/>
      <c r="D821" s="102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3.5" customHeight="1">
      <c r="A822" s="1"/>
      <c r="B822" s="1"/>
      <c r="C822" s="33"/>
      <c r="D822" s="102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3.5" customHeight="1">
      <c r="A823" s="1"/>
      <c r="B823" s="1"/>
      <c r="C823" s="33"/>
      <c r="D823" s="102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3.5" customHeight="1">
      <c r="A824" s="1"/>
      <c r="B824" s="1"/>
      <c r="C824" s="33"/>
      <c r="D824" s="102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3.5" customHeight="1">
      <c r="A825" s="1"/>
      <c r="B825" s="1"/>
      <c r="C825" s="33"/>
      <c r="D825" s="102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3.5" customHeight="1">
      <c r="A826" s="1"/>
      <c r="B826" s="1"/>
      <c r="C826" s="33"/>
      <c r="D826" s="102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3.5" customHeight="1">
      <c r="A827" s="1"/>
      <c r="B827" s="1"/>
      <c r="C827" s="33"/>
      <c r="D827" s="102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3.5" customHeight="1">
      <c r="A828" s="1"/>
      <c r="B828" s="1"/>
      <c r="C828" s="33"/>
      <c r="D828" s="102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3.5" customHeight="1">
      <c r="A829" s="1"/>
      <c r="B829" s="1"/>
      <c r="C829" s="33"/>
      <c r="D829" s="102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3.5" customHeight="1">
      <c r="A830" s="1"/>
      <c r="B830" s="1"/>
      <c r="C830" s="33"/>
      <c r="D830" s="102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3.5" customHeight="1">
      <c r="A831" s="1"/>
      <c r="B831" s="1"/>
      <c r="C831" s="33"/>
      <c r="D831" s="102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3.5" customHeight="1">
      <c r="A832" s="1"/>
      <c r="B832" s="1"/>
      <c r="C832" s="33"/>
      <c r="D832" s="102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3.5" customHeight="1">
      <c r="A833" s="1"/>
      <c r="B833" s="1"/>
      <c r="C833" s="33"/>
      <c r="D833" s="102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3.5" customHeight="1">
      <c r="A834" s="1"/>
      <c r="B834" s="1"/>
      <c r="C834" s="33"/>
      <c r="D834" s="102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3.5" customHeight="1">
      <c r="A835" s="1"/>
      <c r="B835" s="1"/>
      <c r="C835" s="33"/>
      <c r="D835" s="102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3.5" customHeight="1">
      <c r="A836" s="1"/>
      <c r="B836" s="1"/>
      <c r="C836" s="33"/>
      <c r="D836" s="102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3.5" customHeight="1">
      <c r="A837" s="1"/>
      <c r="B837" s="1"/>
      <c r="C837" s="33"/>
      <c r="D837" s="102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3.5" customHeight="1">
      <c r="A838" s="1"/>
      <c r="B838" s="1"/>
      <c r="C838" s="33"/>
      <c r="D838" s="102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3.5" customHeight="1">
      <c r="A839" s="1"/>
      <c r="B839" s="1"/>
      <c r="C839" s="33"/>
      <c r="D839" s="102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3.5" customHeight="1">
      <c r="A840" s="1"/>
      <c r="B840" s="1"/>
      <c r="C840" s="33"/>
      <c r="D840" s="102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3.5" customHeight="1">
      <c r="A841" s="1"/>
      <c r="B841" s="1"/>
      <c r="C841" s="33"/>
      <c r="D841" s="102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3.5" customHeight="1">
      <c r="A842" s="1"/>
      <c r="B842" s="1"/>
      <c r="C842" s="33"/>
      <c r="D842" s="102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3.5" customHeight="1">
      <c r="A843" s="1"/>
      <c r="B843" s="1"/>
      <c r="C843" s="33"/>
      <c r="D843" s="102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3.5" customHeight="1">
      <c r="A844" s="1"/>
      <c r="B844" s="1"/>
      <c r="C844" s="33"/>
      <c r="D844" s="102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3.5" customHeight="1">
      <c r="A845" s="1"/>
      <c r="B845" s="1"/>
      <c r="C845" s="33"/>
      <c r="D845" s="102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3.5" customHeight="1">
      <c r="A846" s="1"/>
      <c r="B846" s="1"/>
      <c r="C846" s="33"/>
      <c r="D846" s="102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3.5" customHeight="1">
      <c r="A847" s="1"/>
      <c r="B847" s="1"/>
      <c r="C847" s="33"/>
      <c r="D847" s="102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3.5" customHeight="1">
      <c r="A848" s="1"/>
      <c r="B848" s="1"/>
      <c r="C848" s="33"/>
      <c r="D848" s="102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3.5" customHeight="1">
      <c r="A849" s="1"/>
      <c r="B849" s="1"/>
      <c r="C849" s="33"/>
      <c r="D849" s="102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3.5" customHeight="1">
      <c r="A850" s="1"/>
      <c r="B850" s="1"/>
      <c r="C850" s="33"/>
      <c r="D850" s="102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3.5" customHeight="1">
      <c r="A851" s="1"/>
      <c r="B851" s="1"/>
      <c r="C851" s="33"/>
      <c r="D851" s="102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3.5" customHeight="1">
      <c r="A852" s="1"/>
      <c r="B852" s="1"/>
      <c r="C852" s="33"/>
      <c r="D852" s="102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3.5" customHeight="1">
      <c r="A853" s="1"/>
      <c r="B853" s="1"/>
      <c r="C853" s="33"/>
      <c r="D853" s="102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3.5" customHeight="1">
      <c r="A854" s="1"/>
      <c r="B854" s="1"/>
      <c r="C854" s="33"/>
      <c r="D854" s="102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3.5" customHeight="1">
      <c r="A855" s="1"/>
      <c r="B855" s="1"/>
      <c r="C855" s="33"/>
      <c r="D855" s="102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3.5" customHeight="1">
      <c r="A856" s="1"/>
      <c r="B856" s="1"/>
      <c r="C856" s="33"/>
      <c r="D856" s="102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3.5" customHeight="1">
      <c r="A857" s="1"/>
      <c r="B857" s="1"/>
      <c r="C857" s="33"/>
      <c r="D857" s="102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3.5" customHeight="1">
      <c r="A858" s="1"/>
      <c r="B858" s="1"/>
      <c r="C858" s="33"/>
      <c r="D858" s="102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3.5" customHeight="1">
      <c r="A859" s="1"/>
      <c r="B859" s="1"/>
      <c r="C859" s="33"/>
      <c r="D859" s="102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3.5" customHeight="1">
      <c r="A860" s="1"/>
      <c r="B860" s="1"/>
      <c r="C860" s="33"/>
      <c r="D860" s="102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3.5" customHeight="1">
      <c r="A861" s="1"/>
      <c r="B861" s="1"/>
      <c r="C861" s="33"/>
      <c r="D861" s="102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3.5" customHeight="1">
      <c r="A862" s="1"/>
      <c r="B862" s="1"/>
      <c r="C862" s="33"/>
      <c r="D862" s="102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3.5" customHeight="1">
      <c r="A863" s="1"/>
      <c r="B863" s="1"/>
      <c r="C863" s="33"/>
      <c r="D863" s="102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3.5" customHeight="1">
      <c r="A864" s="1"/>
      <c r="B864" s="1"/>
      <c r="C864" s="33"/>
      <c r="D864" s="102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3.5" customHeight="1">
      <c r="A865" s="1"/>
      <c r="B865" s="1"/>
      <c r="C865" s="33"/>
      <c r="D865" s="102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3.5" customHeight="1">
      <c r="A866" s="1"/>
      <c r="B866" s="1"/>
      <c r="C866" s="33"/>
      <c r="D866" s="102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3.5" customHeight="1">
      <c r="A867" s="1"/>
      <c r="B867" s="1"/>
      <c r="C867" s="33"/>
      <c r="D867" s="102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3.5" customHeight="1">
      <c r="A868" s="1"/>
      <c r="B868" s="1"/>
      <c r="C868" s="33"/>
      <c r="D868" s="102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3.5" customHeight="1">
      <c r="A869" s="1"/>
      <c r="B869" s="1"/>
      <c r="C869" s="33"/>
      <c r="D869" s="102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3.5" customHeight="1">
      <c r="A870" s="1"/>
      <c r="B870" s="1"/>
      <c r="C870" s="33"/>
      <c r="D870" s="102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3.5" customHeight="1">
      <c r="A871" s="1"/>
      <c r="B871" s="1"/>
      <c r="C871" s="33"/>
      <c r="D871" s="102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3.5" customHeight="1">
      <c r="A872" s="1"/>
      <c r="B872" s="1"/>
      <c r="C872" s="33"/>
      <c r="D872" s="102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3.5" customHeight="1">
      <c r="A873" s="1"/>
      <c r="B873" s="1"/>
      <c r="C873" s="33"/>
      <c r="D873" s="102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3.5" customHeight="1">
      <c r="A874" s="1"/>
      <c r="B874" s="1"/>
      <c r="C874" s="33"/>
      <c r="D874" s="102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3.5" customHeight="1">
      <c r="A875" s="1"/>
      <c r="B875" s="1"/>
      <c r="C875" s="33"/>
      <c r="D875" s="102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3.5" customHeight="1">
      <c r="A876" s="1"/>
      <c r="B876" s="1"/>
      <c r="C876" s="33"/>
      <c r="D876" s="102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3.5" customHeight="1">
      <c r="A877" s="1"/>
      <c r="B877" s="1"/>
      <c r="C877" s="33"/>
      <c r="D877" s="102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3.5" customHeight="1">
      <c r="A878" s="1"/>
      <c r="B878" s="1"/>
      <c r="C878" s="33"/>
      <c r="D878" s="102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3.5" customHeight="1">
      <c r="A879" s="1"/>
      <c r="B879" s="1"/>
      <c r="C879" s="33"/>
      <c r="D879" s="102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3.5" customHeight="1">
      <c r="A880" s="1"/>
      <c r="B880" s="1"/>
      <c r="C880" s="33"/>
      <c r="D880" s="102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3.5" customHeight="1">
      <c r="A881" s="1"/>
      <c r="B881" s="1"/>
      <c r="C881" s="33"/>
      <c r="D881" s="102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3.5" customHeight="1">
      <c r="A882" s="1"/>
      <c r="B882" s="1"/>
      <c r="C882" s="33"/>
      <c r="D882" s="102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3.5" customHeight="1">
      <c r="A883" s="1"/>
      <c r="B883" s="1"/>
      <c r="C883" s="33"/>
      <c r="D883" s="102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3.5" customHeight="1">
      <c r="A884" s="1"/>
      <c r="B884" s="1"/>
      <c r="C884" s="33"/>
      <c r="D884" s="102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3.5" customHeight="1">
      <c r="A885" s="1"/>
      <c r="B885" s="1"/>
      <c r="C885" s="33"/>
      <c r="D885" s="102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3.5" customHeight="1">
      <c r="A886" s="1"/>
      <c r="B886" s="1"/>
      <c r="C886" s="33"/>
      <c r="D886" s="102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3.5" customHeight="1">
      <c r="A887" s="1"/>
      <c r="B887" s="1"/>
      <c r="C887" s="33"/>
      <c r="D887" s="102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3.5" customHeight="1">
      <c r="A888" s="1"/>
      <c r="B888" s="1"/>
      <c r="C888" s="33"/>
      <c r="D888" s="102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3.5" customHeight="1">
      <c r="A889" s="1"/>
      <c r="B889" s="1"/>
      <c r="C889" s="33"/>
      <c r="D889" s="102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3.5" customHeight="1">
      <c r="A890" s="1"/>
      <c r="B890" s="1"/>
      <c r="C890" s="33"/>
      <c r="D890" s="102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3.5" customHeight="1">
      <c r="A891" s="1"/>
      <c r="B891" s="1"/>
      <c r="C891" s="33"/>
      <c r="D891" s="102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3.5" customHeight="1">
      <c r="A892" s="1"/>
      <c r="B892" s="1"/>
      <c r="C892" s="33"/>
      <c r="D892" s="102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3.5" customHeight="1">
      <c r="A893" s="1"/>
      <c r="B893" s="1"/>
      <c r="C893" s="33"/>
      <c r="D893" s="102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3.5" customHeight="1">
      <c r="A894" s="1"/>
      <c r="B894" s="1"/>
      <c r="C894" s="33"/>
      <c r="D894" s="102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3.5" customHeight="1">
      <c r="A895" s="1"/>
      <c r="B895" s="1"/>
      <c r="C895" s="33"/>
      <c r="D895" s="102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3.5" customHeight="1">
      <c r="A896" s="1"/>
      <c r="B896" s="1"/>
      <c r="C896" s="33"/>
      <c r="D896" s="102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3.5" customHeight="1">
      <c r="A897" s="1"/>
      <c r="B897" s="1"/>
      <c r="C897" s="33"/>
      <c r="D897" s="102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3.5" customHeight="1">
      <c r="A898" s="1"/>
      <c r="B898" s="1"/>
      <c r="C898" s="33"/>
      <c r="D898" s="102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3.5" customHeight="1">
      <c r="A899" s="1"/>
      <c r="B899" s="1"/>
      <c r="C899" s="33"/>
      <c r="D899" s="102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3.5" customHeight="1">
      <c r="A900" s="1"/>
      <c r="B900" s="1"/>
      <c r="C900" s="33"/>
      <c r="D900" s="102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3.5" customHeight="1">
      <c r="A901" s="1"/>
      <c r="B901" s="1"/>
      <c r="C901" s="33"/>
      <c r="D901" s="102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3.5" customHeight="1">
      <c r="A902" s="1"/>
      <c r="B902" s="1"/>
      <c r="C902" s="33"/>
      <c r="D902" s="102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3.5" customHeight="1">
      <c r="A903" s="1"/>
      <c r="B903" s="1"/>
      <c r="C903" s="33"/>
      <c r="D903" s="102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3.5" customHeight="1">
      <c r="A904" s="1"/>
      <c r="B904" s="1"/>
      <c r="C904" s="33"/>
      <c r="D904" s="102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3.5" customHeight="1">
      <c r="A905" s="1"/>
      <c r="B905" s="1"/>
      <c r="C905" s="33"/>
      <c r="D905" s="102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3.5" customHeight="1">
      <c r="A906" s="1"/>
      <c r="B906" s="1"/>
      <c r="C906" s="33"/>
      <c r="D906" s="102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3.5" customHeight="1">
      <c r="A907" s="1"/>
      <c r="B907" s="1"/>
      <c r="C907" s="33"/>
      <c r="D907" s="102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3.5" customHeight="1">
      <c r="A908" s="1"/>
      <c r="B908" s="1"/>
      <c r="C908" s="33"/>
      <c r="D908" s="102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3.5" customHeight="1">
      <c r="A909" s="1"/>
      <c r="B909" s="1"/>
      <c r="C909" s="33"/>
      <c r="D909" s="102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3.5" customHeight="1">
      <c r="A910" s="1"/>
      <c r="B910" s="1"/>
      <c r="C910" s="33"/>
      <c r="D910" s="102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3.5" customHeight="1">
      <c r="A911" s="1"/>
      <c r="B911" s="1"/>
      <c r="C911" s="33"/>
      <c r="D911" s="102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3.5" customHeight="1">
      <c r="A912" s="1"/>
      <c r="B912" s="1"/>
      <c r="C912" s="33"/>
      <c r="D912" s="102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3.5" customHeight="1">
      <c r="A913" s="1"/>
      <c r="B913" s="1"/>
      <c r="C913" s="33"/>
      <c r="D913" s="102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3.5" customHeight="1">
      <c r="A914" s="1"/>
      <c r="B914" s="1"/>
      <c r="C914" s="33"/>
      <c r="D914" s="102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3.5" customHeight="1">
      <c r="A915" s="1"/>
      <c r="B915" s="1"/>
      <c r="C915" s="33"/>
      <c r="D915" s="102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3.5" customHeight="1">
      <c r="A916" s="1"/>
      <c r="B916" s="1"/>
      <c r="C916" s="33"/>
      <c r="D916" s="102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3.5" customHeight="1">
      <c r="A917" s="1"/>
      <c r="B917" s="1"/>
      <c r="C917" s="33"/>
      <c r="D917" s="102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3.5" customHeight="1">
      <c r="A918" s="1"/>
      <c r="B918" s="1"/>
      <c r="C918" s="33"/>
      <c r="D918" s="102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3.5" customHeight="1">
      <c r="A919" s="1"/>
      <c r="B919" s="1"/>
      <c r="C919" s="33"/>
      <c r="D919" s="102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3.5" customHeight="1">
      <c r="A920" s="1"/>
      <c r="B920" s="1"/>
      <c r="C920" s="33"/>
      <c r="D920" s="102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3.5" customHeight="1">
      <c r="A921" s="1"/>
      <c r="B921" s="1"/>
      <c r="C921" s="33"/>
      <c r="D921" s="102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3.5" customHeight="1">
      <c r="A922" s="1"/>
      <c r="B922" s="1"/>
      <c r="C922" s="33"/>
      <c r="D922" s="102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3.5" customHeight="1">
      <c r="A923" s="1"/>
      <c r="B923" s="1"/>
      <c r="C923" s="33"/>
      <c r="D923" s="102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3.5" customHeight="1">
      <c r="A924" s="1"/>
      <c r="B924" s="1"/>
      <c r="C924" s="33"/>
      <c r="D924" s="102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3.5" customHeight="1">
      <c r="A925" s="1"/>
      <c r="B925" s="1"/>
      <c r="C925" s="33"/>
      <c r="D925" s="102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3.5" customHeight="1">
      <c r="A926" s="1"/>
      <c r="B926" s="1"/>
      <c r="C926" s="33"/>
      <c r="D926" s="102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3.5" customHeight="1">
      <c r="A927" s="1"/>
      <c r="B927" s="1"/>
      <c r="C927" s="33"/>
      <c r="D927" s="102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3.5" customHeight="1">
      <c r="A928" s="1"/>
      <c r="B928" s="1"/>
      <c r="C928" s="33"/>
      <c r="D928" s="102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3.5" customHeight="1">
      <c r="A929" s="1"/>
      <c r="B929" s="1"/>
      <c r="C929" s="33"/>
      <c r="D929" s="102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3.5" customHeight="1">
      <c r="A930" s="1"/>
      <c r="B930" s="1"/>
      <c r="C930" s="33"/>
      <c r="D930" s="102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3.5" customHeight="1">
      <c r="A931" s="1"/>
      <c r="B931" s="1"/>
      <c r="C931" s="33"/>
      <c r="D931" s="102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3.5" customHeight="1">
      <c r="A932" s="1"/>
      <c r="B932" s="1"/>
      <c r="C932" s="33"/>
      <c r="D932" s="102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3.5" customHeight="1">
      <c r="A933" s="1"/>
      <c r="B933" s="1"/>
      <c r="C933" s="33"/>
      <c r="D933" s="102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3.5" customHeight="1">
      <c r="A934" s="1"/>
      <c r="B934" s="1"/>
      <c r="C934" s="33"/>
      <c r="D934" s="102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3.5" customHeight="1">
      <c r="A935" s="1"/>
      <c r="B935" s="1"/>
      <c r="C935" s="33"/>
      <c r="D935" s="102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3.5" customHeight="1">
      <c r="A936" s="1"/>
      <c r="B936" s="1"/>
      <c r="C936" s="33"/>
      <c r="D936" s="102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3.5" customHeight="1">
      <c r="A937" s="1"/>
      <c r="B937" s="1"/>
      <c r="C937" s="33"/>
      <c r="D937" s="102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3.5" customHeight="1">
      <c r="A938" s="1"/>
      <c r="B938" s="1"/>
      <c r="C938" s="33"/>
      <c r="D938" s="102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3.5" customHeight="1">
      <c r="A939" s="1"/>
      <c r="B939" s="1"/>
      <c r="C939" s="33"/>
      <c r="D939" s="102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3.5" customHeight="1">
      <c r="A940" s="1"/>
      <c r="B940" s="1"/>
      <c r="C940" s="33"/>
      <c r="D940" s="102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3.5" customHeight="1">
      <c r="A941" s="1"/>
      <c r="B941" s="1"/>
      <c r="C941" s="33"/>
      <c r="D941" s="102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3.5" customHeight="1">
      <c r="A942" s="1"/>
      <c r="B942" s="1"/>
      <c r="C942" s="33"/>
      <c r="D942" s="102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3.5" customHeight="1">
      <c r="A943" s="1"/>
      <c r="B943" s="1"/>
      <c r="C943" s="33"/>
      <c r="D943" s="102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3.5" customHeight="1">
      <c r="A944" s="1"/>
      <c r="B944" s="1"/>
      <c r="C944" s="33"/>
      <c r="D944" s="102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3.5" customHeight="1">
      <c r="A945" s="1"/>
      <c r="B945" s="1"/>
      <c r="C945" s="33"/>
      <c r="D945" s="102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3.5" customHeight="1">
      <c r="A946" s="1"/>
      <c r="B946" s="1"/>
      <c r="C946" s="33"/>
      <c r="D946" s="102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3.5" customHeight="1">
      <c r="A947" s="1"/>
      <c r="B947" s="1"/>
      <c r="C947" s="33"/>
      <c r="D947" s="102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3.5" customHeight="1">
      <c r="A948" s="1"/>
      <c r="B948" s="1"/>
      <c r="C948" s="33"/>
      <c r="D948" s="102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3.5" customHeight="1">
      <c r="A949" s="1"/>
      <c r="B949" s="1"/>
      <c r="C949" s="33"/>
      <c r="D949" s="102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3.5" customHeight="1">
      <c r="A950" s="1"/>
      <c r="B950" s="1"/>
      <c r="C950" s="33"/>
      <c r="D950" s="102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3.5" customHeight="1">
      <c r="A951" s="1"/>
      <c r="B951" s="1"/>
      <c r="C951" s="33"/>
      <c r="D951" s="102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3.5" customHeight="1">
      <c r="A952" s="1"/>
      <c r="B952" s="1"/>
      <c r="C952" s="33"/>
      <c r="D952" s="102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3.5" customHeight="1">
      <c r="A953" s="1"/>
      <c r="B953" s="1"/>
      <c r="C953" s="33"/>
      <c r="D953" s="102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3.5" customHeight="1">
      <c r="A954" s="1"/>
      <c r="B954" s="1"/>
      <c r="C954" s="33"/>
      <c r="D954" s="102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3.5" customHeight="1">
      <c r="A955" s="1"/>
      <c r="B955" s="1"/>
      <c r="C955" s="33"/>
      <c r="D955" s="102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3.5" customHeight="1">
      <c r="A956" s="1"/>
      <c r="B956" s="1"/>
      <c r="C956" s="33"/>
      <c r="D956" s="102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3.5" customHeight="1">
      <c r="A957" s="1"/>
      <c r="B957" s="1"/>
      <c r="C957" s="33"/>
      <c r="D957" s="102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3.5" customHeight="1">
      <c r="A958" s="1"/>
      <c r="B958" s="1"/>
      <c r="C958" s="33"/>
      <c r="D958" s="102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3.5" customHeight="1">
      <c r="A959" s="1"/>
      <c r="B959" s="1"/>
      <c r="C959" s="33"/>
      <c r="D959" s="102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3.5" customHeight="1">
      <c r="A960" s="1"/>
      <c r="B960" s="1"/>
      <c r="C960" s="33"/>
      <c r="D960" s="102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3.5" customHeight="1">
      <c r="A961" s="1"/>
      <c r="B961" s="1"/>
      <c r="C961" s="33"/>
      <c r="D961" s="102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3.5" customHeight="1">
      <c r="A962" s="1"/>
      <c r="B962" s="1"/>
      <c r="C962" s="33"/>
      <c r="D962" s="102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3.5" customHeight="1">
      <c r="A963" s="1"/>
      <c r="B963" s="1"/>
      <c r="C963" s="33"/>
      <c r="D963" s="102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3.5" customHeight="1">
      <c r="A964" s="1"/>
      <c r="B964" s="1"/>
      <c r="C964" s="33"/>
      <c r="D964" s="102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3.5" customHeight="1">
      <c r="A965" s="1"/>
      <c r="B965" s="1"/>
      <c r="C965" s="33"/>
      <c r="D965" s="102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3.5" customHeight="1">
      <c r="A966" s="1"/>
      <c r="B966" s="1"/>
      <c r="C966" s="33"/>
      <c r="D966" s="102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3.5" customHeight="1">
      <c r="A967" s="1"/>
      <c r="B967" s="1"/>
      <c r="C967" s="33"/>
      <c r="D967" s="102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3.5" customHeight="1">
      <c r="A968" s="1"/>
      <c r="B968" s="1"/>
      <c r="C968" s="33"/>
      <c r="D968" s="102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3.5" customHeight="1">
      <c r="A969" s="1"/>
      <c r="B969" s="1"/>
      <c r="C969" s="33"/>
      <c r="D969" s="102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3.5" customHeight="1">
      <c r="A970" s="1"/>
      <c r="B970" s="1"/>
      <c r="C970" s="33"/>
      <c r="D970" s="102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3.5" customHeight="1">
      <c r="A971" s="1"/>
      <c r="B971" s="1"/>
      <c r="C971" s="33"/>
      <c r="D971" s="102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3.5" customHeight="1">
      <c r="A972" s="1"/>
      <c r="B972" s="1"/>
      <c r="C972" s="33"/>
      <c r="D972" s="102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3.5" customHeight="1">
      <c r="A973" s="1"/>
      <c r="B973" s="1"/>
      <c r="C973" s="33"/>
      <c r="D973" s="102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3.5" customHeight="1">
      <c r="A974" s="1"/>
      <c r="B974" s="1"/>
      <c r="C974" s="33"/>
      <c r="D974" s="102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3.5" customHeight="1">
      <c r="A975" s="1"/>
      <c r="B975" s="1"/>
      <c r="C975" s="33"/>
      <c r="D975" s="102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3.5" customHeight="1">
      <c r="A976" s="1"/>
      <c r="B976" s="1"/>
      <c r="C976" s="33"/>
      <c r="D976" s="102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3.5" customHeight="1">
      <c r="A977" s="1"/>
      <c r="B977" s="1"/>
      <c r="C977" s="33"/>
      <c r="D977" s="102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3.5" customHeight="1">
      <c r="A978" s="1"/>
      <c r="B978" s="1"/>
      <c r="C978" s="33"/>
      <c r="D978" s="102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3.5" customHeight="1">
      <c r="A979" s="1"/>
      <c r="B979" s="1"/>
      <c r="C979" s="33"/>
      <c r="D979" s="102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3.5" customHeight="1">
      <c r="A980" s="1"/>
      <c r="B980" s="1"/>
      <c r="C980" s="33"/>
      <c r="D980" s="102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3.5" customHeight="1">
      <c r="A981" s="1"/>
      <c r="B981" s="1"/>
      <c r="C981" s="33"/>
      <c r="D981" s="102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3.5" customHeight="1">
      <c r="A982" s="1"/>
      <c r="B982" s="1"/>
      <c r="C982" s="33"/>
      <c r="D982" s="102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3.5" customHeight="1">
      <c r="A983" s="1"/>
      <c r="B983" s="1"/>
      <c r="C983" s="33"/>
      <c r="D983" s="102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3.5" customHeight="1">
      <c r="A984" s="1"/>
      <c r="B984" s="1"/>
      <c r="C984" s="33"/>
      <c r="D984" s="102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3.5" customHeight="1">
      <c r="A985" s="1"/>
      <c r="B985" s="1"/>
      <c r="C985" s="33"/>
      <c r="D985" s="102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3.5" customHeight="1">
      <c r="A986" s="1"/>
      <c r="B986" s="1"/>
      <c r="C986" s="33"/>
      <c r="D986" s="102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3.5" customHeight="1">
      <c r="A987" s="1"/>
      <c r="B987" s="1"/>
      <c r="C987" s="33"/>
      <c r="D987" s="102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3.5" customHeight="1">
      <c r="A988" s="1"/>
      <c r="B988" s="1"/>
      <c r="C988" s="33"/>
      <c r="D988" s="102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3.5" customHeight="1">
      <c r="A989" s="1"/>
      <c r="B989" s="1"/>
      <c r="C989" s="33"/>
      <c r="D989" s="102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3.5" customHeight="1">
      <c r="A990" s="1"/>
      <c r="B990" s="1"/>
      <c r="C990" s="33"/>
      <c r="D990" s="102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3.5" customHeight="1">
      <c r="A991" s="1"/>
      <c r="B991" s="1"/>
      <c r="C991" s="33"/>
      <c r="D991" s="102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3.5" customHeight="1">
      <c r="A992" s="1"/>
      <c r="B992" s="1"/>
      <c r="C992" s="33"/>
      <c r="D992" s="102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3.5" customHeight="1">
      <c r="A993" s="1"/>
      <c r="B993" s="1"/>
      <c r="C993" s="33"/>
      <c r="D993" s="102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3.5" customHeight="1">
      <c r="A994" s="1"/>
      <c r="B994" s="1"/>
      <c r="C994" s="33"/>
      <c r="D994" s="102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3.5" customHeight="1">
      <c r="A995" s="1"/>
      <c r="B995" s="1"/>
      <c r="C995" s="33"/>
      <c r="D995" s="102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3.5" customHeight="1">
      <c r="A996" s="1"/>
      <c r="B996" s="1"/>
      <c r="C996" s="33"/>
      <c r="D996" s="102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3.5" customHeight="1">
      <c r="A997" s="1"/>
      <c r="B997" s="1"/>
      <c r="C997" s="33"/>
      <c r="D997" s="102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3.5" customHeight="1">
      <c r="A998" s="1"/>
      <c r="B998" s="1"/>
      <c r="C998" s="33"/>
      <c r="D998" s="102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3.5" customHeight="1">
      <c r="A999" s="1"/>
      <c r="B999" s="1"/>
      <c r="C999" s="33"/>
      <c r="D999" s="102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3.5" customHeight="1">
      <c r="A1000" s="1"/>
      <c r="B1000" s="1"/>
      <c r="C1000" s="33"/>
      <c r="D1000" s="102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ht="13.5" customHeight="1">
      <c r="A1001" s="1"/>
      <c r="B1001" s="1"/>
      <c r="C1001" s="33"/>
      <c r="D1001" s="102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ht="13.5" customHeight="1">
      <c r="A1002" s="1"/>
      <c r="B1002" s="1"/>
      <c r="C1002" s="33"/>
      <c r="D1002" s="102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ht="13.5" customHeight="1">
      <c r="A1003" s="1"/>
      <c r="B1003" s="1"/>
      <c r="C1003" s="33"/>
      <c r="D1003" s="102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ht="13.5" customHeight="1">
      <c r="A1004" s="1"/>
      <c r="B1004" s="1"/>
      <c r="C1004" s="33"/>
      <c r="D1004" s="102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ht="13.5" customHeight="1">
      <c r="A1005" s="1"/>
      <c r="B1005" s="1"/>
      <c r="C1005" s="33"/>
      <c r="D1005" s="102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ht="13.5" customHeight="1">
      <c r="A1006" s="1"/>
      <c r="B1006" s="1"/>
      <c r="C1006" s="33"/>
      <c r="D1006" s="102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ht="13.5" customHeight="1">
      <c r="A1007" s="1"/>
      <c r="B1007" s="1"/>
      <c r="C1007" s="33"/>
      <c r="D1007" s="102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ht="13.5" customHeight="1">
      <c r="A1008" s="1"/>
      <c r="B1008" s="1"/>
      <c r="C1008" s="33"/>
      <c r="D1008" s="102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ht="13.5" customHeight="1">
      <c r="A1009" s="1"/>
      <c r="B1009" s="1"/>
      <c r="C1009" s="33"/>
      <c r="D1009" s="102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ht="13.5" customHeight="1">
      <c r="A1010" s="1"/>
      <c r="B1010" s="1"/>
      <c r="C1010" s="33"/>
      <c r="D1010" s="102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ht="13.5" customHeight="1">
      <c r="A1011" s="1"/>
      <c r="B1011" s="1"/>
      <c r="C1011" s="33"/>
      <c r="D1011" s="102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ht="13.5" customHeight="1">
      <c r="A1012" s="1"/>
      <c r="B1012" s="1"/>
      <c r="C1012" s="33"/>
      <c r="D1012" s="102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ht="13.5" customHeight="1">
      <c r="A1013" s="1"/>
      <c r="B1013" s="1"/>
      <c r="C1013" s="33"/>
      <c r="D1013" s="102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ht="13.5" customHeight="1">
      <c r="A1014" s="1"/>
      <c r="B1014" s="1"/>
      <c r="C1014" s="33"/>
      <c r="D1014" s="102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ht="13.5" customHeight="1">
      <c r="A1015" s="1"/>
      <c r="B1015" s="1"/>
      <c r="C1015" s="33"/>
      <c r="D1015" s="102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ht="13.5" customHeight="1">
      <c r="A1016" s="1"/>
      <c r="B1016" s="1"/>
      <c r="C1016" s="33"/>
      <c r="D1016" s="102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ht="13.5" customHeight="1">
      <c r="A1017" s="1"/>
      <c r="B1017" s="1"/>
      <c r="C1017" s="33"/>
      <c r="D1017" s="102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ht="13.5" customHeight="1">
      <c r="A1018" s="1"/>
      <c r="B1018" s="1"/>
      <c r="C1018" s="33"/>
      <c r="D1018" s="102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ht="13.5" customHeight="1">
      <c r="A1019" s="1"/>
      <c r="B1019" s="1"/>
      <c r="C1019" s="33"/>
      <c r="D1019" s="102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ht="13.5" customHeight="1">
      <c r="A1020" s="1"/>
      <c r="B1020" s="1"/>
      <c r="C1020" s="33"/>
      <c r="D1020" s="102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</sheetData>
  <mergeCells count="29">
    <mergeCell ref="B1:C1"/>
    <mergeCell ref="E1:J1"/>
    <mergeCell ref="B2:C2"/>
    <mergeCell ref="F2:I2"/>
    <mergeCell ref="B3:C3"/>
    <mergeCell ref="F3:I3"/>
    <mergeCell ref="F4:I4"/>
    <mergeCell ref="G13:H13"/>
    <mergeCell ref="I13:J13"/>
    <mergeCell ref="L19:L57"/>
    <mergeCell ref="M19:M57"/>
    <mergeCell ref="B14:D14"/>
    <mergeCell ref="B15:D15"/>
    <mergeCell ref="B16:D16"/>
    <mergeCell ref="E16:K16"/>
    <mergeCell ref="B17:D17"/>
    <mergeCell ref="E17:H17"/>
    <mergeCell ref="I17:J17"/>
    <mergeCell ref="A53:B53"/>
    <mergeCell ref="A54:B54"/>
    <mergeCell ref="B177:C177"/>
    <mergeCell ref="B178:C178"/>
    <mergeCell ref="B4:C4"/>
    <mergeCell ref="B5:C5"/>
    <mergeCell ref="B6:C6"/>
    <mergeCell ref="B8:D8"/>
    <mergeCell ref="B9:C9"/>
    <mergeCell ref="B10:C10"/>
    <mergeCell ref="B11:C11"/>
  </mergeCells>
  <printOptions/>
  <pageMargins bottom="0.75" footer="0.0" header="0.0" left="0.7" right="0.7" top="0.75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8.0"/>
    <col customWidth="1" min="5" max="5" width="9.57"/>
    <col customWidth="1" min="6" max="26" width="8.0"/>
  </cols>
  <sheetData>
    <row r="2">
      <c r="D2" s="103" t="s">
        <v>112</v>
      </c>
    </row>
    <row r="3" ht="15.75" customHeight="1"/>
    <row r="4" ht="48.0" customHeight="1">
      <c r="D4" s="104" t="s">
        <v>113</v>
      </c>
      <c r="E4" s="105" t="s">
        <v>114</v>
      </c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7"/>
      <c r="Q4" s="105" t="s">
        <v>115</v>
      </c>
      <c r="R4" s="106"/>
      <c r="S4" s="107"/>
    </row>
    <row r="5" ht="142.5" customHeight="1">
      <c r="D5" s="108"/>
      <c r="E5" s="109" t="s">
        <v>116</v>
      </c>
      <c r="F5" s="110" t="s">
        <v>117</v>
      </c>
      <c r="G5" s="111" t="s">
        <v>118</v>
      </c>
      <c r="H5" s="112" t="s">
        <v>119</v>
      </c>
      <c r="I5" s="113" t="s">
        <v>120</v>
      </c>
      <c r="J5" s="114" t="s">
        <v>121</v>
      </c>
      <c r="K5" s="115" t="s">
        <v>122</v>
      </c>
      <c r="L5" s="116" t="s">
        <v>123</v>
      </c>
      <c r="M5" s="117" t="s">
        <v>124</v>
      </c>
      <c r="N5" s="118" t="s">
        <v>125</v>
      </c>
      <c r="O5" s="118" t="s">
        <v>126</v>
      </c>
      <c r="P5" s="119" t="s">
        <v>127</v>
      </c>
      <c r="Q5" s="120" t="s">
        <v>128</v>
      </c>
      <c r="R5" s="120" t="s">
        <v>129</v>
      </c>
      <c r="S5" s="120" t="s">
        <v>130</v>
      </c>
    </row>
    <row r="6" ht="16.5" customHeight="1">
      <c r="D6" s="121" t="s">
        <v>131</v>
      </c>
      <c r="E6" s="122">
        <v>2.0</v>
      </c>
      <c r="F6" s="122">
        <v>3.0</v>
      </c>
      <c r="G6" s="122">
        <v>0.0</v>
      </c>
      <c r="H6" s="122">
        <v>0.0</v>
      </c>
      <c r="I6" s="122">
        <v>0.0</v>
      </c>
      <c r="J6" s="122">
        <v>1.0</v>
      </c>
      <c r="K6" s="122">
        <v>2.0</v>
      </c>
      <c r="L6" s="122">
        <v>2.0</v>
      </c>
      <c r="M6" s="122">
        <v>3.0</v>
      </c>
      <c r="N6" s="122">
        <v>1.0</v>
      </c>
      <c r="O6" s="122">
        <v>1.0</v>
      </c>
      <c r="P6" s="122">
        <v>3.0</v>
      </c>
      <c r="Q6" s="122">
        <v>2.0</v>
      </c>
      <c r="R6" s="123">
        <v>1.0</v>
      </c>
      <c r="S6" s="123">
        <v>3.0</v>
      </c>
    </row>
    <row r="7" ht="16.5" customHeight="1">
      <c r="D7" s="121" t="s">
        <v>132</v>
      </c>
      <c r="E7" s="122">
        <v>2.0</v>
      </c>
      <c r="F7" s="122">
        <v>0.0</v>
      </c>
      <c r="G7" s="122">
        <v>2.0</v>
      </c>
      <c r="H7" s="122">
        <v>2.0</v>
      </c>
      <c r="I7" s="122">
        <v>1.0</v>
      </c>
      <c r="J7" s="122">
        <v>2.0</v>
      </c>
      <c r="K7" s="122">
        <v>3.0</v>
      </c>
      <c r="L7" s="122">
        <v>1.0</v>
      </c>
      <c r="M7" s="122">
        <v>2.0</v>
      </c>
      <c r="N7" s="122">
        <v>1.0</v>
      </c>
      <c r="O7" s="122">
        <v>3.0</v>
      </c>
      <c r="P7" s="122">
        <v>0.0</v>
      </c>
      <c r="Q7" s="122">
        <v>1.0</v>
      </c>
      <c r="R7" s="122">
        <v>3.0</v>
      </c>
      <c r="S7" s="122">
        <v>0.0</v>
      </c>
    </row>
    <row r="8" ht="16.5" customHeight="1">
      <c r="D8" s="121" t="s">
        <v>133</v>
      </c>
      <c r="E8" s="122">
        <v>3.0</v>
      </c>
      <c r="F8" s="122">
        <v>2.0</v>
      </c>
      <c r="G8" s="122">
        <v>2.0</v>
      </c>
      <c r="H8" s="122">
        <v>0.0</v>
      </c>
      <c r="I8" s="122">
        <v>2.0</v>
      </c>
      <c r="J8" s="122">
        <v>2.0</v>
      </c>
      <c r="K8" s="122">
        <v>1.0</v>
      </c>
      <c r="L8" s="122">
        <v>0.0</v>
      </c>
      <c r="M8" s="122">
        <v>1.0</v>
      </c>
      <c r="N8" s="122">
        <v>0.0</v>
      </c>
      <c r="O8" s="122">
        <v>2.0</v>
      </c>
      <c r="P8" s="122">
        <v>0.0</v>
      </c>
      <c r="Q8" s="122">
        <v>1.0</v>
      </c>
      <c r="R8" s="122">
        <v>2.0</v>
      </c>
      <c r="S8" s="122">
        <v>2.0</v>
      </c>
    </row>
    <row r="9" ht="16.5" customHeight="1">
      <c r="D9" s="121" t="s">
        <v>134</v>
      </c>
      <c r="E9" s="122">
        <v>2.0</v>
      </c>
      <c r="F9" s="122">
        <v>3.0</v>
      </c>
      <c r="G9" s="122">
        <v>2.0</v>
      </c>
      <c r="H9" s="122">
        <v>1.0</v>
      </c>
      <c r="I9" s="122">
        <v>3.0</v>
      </c>
      <c r="J9" s="122">
        <v>1.0</v>
      </c>
      <c r="K9" s="122">
        <v>0.0</v>
      </c>
      <c r="L9" s="122">
        <v>1.0</v>
      </c>
      <c r="M9" s="122">
        <v>1.0</v>
      </c>
      <c r="N9" s="122">
        <v>1.0</v>
      </c>
      <c r="O9" s="122">
        <v>0.0</v>
      </c>
      <c r="P9" s="122">
        <v>3.0</v>
      </c>
      <c r="Q9" s="122">
        <v>2.0</v>
      </c>
      <c r="R9" s="122">
        <v>1.0</v>
      </c>
      <c r="S9" s="123">
        <v>0.0</v>
      </c>
    </row>
    <row r="10" ht="16.5" customHeight="1">
      <c r="B10" s="103" t="s">
        <v>135</v>
      </c>
      <c r="D10" s="124" t="s">
        <v>136</v>
      </c>
      <c r="E10" s="125">
        <f t="shared" ref="E10:S10" si="1">IFERROR(AVERAGEIF(E6:E9,"&lt;&gt;0",E6:E9),0)</f>
        <v>2.25</v>
      </c>
      <c r="F10" s="125">
        <f t="shared" si="1"/>
        <v>2.666666667</v>
      </c>
      <c r="G10" s="125">
        <f t="shared" si="1"/>
        <v>2</v>
      </c>
      <c r="H10" s="125">
        <f t="shared" si="1"/>
        <v>1.5</v>
      </c>
      <c r="I10" s="125">
        <f t="shared" si="1"/>
        <v>2</v>
      </c>
      <c r="J10" s="125">
        <f t="shared" si="1"/>
        <v>1.5</v>
      </c>
      <c r="K10" s="125">
        <f t="shared" si="1"/>
        <v>2</v>
      </c>
      <c r="L10" s="125">
        <f t="shared" si="1"/>
        <v>1.333333333</v>
      </c>
      <c r="M10" s="125">
        <f t="shared" si="1"/>
        <v>1.75</v>
      </c>
      <c r="N10" s="125">
        <f t="shared" si="1"/>
        <v>1</v>
      </c>
      <c r="O10" s="125">
        <f t="shared" si="1"/>
        <v>2</v>
      </c>
      <c r="P10" s="125">
        <f t="shared" si="1"/>
        <v>3</v>
      </c>
      <c r="Q10" s="125">
        <f t="shared" si="1"/>
        <v>1.5</v>
      </c>
      <c r="R10" s="125">
        <f t="shared" si="1"/>
        <v>1.75</v>
      </c>
      <c r="S10" s="125">
        <f t="shared" si="1"/>
        <v>2.5</v>
      </c>
    </row>
    <row r="12" ht="15.75" customHeight="1"/>
    <row r="13" ht="48.0" customHeight="1">
      <c r="B13" s="103" t="s">
        <v>137</v>
      </c>
      <c r="D13" s="104" t="s">
        <v>113</v>
      </c>
      <c r="E13" s="105" t="s">
        <v>114</v>
      </c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7"/>
      <c r="Q13" s="105" t="s">
        <v>115</v>
      </c>
      <c r="R13" s="106"/>
      <c r="S13" s="107"/>
    </row>
    <row r="14" ht="142.5" customHeight="1">
      <c r="D14" s="108"/>
      <c r="E14" s="109" t="s">
        <v>116</v>
      </c>
      <c r="F14" s="110" t="s">
        <v>117</v>
      </c>
      <c r="G14" s="111" t="s">
        <v>118</v>
      </c>
      <c r="H14" s="112" t="s">
        <v>119</v>
      </c>
      <c r="I14" s="113" t="s">
        <v>120</v>
      </c>
      <c r="J14" s="114" t="s">
        <v>121</v>
      </c>
      <c r="K14" s="115" t="s">
        <v>122</v>
      </c>
      <c r="L14" s="116" t="s">
        <v>123</v>
      </c>
      <c r="M14" s="117" t="s">
        <v>124</v>
      </c>
      <c r="N14" s="118" t="s">
        <v>125</v>
      </c>
      <c r="O14" s="118" t="s">
        <v>126</v>
      </c>
      <c r="P14" s="119" t="s">
        <v>127</v>
      </c>
      <c r="Q14" s="120" t="s">
        <v>128</v>
      </c>
      <c r="R14" s="120" t="s">
        <v>129</v>
      </c>
      <c r="S14" s="120" t="s">
        <v>130</v>
      </c>
    </row>
    <row r="15" ht="16.5" customHeight="1">
      <c r="C15" s="103">
        <f>'CC4'!N19</f>
        <v>2.65</v>
      </c>
      <c r="D15" s="121" t="s">
        <v>131</v>
      </c>
      <c r="E15" s="122">
        <f t="shared" ref="E15:S15" si="2">($C$15*E6/3)</f>
        <v>1.766666667</v>
      </c>
      <c r="F15" s="122">
        <f t="shared" si="2"/>
        <v>2.65</v>
      </c>
      <c r="G15" s="122">
        <f t="shared" si="2"/>
        <v>0</v>
      </c>
      <c r="H15" s="122">
        <f t="shared" si="2"/>
        <v>0</v>
      </c>
      <c r="I15" s="122">
        <f t="shared" si="2"/>
        <v>0</v>
      </c>
      <c r="J15" s="122">
        <f t="shared" si="2"/>
        <v>0.8833333333</v>
      </c>
      <c r="K15" s="122">
        <f t="shared" si="2"/>
        <v>1.766666667</v>
      </c>
      <c r="L15" s="122">
        <f t="shared" si="2"/>
        <v>1.766666667</v>
      </c>
      <c r="M15" s="122">
        <f t="shared" si="2"/>
        <v>2.65</v>
      </c>
      <c r="N15" s="122">
        <f t="shared" si="2"/>
        <v>0.8833333333</v>
      </c>
      <c r="O15" s="122">
        <f t="shared" si="2"/>
        <v>0.8833333333</v>
      </c>
      <c r="P15" s="122">
        <f t="shared" si="2"/>
        <v>2.65</v>
      </c>
      <c r="Q15" s="122">
        <f t="shared" si="2"/>
        <v>1.766666667</v>
      </c>
      <c r="R15" s="122">
        <f t="shared" si="2"/>
        <v>0.8833333333</v>
      </c>
      <c r="S15" s="122">
        <f t="shared" si="2"/>
        <v>2.65</v>
      </c>
    </row>
    <row r="16" ht="16.5" customHeight="1">
      <c r="D16" s="121" t="s">
        <v>132</v>
      </c>
      <c r="E16" s="122">
        <f t="shared" ref="E16:S16" si="3">($C$15*E7/3)</f>
        <v>1.766666667</v>
      </c>
      <c r="F16" s="122">
        <f t="shared" si="3"/>
        <v>0</v>
      </c>
      <c r="G16" s="122">
        <f t="shared" si="3"/>
        <v>1.766666667</v>
      </c>
      <c r="H16" s="122">
        <f t="shared" si="3"/>
        <v>1.766666667</v>
      </c>
      <c r="I16" s="122">
        <f t="shared" si="3"/>
        <v>0.8833333333</v>
      </c>
      <c r="J16" s="122">
        <f t="shared" si="3"/>
        <v>1.766666667</v>
      </c>
      <c r="K16" s="122">
        <f t="shared" si="3"/>
        <v>2.65</v>
      </c>
      <c r="L16" s="122">
        <f t="shared" si="3"/>
        <v>0.8833333333</v>
      </c>
      <c r="M16" s="122">
        <f t="shared" si="3"/>
        <v>1.766666667</v>
      </c>
      <c r="N16" s="122">
        <f t="shared" si="3"/>
        <v>0.8833333333</v>
      </c>
      <c r="O16" s="122">
        <f t="shared" si="3"/>
        <v>2.65</v>
      </c>
      <c r="P16" s="122">
        <f t="shared" si="3"/>
        <v>0</v>
      </c>
      <c r="Q16" s="122">
        <f t="shared" si="3"/>
        <v>0.8833333333</v>
      </c>
      <c r="R16" s="122">
        <f t="shared" si="3"/>
        <v>2.65</v>
      </c>
      <c r="S16" s="122">
        <f t="shared" si="3"/>
        <v>0</v>
      </c>
    </row>
    <row r="17" ht="16.5" customHeight="1">
      <c r="D17" s="121" t="s">
        <v>133</v>
      </c>
      <c r="E17" s="122">
        <f t="shared" ref="E17:S17" si="4">($C$15*E8/3)</f>
        <v>2.65</v>
      </c>
      <c r="F17" s="122">
        <f t="shared" si="4"/>
        <v>1.766666667</v>
      </c>
      <c r="G17" s="122">
        <f t="shared" si="4"/>
        <v>1.766666667</v>
      </c>
      <c r="H17" s="122">
        <f t="shared" si="4"/>
        <v>0</v>
      </c>
      <c r="I17" s="122">
        <f t="shared" si="4"/>
        <v>1.766666667</v>
      </c>
      <c r="J17" s="122">
        <f t="shared" si="4"/>
        <v>1.766666667</v>
      </c>
      <c r="K17" s="122">
        <f t="shared" si="4"/>
        <v>0.8833333333</v>
      </c>
      <c r="L17" s="122">
        <f t="shared" si="4"/>
        <v>0</v>
      </c>
      <c r="M17" s="122">
        <f t="shared" si="4"/>
        <v>0.8833333333</v>
      </c>
      <c r="N17" s="122">
        <f t="shared" si="4"/>
        <v>0</v>
      </c>
      <c r="O17" s="122">
        <f t="shared" si="4"/>
        <v>1.766666667</v>
      </c>
      <c r="P17" s="122">
        <f t="shared" si="4"/>
        <v>0</v>
      </c>
      <c r="Q17" s="122">
        <f t="shared" si="4"/>
        <v>0.8833333333</v>
      </c>
      <c r="R17" s="122">
        <f t="shared" si="4"/>
        <v>1.766666667</v>
      </c>
      <c r="S17" s="122">
        <f t="shared" si="4"/>
        <v>1.766666667</v>
      </c>
    </row>
    <row r="18" ht="16.5" customHeight="1">
      <c r="D18" s="121" t="s">
        <v>134</v>
      </c>
      <c r="E18" s="122">
        <f t="shared" ref="E18:S18" si="5">($C$15*E9/3)</f>
        <v>1.766666667</v>
      </c>
      <c r="F18" s="122">
        <f t="shared" si="5"/>
        <v>2.65</v>
      </c>
      <c r="G18" s="122">
        <f t="shared" si="5"/>
        <v>1.766666667</v>
      </c>
      <c r="H18" s="122">
        <f t="shared" si="5"/>
        <v>0.8833333333</v>
      </c>
      <c r="I18" s="122">
        <f t="shared" si="5"/>
        <v>2.65</v>
      </c>
      <c r="J18" s="122">
        <f t="shared" si="5"/>
        <v>0.8833333333</v>
      </c>
      <c r="K18" s="122">
        <f t="shared" si="5"/>
        <v>0</v>
      </c>
      <c r="L18" s="122">
        <f t="shared" si="5"/>
        <v>0.8833333333</v>
      </c>
      <c r="M18" s="122">
        <f t="shared" si="5"/>
        <v>0.8833333333</v>
      </c>
      <c r="N18" s="122">
        <f t="shared" si="5"/>
        <v>0.8833333333</v>
      </c>
      <c r="O18" s="122">
        <f t="shared" si="5"/>
        <v>0</v>
      </c>
      <c r="P18" s="122">
        <f t="shared" si="5"/>
        <v>2.65</v>
      </c>
      <c r="Q18" s="122">
        <f t="shared" si="5"/>
        <v>1.766666667</v>
      </c>
      <c r="R18" s="122">
        <f t="shared" si="5"/>
        <v>0.8833333333</v>
      </c>
      <c r="S18" s="122">
        <f t="shared" si="5"/>
        <v>0</v>
      </c>
    </row>
    <row r="19" ht="16.5" customHeight="1">
      <c r="D19" s="124" t="s">
        <v>136</v>
      </c>
      <c r="E19" s="125">
        <f t="shared" ref="E19:S19" si="6">IFERROR(AVERAGEIF(E15:E18,"&lt;&gt;0",E15:E18),0)</f>
        <v>1.9875</v>
      </c>
      <c r="F19" s="125">
        <f t="shared" si="6"/>
        <v>2.355555556</v>
      </c>
      <c r="G19" s="125">
        <f t="shared" si="6"/>
        <v>1.766666667</v>
      </c>
      <c r="H19" s="125">
        <f t="shared" si="6"/>
        <v>1.325</v>
      </c>
      <c r="I19" s="125">
        <f t="shared" si="6"/>
        <v>1.766666667</v>
      </c>
      <c r="J19" s="125">
        <f t="shared" si="6"/>
        <v>1.325</v>
      </c>
      <c r="K19" s="125">
        <f t="shared" si="6"/>
        <v>1.766666667</v>
      </c>
      <c r="L19" s="125">
        <f t="shared" si="6"/>
        <v>1.177777778</v>
      </c>
      <c r="M19" s="125">
        <f t="shared" si="6"/>
        <v>1.545833333</v>
      </c>
      <c r="N19" s="125">
        <f t="shared" si="6"/>
        <v>0.8833333333</v>
      </c>
      <c r="O19" s="125">
        <f t="shared" si="6"/>
        <v>1.766666667</v>
      </c>
      <c r="P19" s="125">
        <f t="shared" si="6"/>
        <v>2.65</v>
      </c>
      <c r="Q19" s="125">
        <f t="shared" si="6"/>
        <v>1.325</v>
      </c>
      <c r="R19" s="125">
        <f t="shared" si="6"/>
        <v>1.545833333</v>
      </c>
      <c r="S19" s="125">
        <f t="shared" si="6"/>
        <v>2.208333333</v>
      </c>
    </row>
    <row r="21" ht="15.75" customHeight="1"/>
    <row r="22" ht="15.75" customHeight="1">
      <c r="B22" s="126" t="s">
        <v>135</v>
      </c>
      <c r="C22" s="127"/>
      <c r="D22" s="128" t="s">
        <v>136</v>
      </c>
      <c r="E22" s="129">
        <f t="shared" ref="E22:S22" si="7">E10</f>
        <v>2.25</v>
      </c>
      <c r="F22" s="129">
        <f t="shared" si="7"/>
        <v>2.666666667</v>
      </c>
      <c r="G22" s="129">
        <f t="shared" si="7"/>
        <v>2</v>
      </c>
      <c r="H22" s="129">
        <f t="shared" si="7"/>
        <v>1.5</v>
      </c>
      <c r="I22" s="129">
        <f t="shared" si="7"/>
        <v>2</v>
      </c>
      <c r="J22" s="129">
        <f t="shared" si="7"/>
        <v>1.5</v>
      </c>
      <c r="K22" s="129">
        <f t="shared" si="7"/>
        <v>2</v>
      </c>
      <c r="L22" s="129">
        <f t="shared" si="7"/>
        <v>1.333333333</v>
      </c>
      <c r="M22" s="129">
        <f t="shared" si="7"/>
        <v>1.75</v>
      </c>
      <c r="N22" s="129">
        <f t="shared" si="7"/>
        <v>1</v>
      </c>
      <c r="O22" s="129">
        <f t="shared" si="7"/>
        <v>2</v>
      </c>
      <c r="P22" s="129">
        <f t="shared" si="7"/>
        <v>3</v>
      </c>
      <c r="Q22" s="129">
        <f t="shared" si="7"/>
        <v>1.5</v>
      </c>
      <c r="R22" s="129">
        <f t="shared" si="7"/>
        <v>1.75</v>
      </c>
      <c r="S22" s="129">
        <f t="shared" si="7"/>
        <v>2.5</v>
      </c>
    </row>
    <row r="23" ht="15.75" customHeight="1">
      <c r="B23" s="130" t="s">
        <v>137</v>
      </c>
      <c r="C23" s="127"/>
      <c r="D23" s="128" t="s">
        <v>136</v>
      </c>
      <c r="E23" s="131">
        <f t="shared" ref="E23:S23" si="8">E19</f>
        <v>1.9875</v>
      </c>
      <c r="F23" s="131">
        <f t="shared" si="8"/>
        <v>2.355555556</v>
      </c>
      <c r="G23" s="131">
        <f t="shared" si="8"/>
        <v>1.766666667</v>
      </c>
      <c r="H23" s="131">
        <f t="shared" si="8"/>
        <v>1.325</v>
      </c>
      <c r="I23" s="131">
        <f t="shared" si="8"/>
        <v>1.766666667</v>
      </c>
      <c r="J23" s="131">
        <f t="shared" si="8"/>
        <v>1.325</v>
      </c>
      <c r="K23" s="131">
        <f t="shared" si="8"/>
        <v>1.766666667</v>
      </c>
      <c r="L23" s="131">
        <f t="shared" si="8"/>
        <v>1.177777778</v>
      </c>
      <c r="M23" s="131">
        <f t="shared" si="8"/>
        <v>1.545833333</v>
      </c>
      <c r="N23" s="131">
        <f t="shared" si="8"/>
        <v>0.8833333333</v>
      </c>
      <c r="O23" s="131">
        <f t="shared" si="8"/>
        <v>1.766666667</v>
      </c>
      <c r="P23" s="131">
        <f t="shared" si="8"/>
        <v>2.65</v>
      </c>
      <c r="Q23" s="131">
        <f t="shared" si="8"/>
        <v>1.325</v>
      </c>
      <c r="R23" s="131">
        <f t="shared" si="8"/>
        <v>1.545833333</v>
      </c>
      <c r="S23" s="131">
        <f t="shared" si="8"/>
        <v>2.208333333</v>
      </c>
    </row>
    <row r="24" ht="15.75" customHeight="1"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</row>
    <row r="25" ht="15.75" customHeight="1">
      <c r="B25" s="127" t="s">
        <v>138</v>
      </c>
      <c r="C25" s="127"/>
      <c r="D25" s="127"/>
      <c r="E25" s="126">
        <f t="shared" ref="E25:S25" si="9">E22-E23</f>
        <v>0.2625</v>
      </c>
      <c r="F25" s="126">
        <f t="shared" si="9"/>
        <v>0.3111111111</v>
      </c>
      <c r="G25" s="126">
        <f t="shared" si="9"/>
        <v>0.2333333333</v>
      </c>
      <c r="H25" s="126">
        <f t="shared" si="9"/>
        <v>0.175</v>
      </c>
      <c r="I25" s="126">
        <f t="shared" si="9"/>
        <v>0.2333333333</v>
      </c>
      <c r="J25" s="126">
        <f t="shared" si="9"/>
        <v>0.175</v>
      </c>
      <c r="K25" s="126">
        <f t="shared" si="9"/>
        <v>0.2333333333</v>
      </c>
      <c r="L25" s="126">
        <f t="shared" si="9"/>
        <v>0.1555555556</v>
      </c>
      <c r="M25" s="126">
        <f t="shared" si="9"/>
        <v>0.2041666667</v>
      </c>
      <c r="N25" s="126">
        <f t="shared" si="9"/>
        <v>0.1166666667</v>
      </c>
      <c r="O25" s="126">
        <f t="shared" si="9"/>
        <v>0.2333333333</v>
      </c>
      <c r="P25" s="126">
        <f t="shared" si="9"/>
        <v>0.35</v>
      </c>
      <c r="Q25" s="126">
        <f t="shared" si="9"/>
        <v>0.175</v>
      </c>
      <c r="R25" s="126">
        <f t="shared" si="9"/>
        <v>0.2041666667</v>
      </c>
      <c r="S25" s="126">
        <f t="shared" si="9"/>
        <v>0.2916666667</v>
      </c>
    </row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E4:P4"/>
    <mergeCell ref="Q4:S4"/>
    <mergeCell ref="E13:P13"/>
    <mergeCell ref="Q13:S13"/>
  </mergeCells>
  <printOptions/>
  <pageMargins bottom="0.75" footer="0.0" header="0.0" left="0.7" right="0.7" top="0.75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11.0"/>
    <col customWidth="1" min="3" max="3" width="16.43"/>
    <col customWidth="1" min="4" max="4" width="19.57"/>
    <col customWidth="1" min="5" max="5" width="15.86"/>
    <col customWidth="1" min="6" max="6" width="18.29"/>
    <col customWidth="1" min="7" max="7" width="12.43"/>
    <col customWidth="1" min="8" max="8" width="11.71"/>
    <col customWidth="1" min="9" max="9" width="12.43"/>
    <col customWidth="1" min="10" max="10" width="7.0"/>
    <col customWidth="1" min="11" max="11" width="12.0"/>
    <col customWidth="1" min="12" max="12" width="13.29"/>
    <col customWidth="1" min="13" max="13" width="8.0"/>
    <col customWidth="1" min="14" max="14" width="12.29"/>
    <col customWidth="1" min="15" max="15" width="6.57"/>
    <col customWidth="1" min="16" max="16" width="11.14"/>
    <col customWidth="1" min="17" max="17" width="5.14"/>
    <col customWidth="1" min="18" max="19" width="6.0"/>
    <col customWidth="1" min="20" max="20" width="6.57"/>
    <col customWidth="1" min="21" max="21" width="5.71"/>
    <col customWidth="1" min="22" max="26" width="8.0"/>
  </cols>
  <sheetData>
    <row r="1" ht="15.0" customHeight="1">
      <c r="A1" s="1"/>
      <c r="B1" s="2" t="s">
        <v>0</v>
      </c>
      <c r="C1" s="3"/>
      <c r="D1" s="4" t="s">
        <v>166</v>
      </c>
      <c r="E1" s="5" t="s">
        <v>2</v>
      </c>
      <c r="F1" s="6"/>
      <c r="G1" s="6"/>
      <c r="H1" s="6"/>
      <c r="I1" s="6"/>
      <c r="J1" s="3"/>
      <c r="K1" s="7"/>
      <c r="L1" s="7"/>
      <c r="M1" s="7"/>
      <c r="N1" s="8"/>
      <c r="O1" s="8"/>
      <c r="P1" s="8"/>
      <c r="Q1" s="8"/>
      <c r="R1" s="8"/>
      <c r="S1" s="9"/>
      <c r="T1" s="9"/>
      <c r="U1" s="9"/>
      <c r="V1" s="1"/>
      <c r="W1" s="1"/>
      <c r="X1" s="1"/>
      <c r="Y1" s="1"/>
      <c r="Z1" s="1"/>
    </row>
    <row r="2" ht="16.5" customHeight="1">
      <c r="A2" s="1"/>
      <c r="B2" s="10" t="s">
        <v>3</v>
      </c>
      <c r="C2" s="3"/>
      <c r="D2" s="4" t="s">
        <v>249</v>
      </c>
      <c r="E2" s="11"/>
      <c r="F2" s="12" t="s">
        <v>5</v>
      </c>
      <c r="G2" s="6"/>
      <c r="H2" s="6"/>
      <c r="I2" s="3"/>
      <c r="J2" s="11"/>
      <c r="K2" s="7"/>
      <c r="L2" s="7"/>
      <c r="M2" s="7"/>
      <c r="N2" s="13"/>
      <c r="O2" s="13"/>
      <c r="P2" s="13"/>
      <c r="Q2" s="13"/>
      <c r="R2" s="14"/>
      <c r="S2" s="7"/>
      <c r="T2" s="7"/>
      <c r="U2" s="7"/>
      <c r="V2" s="1"/>
      <c r="W2" s="1"/>
      <c r="X2" s="1"/>
      <c r="Y2" s="1"/>
      <c r="Z2" s="1"/>
    </row>
    <row r="3" ht="15.0" customHeight="1">
      <c r="A3" s="1"/>
      <c r="B3" s="15" t="s">
        <v>6</v>
      </c>
      <c r="C3" s="3"/>
      <c r="D3" s="4" t="s">
        <v>250</v>
      </c>
      <c r="E3" s="11"/>
      <c r="F3" s="16" t="s">
        <v>8</v>
      </c>
      <c r="G3" s="6"/>
      <c r="H3" s="6"/>
      <c r="I3" s="3"/>
      <c r="J3" s="11"/>
      <c r="K3" s="7"/>
      <c r="L3" s="7"/>
      <c r="M3" s="7"/>
      <c r="N3" s="13"/>
      <c r="O3" s="13"/>
      <c r="P3" s="13"/>
      <c r="Q3" s="13"/>
      <c r="R3" s="14"/>
      <c r="S3" s="7"/>
      <c r="T3" s="7"/>
      <c r="U3" s="7"/>
      <c r="V3" s="1"/>
      <c r="W3" s="1"/>
      <c r="X3" s="1"/>
      <c r="Y3" s="1"/>
      <c r="Z3" s="1"/>
    </row>
    <row r="4" ht="16.5" customHeight="1">
      <c r="A4" s="1"/>
      <c r="B4" s="10" t="s">
        <v>9</v>
      </c>
      <c r="C4" s="3"/>
      <c r="D4" s="4" t="s">
        <v>10</v>
      </c>
      <c r="E4" s="11"/>
      <c r="F4" s="17" t="s">
        <v>11</v>
      </c>
      <c r="G4" s="6"/>
      <c r="H4" s="6"/>
      <c r="I4" s="3"/>
      <c r="J4" s="11"/>
      <c r="K4" s="1"/>
      <c r="L4" s="1"/>
      <c r="M4" s="1"/>
      <c r="N4" s="13"/>
      <c r="O4" s="13"/>
      <c r="P4" s="13"/>
      <c r="Q4" s="13"/>
      <c r="R4" s="14"/>
      <c r="S4" s="7"/>
      <c r="T4" s="7"/>
      <c r="U4" s="7"/>
      <c r="V4" s="1"/>
      <c r="W4" s="1"/>
      <c r="X4" s="1"/>
      <c r="Y4" s="1"/>
      <c r="Z4" s="1"/>
    </row>
    <row r="5" ht="14.25" customHeight="1">
      <c r="A5" s="1"/>
      <c r="B5" s="18" t="s">
        <v>12</v>
      </c>
      <c r="C5" s="3"/>
      <c r="D5" s="4">
        <v>4.0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6.5" customHeight="1">
      <c r="A6" s="1"/>
      <c r="B6" s="19" t="s">
        <v>13</v>
      </c>
      <c r="C6" s="3"/>
      <c r="D6" s="20" t="s">
        <v>14</v>
      </c>
      <c r="E6" s="21"/>
      <c r="F6" s="21"/>
      <c r="G6" s="21"/>
      <c r="H6" s="21"/>
      <c r="I6" s="21"/>
      <c r="J6" s="22"/>
      <c r="K6" s="22"/>
      <c r="L6" s="22"/>
      <c r="M6" s="22" t="str">
        <f>IFERROR(SUM(M1:M5)/COUNT(M1:M5),"")</f>
        <v/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4.5" customHeight="1">
      <c r="A7" s="1"/>
      <c r="B7" s="23"/>
      <c r="C7" s="23"/>
      <c r="D7" s="24"/>
      <c r="E7" s="25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1"/>
      <c r="W7" s="1"/>
      <c r="X7" s="1"/>
      <c r="Y7" s="1"/>
      <c r="Z7" s="1"/>
    </row>
    <row r="8" ht="15.0" customHeight="1">
      <c r="A8" s="1"/>
      <c r="B8" s="26" t="s">
        <v>15</v>
      </c>
      <c r="C8" s="6"/>
      <c r="D8" s="3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4.25" customHeight="1">
      <c r="A9" s="1"/>
      <c r="B9" s="10"/>
      <c r="C9" s="3"/>
      <c r="D9" s="27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4.25" customHeight="1">
      <c r="A10" s="1"/>
      <c r="B10" s="10"/>
      <c r="C10" s="3"/>
      <c r="D10" s="27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4.25" customHeight="1">
      <c r="A11" s="1"/>
      <c r="B11" s="10"/>
      <c r="C11" s="3"/>
      <c r="D11" s="27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3.0" customHeight="1">
      <c r="A12" s="1"/>
      <c r="B12" s="23"/>
      <c r="C12" s="23"/>
      <c r="D12" s="24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4.25" hidden="1" customHeight="1">
      <c r="A13" s="28"/>
      <c r="B13" s="28"/>
      <c r="C13" s="23"/>
      <c r="D13" s="24"/>
      <c r="E13" s="23"/>
      <c r="F13" s="29"/>
      <c r="G13" s="30"/>
      <c r="H13" s="3"/>
      <c r="I13" s="30"/>
      <c r="J13" s="3"/>
      <c r="K13" s="31"/>
      <c r="L13" s="31"/>
      <c r="M13" s="31"/>
      <c r="N13" s="31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ht="33.0" customHeight="1">
      <c r="A14" s="1"/>
      <c r="B14" s="32" t="s">
        <v>16</v>
      </c>
      <c r="C14" s="6"/>
      <c r="D14" s="3"/>
      <c r="E14" s="33"/>
      <c r="F14" s="34"/>
      <c r="G14" s="34"/>
      <c r="H14" s="34"/>
      <c r="I14" s="34"/>
      <c r="J14" s="34"/>
      <c r="K14" s="31"/>
      <c r="L14" s="31"/>
      <c r="M14" s="31"/>
      <c r="N14" s="3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57.0" customHeight="1">
      <c r="A15" s="35"/>
      <c r="B15" s="32" t="s">
        <v>17</v>
      </c>
      <c r="C15" s="6"/>
      <c r="D15" s="3"/>
      <c r="E15" s="35"/>
      <c r="F15" s="36"/>
      <c r="G15" s="37"/>
      <c r="H15" s="38"/>
      <c r="I15" s="39"/>
      <c r="J15" s="39"/>
      <c r="K15" s="40"/>
      <c r="L15" s="40"/>
      <c r="M15" s="40"/>
      <c r="N15" s="40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ht="72.0" customHeight="1">
      <c r="A16" s="41"/>
      <c r="B16" s="32" t="s">
        <v>18</v>
      </c>
      <c r="C16" s="6"/>
      <c r="D16" s="3"/>
      <c r="E16" s="42" t="s">
        <v>19</v>
      </c>
      <c r="F16" s="43"/>
      <c r="G16" s="43"/>
      <c r="H16" s="43"/>
      <c r="I16" s="43"/>
      <c r="J16" s="43"/>
      <c r="K16" s="44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ht="14.25" customHeight="1">
      <c r="A17" s="41"/>
      <c r="B17" s="45" t="s">
        <v>20</v>
      </c>
      <c r="C17" s="6"/>
      <c r="D17" s="3"/>
      <c r="E17" s="46" t="s">
        <v>21</v>
      </c>
      <c r="F17" s="47"/>
      <c r="G17" s="47"/>
      <c r="H17" s="48"/>
      <c r="I17" s="49" t="s">
        <v>22</v>
      </c>
      <c r="J17" s="50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ht="49.5" customHeight="1">
      <c r="A18" s="41" t="s">
        <v>23</v>
      </c>
      <c r="B18" s="51"/>
      <c r="C18" s="52" t="s">
        <v>24</v>
      </c>
      <c r="D18" s="53" t="s">
        <v>25</v>
      </c>
      <c r="E18" s="169" t="s">
        <v>26</v>
      </c>
      <c r="F18" s="169" t="s">
        <v>27</v>
      </c>
      <c r="G18" s="169" t="s">
        <v>28</v>
      </c>
      <c r="H18" s="169" t="s">
        <v>29</v>
      </c>
      <c r="I18" s="35">
        <v>65.0</v>
      </c>
      <c r="J18" s="35" t="s">
        <v>214</v>
      </c>
      <c r="K18" s="35" t="s">
        <v>30</v>
      </c>
      <c r="L18" s="35" t="s">
        <v>31</v>
      </c>
      <c r="M18" s="35" t="s">
        <v>32</v>
      </c>
      <c r="N18" s="35" t="s">
        <v>33</v>
      </c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ht="17.25" customHeight="1">
      <c r="A19" s="78">
        <v>1.0</v>
      </c>
      <c r="B19" s="57"/>
      <c r="C19" s="58" t="s">
        <v>34</v>
      </c>
      <c r="D19" s="58" t="s">
        <v>35</v>
      </c>
      <c r="E19" s="59" t="s">
        <v>36</v>
      </c>
      <c r="F19" s="59" t="s">
        <v>36</v>
      </c>
      <c r="G19" s="59" t="s">
        <v>36</v>
      </c>
      <c r="H19" s="59" t="s">
        <v>36</v>
      </c>
      <c r="I19" s="59">
        <v>32.0</v>
      </c>
      <c r="J19" s="59">
        <f t="shared" ref="J19:J52" si="1">(I19/65)*100</f>
        <v>49.23076923</v>
      </c>
      <c r="K19" s="59" t="str">
        <f t="shared" ref="K19:K52" si="2">IF(J19&lt;=0,"",IF((J19&gt;=60),"Y","N"))</f>
        <v>N</v>
      </c>
      <c r="L19" s="61">
        <f>(E57+F57+G57+H57)/4</f>
        <v>1.5</v>
      </c>
      <c r="M19" s="61">
        <f>K57</f>
        <v>3</v>
      </c>
      <c r="N19" s="62">
        <f>(L19*0.2+M19*0.8)</f>
        <v>2.7</v>
      </c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ht="15.0" customHeight="1">
      <c r="A20" s="78">
        <v>2.0</v>
      </c>
      <c r="B20" s="57"/>
      <c r="C20" s="58" t="s">
        <v>38</v>
      </c>
      <c r="D20" s="58" t="s">
        <v>39</v>
      </c>
      <c r="E20" s="59" t="s">
        <v>36</v>
      </c>
      <c r="F20" s="59" t="s">
        <v>36</v>
      </c>
      <c r="G20" s="59" t="s">
        <v>36</v>
      </c>
      <c r="H20" s="59" t="s">
        <v>37</v>
      </c>
      <c r="I20" s="40">
        <v>42.0</v>
      </c>
      <c r="J20" s="59">
        <f t="shared" si="1"/>
        <v>64.61538462</v>
      </c>
      <c r="K20" s="59" t="str">
        <f t="shared" si="2"/>
        <v>Y</v>
      </c>
      <c r="L20" s="65"/>
      <c r="M20" s="65"/>
      <c r="N20" s="66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ht="17.25" customHeight="1">
      <c r="A21" s="78">
        <v>3.0</v>
      </c>
      <c r="B21" s="57"/>
      <c r="C21" s="58" t="s">
        <v>40</v>
      </c>
      <c r="D21" s="58" t="s">
        <v>41</v>
      </c>
      <c r="E21" s="59" t="s">
        <v>36</v>
      </c>
      <c r="F21" s="59" t="s">
        <v>36</v>
      </c>
      <c r="G21" s="59" t="s">
        <v>36</v>
      </c>
      <c r="H21" s="59" t="s">
        <v>36</v>
      </c>
      <c r="I21" s="40">
        <v>34.0</v>
      </c>
      <c r="J21" s="59">
        <f t="shared" si="1"/>
        <v>52.30769231</v>
      </c>
      <c r="K21" s="59" t="str">
        <f t="shared" si="2"/>
        <v>N</v>
      </c>
      <c r="L21" s="65"/>
      <c r="M21" s="65"/>
      <c r="N21" s="66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</row>
    <row r="22" ht="13.5" customHeight="1">
      <c r="A22" s="78">
        <v>4.0</v>
      </c>
      <c r="B22" s="57"/>
      <c r="C22" s="58" t="s">
        <v>42</v>
      </c>
      <c r="D22" s="58" t="s">
        <v>43</v>
      </c>
      <c r="E22" s="59" t="s">
        <v>36</v>
      </c>
      <c r="F22" s="59" t="s">
        <v>37</v>
      </c>
      <c r="G22" s="59" t="s">
        <v>36</v>
      </c>
      <c r="H22" s="59" t="s">
        <v>37</v>
      </c>
      <c r="I22" s="40">
        <v>26.0</v>
      </c>
      <c r="J22" s="59">
        <f t="shared" si="1"/>
        <v>40</v>
      </c>
      <c r="K22" s="59" t="str">
        <f t="shared" si="2"/>
        <v>N</v>
      </c>
      <c r="L22" s="65"/>
      <c r="M22" s="65"/>
      <c r="N22" s="66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ht="13.5" customHeight="1">
      <c r="A23" s="78">
        <v>5.0</v>
      </c>
      <c r="B23" s="57"/>
      <c r="C23" s="58" t="s">
        <v>44</v>
      </c>
      <c r="D23" s="58" t="s">
        <v>45</v>
      </c>
      <c r="E23" s="59" t="s">
        <v>37</v>
      </c>
      <c r="F23" s="59" t="s">
        <v>37</v>
      </c>
      <c r="G23" s="59" t="s">
        <v>36</v>
      </c>
      <c r="H23" s="59" t="s">
        <v>37</v>
      </c>
      <c r="I23" s="40">
        <v>28.0</v>
      </c>
      <c r="J23" s="59">
        <f t="shared" si="1"/>
        <v>43.07692308</v>
      </c>
      <c r="K23" s="59" t="str">
        <f t="shared" si="2"/>
        <v>N</v>
      </c>
      <c r="L23" s="65"/>
      <c r="M23" s="65"/>
      <c r="N23" s="66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3.5" customHeight="1">
      <c r="A24" s="78">
        <v>6.0</v>
      </c>
      <c r="B24" s="57"/>
      <c r="C24" s="58" t="s">
        <v>46</v>
      </c>
      <c r="D24" s="58" t="s">
        <v>47</v>
      </c>
      <c r="E24" s="59" t="s">
        <v>36</v>
      </c>
      <c r="F24" s="59" t="s">
        <v>37</v>
      </c>
      <c r="G24" s="59" t="s">
        <v>37</v>
      </c>
      <c r="H24" s="59" t="s">
        <v>36</v>
      </c>
      <c r="I24" s="40">
        <v>28.0</v>
      </c>
      <c r="J24" s="59">
        <f t="shared" si="1"/>
        <v>43.07692308</v>
      </c>
      <c r="K24" s="59" t="str">
        <f t="shared" si="2"/>
        <v>N</v>
      </c>
      <c r="L24" s="65"/>
      <c r="M24" s="65"/>
      <c r="N24" s="66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3.5" customHeight="1">
      <c r="A25" s="78">
        <v>7.0</v>
      </c>
      <c r="B25" s="57"/>
      <c r="C25" s="58" t="s">
        <v>48</v>
      </c>
      <c r="D25" s="58" t="s">
        <v>49</v>
      </c>
      <c r="E25" s="59" t="s">
        <v>36</v>
      </c>
      <c r="F25" s="59" t="s">
        <v>37</v>
      </c>
      <c r="G25" s="59" t="s">
        <v>36</v>
      </c>
      <c r="H25" s="59" t="s">
        <v>37</v>
      </c>
      <c r="I25" s="40">
        <v>29.0</v>
      </c>
      <c r="J25" s="59">
        <f t="shared" si="1"/>
        <v>44.61538462</v>
      </c>
      <c r="K25" s="59" t="str">
        <f t="shared" si="2"/>
        <v>N</v>
      </c>
      <c r="L25" s="65"/>
      <c r="M25" s="65"/>
      <c r="N25" s="66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3.5" customHeight="1">
      <c r="A26" s="78">
        <v>8.0</v>
      </c>
      <c r="B26" s="57"/>
      <c r="C26" s="58" t="s">
        <v>50</v>
      </c>
      <c r="D26" s="58" t="s">
        <v>51</v>
      </c>
      <c r="E26" s="59" t="s">
        <v>37</v>
      </c>
      <c r="F26" s="59" t="s">
        <v>36</v>
      </c>
      <c r="G26" s="59" t="s">
        <v>36</v>
      </c>
      <c r="H26" s="59" t="s">
        <v>36</v>
      </c>
      <c r="I26" s="40">
        <v>27.0</v>
      </c>
      <c r="J26" s="59">
        <f t="shared" si="1"/>
        <v>41.53846154</v>
      </c>
      <c r="K26" s="59" t="str">
        <f t="shared" si="2"/>
        <v>N</v>
      </c>
      <c r="L26" s="65"/>
      <c r="M26" s="65"/>
      <c r="N26" s="66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3.5" customHeight="1">
      <c r="A27" s="78">
        <v>9.0</v>
      </c>
      <c r="B27" s="57"/>
      <c r="C27" s="58" t="s">
        <v>52</v>
      </c>
      <c r="D27" s="58" t="s">
        <v>53</v>
      </c>
      <c r="E27" s="59" t="s">
        <v>36</v>
      </c>
      <c r="F27" s="59" t="s">
        <v>36</v>
      </c>
      <c r="G27" s="59" t="s">
        <v>37</v>
      </c>
      <c r="H27" s="59" t="s">
        <v>36</v>
      </c>
      <c r="I27" s="40">
        <v>44.0</v>
      </c>
      <c r="J27" s="59">
        <f t="shared" si="1"/>
        <v>67.69230769</v>
      </c>
      <c r="K27" s="59" t="str">
        <f t="shared" si="2"/>
        <v>Y</v>
      </c>
      <c r="L27" s="65"/>
      <c r="M27" s="65"/>
      <c r="N27" s="66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3.5" customHeight="1">
      <c r="A28" s="78">
        <v>10.0</v>
      </c>
      <c r="B28" s="57"/>
      <c r="C28" s="58" t="s">
        <v>54</v>
      </c>
      <c r="D28" s="58" t="s">
        <v>55</v>
      </c>
      <c r="E28" s="59" t="s">
        <v>36</v>
      </c>
      <c r="F28" s="59" t="s">
        <v>37</v>
      </c>
      <c r="G28" s="59" t="s">
        <v>36</v>
      </c>
      <c r="H28" s="59" t="s">
        <v>37</v>
      </c>
      <c r="I28" s="40">
        <v>39.0</v>
      </c>
      <c r="J28" s="59">
        <f t="shared" si="1"/>
        <v>60</v>
      </c>
      <c r="K28" s="59" t="str">
        <f t="shared" si="2"/>
        <v>Y</v>
      </c>
      <c r="L28" s="65"/>
      <c r="M28" s="65"/>
      <c r="N28" s="66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3.5" customHeight="1">
      <c r="A29" s="78">
        <v>11.0</v>
      </c>
      <c r="B29" s="57"/>
      <c r="C29" s="58" t="s">
        <v>56</v>
      </c>
      <c r="D29" s="58" t="s">
        <v>57</v>
      </c>
      <c r="E29" s="59" t="s">
        <v>36</v>
      </c>
      <c r="F29" s="59" t="s">
        <v>37</v>
      </c>
      <c r="G29" s="59" t="s">
        <v>36</v>
      </c>
      <c r="H29" s="59" t="s">
        <v>36</v>
      </c>
      <c r="I29" s="40">
        <v>38.0</v>
      </c>
      <c r="J29" s="59">
        <f t="shared" si="1"/>
        <v>58.46153846</v>
      </c>
      <c r="K29" s="59" t="str">
        <f t="shared" si="2"/>
        <v>N</v>
      </c>
      <c r="L29" s="65"/>
      <c r="M29" s="65"/>
      <c r="N29" s="66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3.5" customHeight="1">
      <c r="A30" s="78">
        <v>12.0</v>
      </c>
      <c r="B30" s="57"/>
      <c r="C30" s="58" t="s">
        <v>58</v>
      </c>
      <c r="D30" s="58" t="s">
        <v>59</v>
      </c>
      <c r="E30" s="59" t="s">
        <v>37</v>
      </c>
      <c r="F30" s="59" t="s">
        <v>37</v>
      </c>
      <c r="G30" s="59" t="s">
        <v>36</v>
      </c>
      <c r="H30" s="59" t="s">
        <v>37</v>
      </c>
      <c r="I30" s="40">
        <v>32.0</v>
      </c>
      <c r="J30" s="59">
        <f t="shared" si="1"/>
        <v>49.23076923</v>
      </c>
      <c r="K30" s="59" t="str">
        <f t="shared" si="2"/>
        <v>N</v>
      </c>
      <c r="L30" s="65"/>
      <c r="M30" s="65"/>
      <c r="N30" s="66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3.5" customHeight="1">
      <c r="A31" s="78">
        <v>13.0</v>
      </c>
      <c r="B31" s="57"/>
      <c r="C31" s="58" t="s">
        <v>60</v>
      </c>
      <c r="D31" s="58" t="s">
        <v>61</v>
      </c>
      <c r="E31" s="59" t="s">
        <v>36</v>
      </c>
      <c r="F31" s="59" t="s">
        <v>36</v>
      </c>
      <c r="G31" s="59" t="s">
        <v>36</v>
      </c>
      <c r="H31" s="59" t="s">
        <v>36</v>
      </c>
      <c r="I31" s="40">
        <v>49.0</v>
      </c>
      <c r="J31" s="59">
        <f t="shared" si="1"/>
        <v>75.38461538</v>
      </c>
      <c r="K31" s="59" t="str">
        <f t="shared" si="2"/>
        <v>Y</v>
      </c>
      <c r="L31" s="65"/>
      <c r="M31" s="65"/>
      <c r="N31" s="66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3.5" customHeight="1">
      <c r="A32" s="78">
        <v>14.0</v>
      </c>
      <c r="B32" s="57"/>
      <c r="C32" s="58" t="s">
        <v>62</v>
      </c>
      <c r="D32" s="58" t="s">
        <v>63</v>
      </c>
      <c r="E32" s="59" t="s">
        <v>37</v>
      </c>
      <c r="F32" s="59" t="s">
        <v>37</v>
      </c>
      <c r="G32" s="59" t="s">
        <v>36</v>
      </c>
      <c r="H32" s="59" t="s">
        <v>37</v>
      </c>
      <c r="I32" s="40">
        <v>28.0</v>
      </c>
      <c r="J32" s="59">
        <f t="shared" si="1"/>
        <v>43.07692308</v>
      </c>
      <c r="K32" s="59" t="str">
        <f t="shared" si="2"/>
        <v>N</v>
      </c>
      <c r="L32" s="65"/>
      <c r="M32" s="65"/>
      <c r="N32" s="66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3.5" customHeight="1">
      <c r="A33" s="78">
        <v>15.0</v>
      </c>
      <c r="B33" s="57"/>
      <c r="C33" s="58" t="s">
        <v>64</v>
      </c>
      <c r="D33" s="58" t="s">
        <v>65</v>
      </c>
      <c r="E33" s="59" t="s">
        <v>36</v>
      </c>
      <c r="F33" s="59" t="s">
        <v>36</v>
      </c>
      <c r="G33" s="59" t="s">
        <v>37</v>
      </c>
      <c r="H33" s="59" t="s">
        <v>36</v>
      </c>
      <c r="I33" s="40">
        <v>26.0</v>
      </c>
      <c r="J33" s="59">
        <f t="shared" si="1"/>
        <v>40</v>
      </c>
      <c r="K33" s="59" t="str">
        <f t="shared" si="2"/>
        <v>N</v>
      </c>
      <c r="L33" s="65"/>
      <c r="M33" s="65"/>
      <c r="N33" s="66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3.5" customHeight="1">
      <c r="A34" s="78">
        <v>16.0</v>
      </c>
      <c r="B34" s="57"/>
      <c r="C34" s="58" t="s">
        <v>66</v>
      </c>
      <c r="D34" s="58" t="s">
        <v>67</v>
      </c>
      <c r="E34" s="59" t="s">
        <v>37</v>
      </c>
      <c r="F34" s="59" t="s">
        <v>37</v>
      </c>
      <c r="G34" s="59" t="s">
        <v>36</v>
      </c>
      <c r="H34" s="59" t="s">
        <v>37</v>
      </c>
      <c r="I34" s="40">
        <v>44.0</v>
      </c>
      <c r="J34" s="59">
        <f t="shared" si="1"/>
        <v>67.69230769</v>
      </c>
      <c r="K34" s="59" t="str">
        <f t="shared" si="2"/>
        <v>Y</v>
      </c>
      <c r="L34" s="65"/>
      <c r="M34" s="65"/>
      <c r="N34" s="66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3.5" customHeight="1">
      <c r="A35" s="78">
        <v>17.0</v>
      </c>
      <c r="B35" s="57"/>
      <c r="C35" s="58" t="s">
        <v>68</v>
      </c>
      <c r="D35" s="58" t="s">
        <v>69</v>
      </c>
      <c r="E35" s="59" t="s">
        <v>36</v>
      </c>
      <c r="F35" s="59" t="s">
        <v>37</v>
      </c>
      <c r="G35" s="59" t="s">
        <v>36</v>
      </c>
      <c r="H35" s="59" t="s">
        <v>36</v>
      </c>
      <c r="I35" s="40">
        <v>39.0</v>
      </c>
      <c r="J35" s="59">
        <f t="shared" si="1"/>
        <v>60</v>
      </c>
      <c r="K35" s="59" t="str">
        <f t="shared" si="2"/>
        <v>Y</v>
      </c>
      <c r="L35" s="65"/>
      <c r="M35" s="65"/>
      <c r="N35" s="66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3.5" customHeight="1">
      <c r="A36" s="78">
        <v>18.0</v>
      </c>
      <c r="B36" s="57"/>
      <c r="C36" s="58" t="s">
        <v>70</v>
      </c>
      <c r="D36" s="58" t="s">
        <v>71</v>
      </c>
      <c r="E36" s="59" t="s">
        <v>36</v>
      </c>
      <c r="F36" s="59" t="s">
        <v>36</v>
      </c>
      <c r="G36" s="59" t="s">
        <v>37</v>
      </c>
      <c r="H36" s="59" t="s">
        <v>36</v>
      </c>
      <c r="I36" s="59">
        <v>32.0</v>
      </c>
      <c r="J36" s="59">
        <f t="shared" si="1"/>
        <v>49.23076923</v>
      </c>
      <c r="K36" s="59" t="str">
        <f t="shared" si="2"/>
        <v>N</v>
      </c>
      <c r="L36" s="65"/>
      <c r="M36" s="65"/>
      <c r="N36" s="66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3.5" customHeight="1">
      <c r="A37" s="78">
        <v>19.0</v>
      </c>
      <c r="B37" s="57"/>
      <c r="C37" s="58" t="s">
        <v>72</v>
      </c>
      <c r="D37" s="58" t="s">
        <v>73</v>
      </c>
      <c r="E37" s="59" t="s">
        <v>37</v>
      </c>
      <c r="F37" s="59" t="s">
        <v>36</v>
      </c>
      <c r="G37" s="59" t="s">
        <v>37</v>
      </c>
      <c r="H37" s="59" t="s">
        <v>37</v>
      </c>
      <c r="I37" s="59">
        <v>34.0</v>
      </c>
      <c r="J37" s="59">
        <f t="shared" si="1"/>
        <v>52.30769231</v>
      </c>
      <c r="K37" s="59" t="str">
        <f t="shared" si="2"/>
        <v>N</v>
      </c>
      <c r="L37" s="65"/>
      <c r="M37" s="65"/>
      <c r="N37" s="66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78">
        <v>20.0</v>
      </c>
      <c r="B38" s="57"/>
      <c r="C38" s="58" t="s">
        <v>74</v>
      </c>
      <c r="D38" s="58" t="s">
        <v>75</v>
      </c>
      <c r="E38" s="59" t="s">
        <v>37</v>
      </c>
      <c r="F38" s="59" t="s">
        <v>36</v>
      </c>
      <c r="G38" s="59" t="s">
        <v>36</v>
      </c>
      <c r="H38" s="59" t="s">
        <v>36</v>
      </c>
      <c r="I38" s="59">
        <v>43.0</v>
      </c>
      <c r="J38" s="59">
        <f t="shared" si="1"/>
        <v>66.15384615</v>
      </c>
      <c r="K38" s="59" t="str">
        <f t="shared" si="2"/>
        <v>Y</v>
      </c>
      <c r="L38" s="65"/>
      <c r="M38" s="65"/>
      <c r="N38" s="66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3.5" customHeight="1">
      <c r="A39" s="78">
        <v>21.0</v>
      </c>
      <c r="B39" s="57"/>
      <c r="C39" s="58" t="s">
        <v>76</v>
      </c>
      <c r="D39" s="58" t="s">
        <v>77</v>
      </c>
      <c r="E39" s="59" t="s">
        <v>37</v>
      </c>
      <c r="F39" s="59" t="s">
        <v>36</v>
      </c>
      <c r="G39" s="59" t="s">
        <v>36</v>
      </c>
      <c r="H39" s="59" t="s">
        <v>36</v>
      </c>
      <c r="I39" s="59">
        <v>41.0</v>
      </c>
      <c r="J39" s="59">
        <f t="shared" si="1"/>
        <v>63.07692308</v>
      </c>
      <c r="K39" s="59" t="str">
        <f t="shared" si="2"/>
        <v>Y</v>
      </c>
      <c r="L39" s="65"/>
      <c r="M39" s="65"/>
      <c r="N39" s="66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3.5" customHeight="1">
      <c r="A40" s="78">
        <v>22.0</v>
      </c>
      <c r="B40" s="57"/>
      <c r="C40" s="58" t="s">
        <v>78</v>
      </c>
      <c r="D40" s="58" t="s">
        <v>79</v>
      </c>
      <c r="E40" s="59" t="s">
        <v>36</v>
      </c>
      <c r="F40" s="59" t="s">
        <v>37</v>
      </c>
      <c r="G40" s="59" t="s">
        <v>36</v>
      </c>
      <c r="H40" s="59" t="s">
        <v>37</v>
      </c>
      <c r="I40" s="40">
        <v>42.0</v>
      </c>
      <c r="J40" s="59">
        <f t="shared" si="1"/>
        <v>64.61538462</v>
      </c>
      <c r="K40" s="59" t="str">
        <f t="shared" si="2"/>
        <v>Y</v>
      </c>
      <c r="L40" s="65"/>
      <c r="M40" s="65"/>
      <c r="N40" s="66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3.5" customHeight="1">
      <c r="A41" s="78">
        <v>23.0</v>
      </c>
      <c r="B41" s="57"/>
      <c r="C41" s="58" t="s">
        <v>80</v>
      </c>
      <c r="D41" s="58" t="s">
        <v>81</v>
      </c>
      <c r="E41" s="59" t="s">
        <v>37</v>
      </c>
      <c r="F41" s="59" t="s">
        <v>37</v>
      </c>
      <c r="G41" s="59" t="s">
        <v>36</v>
      </c>
      <c r="H41" s="59" t="s">
        <v>37</v>
      </c>
      <c r="I41" s="40">
        <v>34.0</v>
      </c>
      <c r="J41" s="59">
        <f t="shared" si="1"/>
        <v>52.30769231</v>
      </c>
      <c r="K41" s="59" t="str">
        <f t="shared" si="2"/>
        <v>N</v>
      </c>
      <c r="L41" s="65"/>
      <c r="M41" s="65"/>
      <c r="N41" s="66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3.5" customHeight="1">
      <c r="A42" s="78">
        <v>24.0</v>
      </c>
      <c r="B42" s="57"/>
      <c r="C42" s="58" t="s">
        <v>82</v>
      </c>
      <c r="D42" s="58" t="s">
        <v>83</v>
      </c>
      <c r="E42" s="59" t="s">
        <v>36</v>
      </c>
      <c r="F42" s="59" t="s">
        <v>37</v>
      </c>
      <c r="G42" s="59" t="s">
        <v>36</v>
      </c>
      <c r="H42" s="59" t="s">
        <v>37</v>
      </c>
      <c r="I42" s="40">
        <v>26.0</v>
      </c>
      <c r="J42" s="59">
        <f t="shared" si="1"/>
        <v>40</v>
      </c>
      <c r="K42" s="59" t="str">
        <f t="shared" si="2"/>
        <v>N</v>
      </c>
      <c r="L42" s="65"/>
      <c r="M42" s="65"/>
      <c r="N42" s="66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3.5" customHeight="1">
      <c r="A43" s="78">
        <v>25.0</v>
      </c>
      <c r="B43" s="57"/>
      <c r="C43" s="58" t="s">
        <v>84</v>
      </c>
      <c r="D43" s="58" t="s">
        <v>85</v>
      </c>
      <c r="E43" s="59" t="s">
        <v>36</v>
      </c>
      <c r="F43" s="59" t="s">
        <v>36</v>
      </c>
      <c r="G43" s="59" t="s">
        <v>36</v>
      </c>
      <c r="H43" s="59" t="s">
        <v>37</v>
      </c>
      <c r="I43" s="40">
        <v>26.0</v>
      </c>
      <c r="J43" s="59">
        <f t="shared" si="1"/>
        <v>40</v>
      </c>
      <c r="K43" s="59" t="str">
        <f t="shared" si="2"/>
        <v>N</v>
      </c>
      <c r="L43" s="65"/>
      <c r="M43" s="65"/>
      <c r="N43" s="66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3.5" customHeight="1">
      <c r="A44" s="78">
        <v>26.0</v>
      </c>
      <c r="B44" s="57"/>
      <c r="C44" s="58" t="s">
        <v>86</v>
      </c>
      <c r="D44" s="58" t="s">
        <v>87</v>
      </c>
      <c r="E44" s="59" t="s">
        <v>36</v>
      </c>
      <c r="F44" s="59" t="s">
        <v>36</v>
      </c>
      <c r="G44" s="59" t="s">
        <v>37</v>
      </c>
      <c r="H44" s="59" t="s">
        <v>36</v>
      </c>
      <c r="I44" s="40">
        <v>26.0</v>
      </c>
      <c r="J44" s="59">
        <f t="shared" si="1"/>
        <v>40</v>
      </c>
      <c r="K44" s="59" t="str">
        <f t="shared" si="2"/>
        <v>N</v>
      </c>
      <c r="L44" s="65"/>
      <c r="M44" s="65"/>
      <c r="N44" s="66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78">
        <v>27.0</v>
      </c>
      <c r="B45" s="57"/>
      <c r="C45" s="58" t="s">
        <v>88</v>
      </c>
      <c r="D45" s="58" t="s">
        <v>89</v>
      </c>
      <c r="E45" s="59" t="s">
        <v>36</v>
      </c>
      <c r="F45" s="59" t="s">
        <v>37</v>
      </c>
      <c r="G45" s="59" t="s">
        <v>37</v>
      </c>
      <c r="H45" s="59" t="s">
        <v>37</v>
      </c>
      <c r="I45" s="40">
        <v>29.0</v>
      </c>
      <c r="J45" s="59">
        <f t="shared" si="1"/>
        <v>44.61538462</v>
      </c>
      <c r="K45" s="59" t="str">
        <f t="shared" si="2"/>
        <v>N</v>
      </c>
      <c r="L45" s="65"/>
      <c r="M45" s="65"/>
      <c r="N45" s="66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78">
        <v>28.0</v>
      </c>
      <c r="B46" s="57"/>
      <c r="C46" s="58" t="s">
        <v>90</v>
      </c>
      <c r="D46" s="58" t="s">
        <v>91</v>
      </c>
      <c r="E46" s="59" t="s">
        <v>36</v>
      </c>
      <c r="F46" s="59" t="s">
        <v>36</v>
      </c>
      <c r="G46" s="59" t="s">
        <v>36</v>
      </c>
      <c r="H46" s="59" t="s">
        <v>36</v>
      </c>
      <c r="I46" s="40">
        <v>32.0</v>
      </c>
      <c r="J46" s="59">
        <f t="shared" si="1"/>
        <v>49.23076923</v>
      </c>
      <c r="K46" s="59" t="str">
        <f t="shared" si="2"/>
        <v>N</v>
      </c>
      <c r="L46" s="65"/>
      <c r="M46" s="65"/>
      <c r="N46" s="66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3.5" customHeight="1">
      <c r="A47" s="78">
        <v>29.0</v>
      </c>
      <c r="B47" s="57"/>
      <c r="C47" s="58" t="s">
        <v>92</v>
      </c>
      <c r="D47" s="58" t="s">
        <v>93</v>
      </c>
      <c r="E47" s="59" t="s">
        <v>36</v>
      </c>
      <c r="F47" s="59" t="s">
        <v>36</v>
      </c>
      <c r="G47" s="59" t="s">
        <v>37</v>
      </c>
      <c r="H47" s="59" t="s">
        <v>36</v>
      </c>
      <c r="I47" s="40">
        <v>32.0</v>
      </c>
      <c r="J47" s="59">
        <f t="shared" si="1"/>
        <v>49.23076923</v>
      </c>
      <c r="K47" s="59" t="str">
        <f t="shared" si="2"/>
        <v>N</v>
      </c>
      <c r="L47" s="65"/>
      <c r="M47" s="65"/>
      <c r="N47" s="66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3.5" customHeight="1">
      <c r="A48" s="78">
        <v>30.0</v>
      </c>
      <c r="B48" s="57"/>
      <c r="C48" s="58" t="s">
        <v>94</v>
      </c>
      <c r="D48" s="58" t="s">
        <v>95</v>
      </c>
      <c r="E48" s="59" t="s">
        <v>36</v>
      </c>
      <c r="F48" s="59" t="s">
        <v>37</v>
      </c>
      <c r="G48" s="59" t="s">
        <v>36</v>
      </c>
      <c r="H48" s="59" t="s">
        <v>36</v>
      </c>
      <c r="I48" s="40">
        <v>36.0</v>
      </c>
      <c r="J48" s="59">
        <f t="shared" si="1"/>
        <v>55.38461538</v>
      </c>
      <c r="K48" s="59" t="str">
        <f t="shared" si="2"/>
        <v>N</v>
      </c>
      <c r="L48" s="65"/>
      <c r="M48" s="65"/>
      <c r="N48" s="66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3.5" customHeight="1">
      <c r="A49" s="78">
        <v>31.0</v>
      </c>
      <c r="B49" s="57"/>
      <c r="C49" s="58" t="s">
        <v>96</v>
      </c>
      <c r="D49" s="58" t="s">
        <v>97</v>
      </c>
      <c r="E49" s="59" t="s">
        <v>36</v>
      </c>
      <c r="F49" s="59" t="s">
        <v>37</v>
      </c>
      <c r="G49" s="59" t="s">
        <v>36</v>
      </c>
      <c r="H49" s="59" t="s">
        <v>37</v>
      </c>
      <c r="I49" s="40">
        <v>38.0</v>
      </c>
      <c r="J49" s="59">
        <f t="shared" si="1"/>
        <v>58.46153846</v>
      </c>
      <c r="K49" s="59" t="str">
        <f t="shared" si="2"/>
        <v>N</v>
      </c>
      <c r="L49" s="65"/>
      <c r="M49" s="65"/>
      <c r="N49" s="66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3.5" customHeight="1">
      <c r="A50" s="78">
        <v>32.0</v>
      </c>
      <c r="B50" s="57"/>
      <c r="C50" s="58" t="s">
        <v>98</v>
      </c>
      <c r="D50" s="58" t="s">
        <v>99</v>
      </c>
      <c r="E50" s="59" t="s">
        <v>37</v>
      </c>
      <c r="F50" s="59" t="s">
        <v>37</v>
      </c>
      <c r="G50" s="59" t="s">
        <v>36</v>
      </c>
      <c r="H50" s="59" t="s">
        <v>36</v>
      </c>
      <c r="I50" s="40">
        <v>29.0</v>
      </c>
      <c r="J50" s="59">
        <f t="shared" si="1"/>
        <v>44.61538462</v>
      </c>
      <c r="K50" s="59" t="str">
        <f t="shared" si="2"/>
        <v>N</v>
      </c>
      <c r="L50" s="65"/>
      <c r="M50" s="65"/>
      <c r="N50" s="66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3.5" customHeight="1">
      <c r="A51" s="78">
        <v>33.0</v>
      </c>
      <c r="B51" s="57"/>
      <c r="C51" s="58" t="s">
        <v>100</v>
      </c>
      <c r="D51" s="58" t="s">
        <v>101</v>
      </c>
      <c r="E51" s="59" t="s">
        <v>36</v>
      </c>
      <c r="F51" s="59" t="s">
        <v>36</v>
      </c>
      <c r="G51" s="59" t="s">
        <v>37</v>
      </c>
      <c r="H51" s="59" t="s">
        <v>36</v>
      </c>
      <c r="I51" s="40">
        <v>27.0</v>
      </c>
      <c r="J51" s="59">
        <f t="shared" si="1"/>
        <v>41.53846154</v>
      </c>
      <c r="K51" s="59" t="str">
        <f t="shared" si="2"/>
        <v>N</v>
      </c>
      <c r="L51" s="65"/>
      <c r="M51" s="65"/>
      <c r="N51" s="66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3.5" customHeight="1">
      <c r="A52" s="78">
        <v>34.0</v>
      </c>
      <c r="B52" s="57"/>
      <c r="C52" s="58" t="s">
        <v>102</v>
      </c>
      <c r="D52" s="58" t="s">
        <v>103</v>
      </c>
      <c r="E52" s="59" t="s">
        <v>36</v>
      </c>
      <c r="F52" s="59" t="s">
        <v>37</v>
      </c>
      <c r="G52" s="59" t="s">
        <v>36</v>
      </c>
      <c r="H52" s="59" t="s">
        <v>37</v>
      </c>
      <c r="I52" s="40">
        <v>29.0</v>
      </c>
      <c r="J52" s="59">
        <f t="shared" si="1"/>
        <v>44.61538462</v>
      </c>
      <c r="K52" s="59" t="str">
        <f t="shared" si="2"/>
        <v>N</v>
      </c>
      <c r="L52" s="65"/>
      <c r="M52" s="65"/>
      <c r="N52" s="66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15.5" customHeight="1">
      <c r="A53" s="67" t="s">
        <v>104</v>
      </c>
      <c r="B53" s="3"/>
      <c r="C53" s="67">
        <f>COUNTA(A19:A52)</f>
        <v>34</v>
      </c>
      <c r="D53" s="170"/>
      <c r="E53" s="40">
        <f t="shared" ref="E53:H53" si="3">COUNTIF(E19:E52,"Y")</f>
        <v>24</v>
      </c>
      <c r="F53" s="40">
        <f t="shared" si="3"/>
        <v>16</v>
      </c>
      <c r="G53" s="40">
        <f t="shared" si="3"/>
        <v>25</v>
      </c>
      <c r="H53" s="40">
        <f t="shared" si="3"/>
        <v>18</v>
      </c>
      <c r="I53" s="40"/>
      <c r="J53" s="40"/>
      <c r="K53" s="40">
        <f>COUNTIF(K19:K52,"Y")</f>
        <v>9</v>
      </c>
      <c r="L53" s="65"/>
      <c r="M53" s="65"/>
      <c r="N53" s="66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87.75" customHeight="1">
      <c r="A54" s="171" t="s">
        <v>105</v>
      </c>
      <c r="B54" s="172"/>
      <c r="C54" s="67" t="str">
        <f>'[1]CC1-CO-Attainment-correct'!C34</f>
        <v>#REF!</v>
      </c>
      <c r="D54" s="173" t="s">
        <v>106</v>
      </c>
      <c r="E54" s="40" t="str">
        <f>(E53/C54)*100</f>
        <v>#REF!</v>
      </c>
      <c r="F54" s="40" t="str">
        <f>(F53/C54)*100</f>
        <v>#REF!</v>
      </c>
      <c r="G54" s="40" t="str">
        <f>(G53/C54)*100</f>
        <v>#REF!</v>
      </c>
      <c r="H54" s="40" t="str">
        <f>(H53/C54)*100</f>
        <v>#REF!</v>
      </c>
      <c r="I54" s="40"/>
      <c r="J54" s="40"/>
      <c r="K54" s="40" t="str">
        <f>(K53/C54)*100</f>
        <v>#REF!</v>
      </c>
      <c r="L54" s="65"/>
      <c r="M54" s="65"/>
      <c r="N54" s="66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39.75" customHeight="1">
      <c r="A55" s="78"/>
      <c r="B55" s="57"/>
      <c r="C55" s="57"/>
      <c r="D55" s="174"/>
      <c r="E55" s="176" t="str">
        <f t="shared" ref="E55:K55" si="4">IF(E54&lt;=0,"",IF((E54&gt;=60),"Attained","Not-Attained"))</f>
        <v>#REF!</v>
      </c>
      <c r="F55" s="176" t="str">
        <f t="shared" si="4"/>
        <v>#REF!</v>
      </c>
      <c r="G55" s="176" t="str">
        <f t="shared" si="4"/>
        <v>#REF!</v>
      </c>
      <c r="H55" s="176" t="str">
        <f t="shared" si="4"/>
        <v>#REF!</v>
      </c>
      <c r="I55" s="40" t="str">
        <f t="shared" si="4"/>
        <v/>
      </c>
      <c r="J55" s="40" t="str">
        <f t="shared" si="4"/>
        <v/>
      </c>
      <c r="K55" s="40" t="str">
        <f t="shared" si="4"/>
        <v>#REF!</v>
      </c>
      <c r="L55" s="65"/>
      <c r="M55" s="65"/>
      <c r="N55" s="66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0" customHeight="1">
      <c r="A56" s="78"/>
      <c r="B56" s="57"/>
      <c r="C56" s="57"/>
      <c r="D56" s="174"/>
      <c r="E56" s="40"/>
      <c r="F56" s="40"/>
      <c r="G56" s="40"/>
      <c r="H56" s="40"/>
      <c r="I56" s="40"/>
      <c r="J56" s="40"/>
      <c r="K56" s="40"/>
      <c r="L56" s="65"/>
      <c r="M56" s="65"/>
      <c r="N56" s="66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0" customHeight="1">
      <c r="A57" s="78"/>
      <c r="B57" s="57"/>
      <c r="C57" s="57"/>
      <c r="D57" s="174"/>
      <c r="E57" s="175">
        <v>2.0</v>
      </c>
      <c r="F57" s="175">
        <v>1.0</v>
      </c>
      <c r="G57" s="175">
        <v>1.0</v>
      </c>
      <c r="H57" s="175">
        <v>2.0</v>
      </c>
      <c r="I57" s="40"/>
      <c r="J57" s="40"/>
      <c r="K57" s="175">
        <v>3.0</v>
      </c>
      <c r="L57" s="76"/>
      <c r="M57" s="76"/>
      <c r="N57" s="77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0" customHeight="1">
      <c r="A58" s="78"/>
      <c r="B58" s="57"/>
      <c r="C58" s="57"/>
      <c r="D58" s="69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0" customHeight="1">
      <c r="A59" s="78"/>
      <c r="B59" s="57"/>
      <c r="C59" s="57"/>
      <c r="D59" s="69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0" customHeight="1">
      <c r="A60" s="78"/>
      <c r="B60" s="57"/>
      <c r="C60" s="57"/>
      <c r="D60" s="69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0" customHeight="1">
      <c r="A61" s="78"/>
      <c r="B61" s="57"/>
      <c r="C61" s="57"/>
      <c r="D61" s="69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0" customHeight="1">
      <c r="A62" s="78"/>
      <c r="B62" s="57"/>
      <c r="C62" s="57"/>
      <c r="D62" s="79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0" customHeight="1">
      <c r="A63" s="78"/>
      <c r="B63" s="57"/>
      <c r="C63" s="57"/>
      <c r="D63" s="69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0" customHeight="1">
      <c r="A64" s="78"/>
      <c r="B64" s="57"/>
      <c r="C64" s="57"/>
      <c r="D64" s="69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0" customHeight="1">
      <c r="A65" s="78"/>
      <c r="B65" s="57"/>
      <c r="C65" s="57"/>
      <c r="D65" s="69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3.5" customHeight="1">
      <c r="A66" s="78"/>
      <c r="B66" s="80"/>
      <c r="C66" s="80"/>
      <c r="D66" s="80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3.5" customHeight="1">
      <c r="A67" s="78"/>
      <c r="B67" s="80"/>
      <c r="C67" s="80"/>
      <c r="D67" s="80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3.5" customHeight="1">
      <c r="A68" s="78"/>
      <c r="B68" s="80"/>
      <c r="C68" s="80"/>
      <c r="D68" s="80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3.5" customHeight="1">
      <c r="A69" s="78"/>
      <c r="B69" s="80"/>
      <c r="C69" s="80"/>
      <c r="D69" s="80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3.5" customHeight="1">
      <c r="A70" s="78"/>
      <c r="B70" s="80"/>
      <c r="C70" s="80"/>
      <c r="D70" s="80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3.5" customHeight="1">
      <c r="A71" s="78"/>
      <c r="B71" s="80"/>
      <c r="C71" s="80"/>
      <c r="D71" s="80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3.5" customHeight="1">
      <c r="A72" s="78"/>
      <c r="B72" s="80"/>
      <c r="C72" s="80"/>
      <c r="D72" s="80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3.5" customHeight="1">
      <c r="A73" s="78"/>
      <c r="B73" s="80"/>
      <c r="C73" s="80"/>
      <c r="D73" s="80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3.5" customHeight="1">
      <c r="A74" s="78"/>
      <c r="B74" s="80"/>
      <c r="C74" s="80"/>
      <c r="D74" s="80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3.5" customHeight="1">
      <c r="A75" s="78"/>
      <c r="B75" s="80"/>
      <c r="C75" s="80"/>
      <c r="D75" s="80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3.5" customHeight="1">
      <c r="A76" s="78"/>
      <c r="B76" s="80"/>
      <c r="C76" s="80"/>
      <c r="D76" s="80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3.5" customHeight="1">
      <c r="A77" s="78"/>
      <c r="B77" s="80"/>
      <c r="C77" s="80"/>
      <c r="D77" s="80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3.5" customHeight="1">
      <c r="A78" s="78"/>
      <c r="B78" s="80"/>
      <c r="C78" s="80"/>
      <c r="D78" s="80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3.5" customHeight="1">
      <c r="A79" s="78"/>
      <c r="B79" s="80"/>
      <c r="C79" s="80"/>
      <c r="D79" s="80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3.5" customHeight="1">
      <c r="A80" s="78"/>
      <c r="B80" s="80"/>
      <c r="C80" s="80"/>
      <c r="D80" s="80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3.5" customHeight="1">
      <c r="A81" s="78"/>
      <c r="B81" s="80"/>
      <c r="C81" s="80"/>
      <c r="D81" s="80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3.5" customHeight="1">
      <c r="A82" s="78"/>
      <c r="B82" s="80"/>
      <c r="C82" s="80"/>
      <c r="D82" s="80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3.5" customHeight="1">
      <c r="A83" s="78"/>
      <c r="B83" s="80"/>
      <c r="C83" s="80"/>
      <c r="D83" s="80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3.5" customHeight="1">
      <c r="A84" s="78"/>
      <c r="B84" s="80"/>
      <c r="C84" s="80"/>
      <c r="D84" s="80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3.5" customHeight="1">
      <c r="A85" s="78"/>
      <c r="B85" s="80"/>
      <c r="C85" s="80"/>
      <c r="D85" s="80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3.5" customHeight="1">
      <c r="A86" s="78"/>
      <c r="B86" s="80"/>
      <c r="C86" s="80"/>
      <c r="D86" s="80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3.5" customHeight="1">
      <c r="A87" s="78"/>
      <c r="B87" s="80"/>
      <c r="C87" s="80"/>
      <c r="D87" s="80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3.5" customHeight="1">
      <c r="A88" s="78"/>
      <c r="B88" s="80"/>
      <c r="C88" s="80"/>
      <c r="D88" s="80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3.5" customHeight="1">
      <c r="A89" s="78"/>
      <c r="B89" s="80"/>
      <c r="C89" s="80"/>
      <c r="D89" s="80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3.5" customHeight="1">
      <c r="A90" s="78"/>
      <c r="B90" s="80"/>
      <c r="C90" s="80"/>
      <c r="D90" s="80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3.5" customHeight="1">
      <c r="A91" s="78"/>
      <c r="B91" s="80"/>
      <c r="C91" s="80"/>
      <c r="D91" s="80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3.5" customHeight="1">
      <c r="A92" s="78"/>
      <c r="B92" s="80"/>
      <c r="C92" s="80"/>
      <c r="D92" s="80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3.5" customHeight="1">
      <c r="A93" s="78"/>
      <c r="B93" s="80"/>
      <c r="C93" s="80"/>
      <c r="D93" s="80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3.5" customHeight="1">
      <c r="A94" s="78"/>
      <c r="B94" s="80"/>
      <c r="C94" s="80"/>
      <c r="D94" s="80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3.5" customHeight="1">
      <c r="A95" s="78"/>
      <c r="B95" s="80"/>
      <c r="C95" s="80"/>
      <c r="D95" s="80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3.5" customHeight="1">
      <c r="A96" s="78"/>
      <c r="B96" s="80"/>
      <c r="C96" s="80"/>
      <c r="D96" s="80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3.5" customHeight="1">
      <c r="A97" s="78"/>
      <c r="B97" s="80"/>
      <c r="C97" s="80"/>
      <c r="D97" s="80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3.5" customHeight="1">
      <c r="A98" s="78"/>
      <c r="B98" s="80"/>
      <c r="C98" s="80"/>
      <c r="D98" s="80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3.5" customHeight="1">
      <c r="A99" s="78"/>
      <c r="B99" s="80"/>
      <c r="C99" s="80"/>
      <c r="D99" s="80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3.5" customHeight="1">
      <c r="A100" s="78"/>
      <c r="B100" s="80"/>
      <c r="C100" s="80"/>
      <c r="D100" s="80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3.5" customHeight="1">
      <c r="A101" s="78"/>
      <c r="B101" s="80"/>
      <c r="C101" s="80"/>
      <c r="D101" s="80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3.5" customHeight="1">
      <c r="A102" s="78"/>
      <c r="B102" s="80"/>
      <c r="C102" s="80"/>
      <c r="D102" s="80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3.5" customHeight="1">
      <c r="A103" s="78"/>
      <c r="B103" s="80"/>
      <c r="C103" s="80"/>
      <c r="D103" s="80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3.5" customHeight="1">
      <c r="A104" s="78"/>
      <c r="B104" s="80"/>
      <c r="C104" s="80"/>
      <c r="D104" s="80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3.5" customHeight="1">
      <c r="A105" s="78"/>
      <c r="B105" s="80"/>
      <c r="C105" s="80"/>
      <c r="D105" s="80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3.5" customHeight="1">
      <c r="A106" s="78"/>
      <c r="B106" s="80"/>
      <c r="C106" s="80"/>
      <c r="D106" s="80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3.5" customHeight="1">
      <c r="A107" s="78"/>
      <c r="B107" s="80"/>
      <c r="C107" s="80"/>
      <c r="D107" s="80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3.5" customHeight="1">
      <c r="A108" s="78"/>
      <c r="B108" s="80"/>
      <c r="C108" s="80"/>
      <c r="D108" s="80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3.5" customHeight="1">
      <c r="A109" s="78"/>
      <c r="B109" s="80"/>
      <c r="C109" s="80"/>
      <c r="D109" s="80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3.5" customHeight="1">
      <c r="A110" s="78"/>
      <c r="B110" s="80"/>
      <c r="C110" s="80"/>
      <c r="D110" s="80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3.5" customHeight="1">
      <c r="A111" s="78"/>
      <c r="B111" s="80"/>
      <c r="C111" s="80"/>
      <c r="D111" s="80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0" customHeight="1">
      <c r="A112" s="78"/>
      <c r="B112" s="80"/>
      <c r="C112" s="80"/>
      <c r="D112" s="80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0" customHeight="1">
      <c r="A113" s="78"/>
      <c r="B113" s="80"/>
      <c r="C113" s="80"/>
      <c r="D113" s="80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0" customHeight="1">
      <c r="A114" s="78"/>
      <c r="B114" s="80"/>
      <c r="C114" s="80"/>
      <c r="D114" s="80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0" customHeight="1">
      <c r="A115" s="78"/>
      <c r="B115" s="80"/>
      <c r="C115" s="80"/>
      <c r="D115" s="80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0" customHeight="1">
      <c r="A116" s="78"/>
      <c r="B116" s="80"/>
      <c r="C116" s="80"/>
      <c r="D116" s="80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0" customHeight="1">
      <c r="A117" s="78"/>
      <c r="B117" s="80"/>
      <c r="C117" s="80"/>
      <c r="D117" s="80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0" customHeight="1">
      <c r="A118" s="78"/>
      <c r="B118" s="80"/>
      <c r="C118" s="80"/>
      <c r="D118" s="80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0" customHeight="1">
      <c r="A119" s="78"/>
      <c r="B119" s="80"/>
      <c r="C119" s="80"/>
      <c r="D119" s="80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0" customHeight="1">
      <c r="A120" s="78"/>
      <c r="B120" s="80"/>
      <c r="C120" s="80"/>
      <c r="D120" s="80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0" customHeight="1">
      <c r="A121" s="78"/>
      <c r="B121" s="80"/>
      <c r="C121" s="80"/>
      <c r="D121" s="80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0" customHeight="1">
      <c r="A122" s="78"/>
      <c r="B122" s="80"/>
      <c r="C122" s="80"/>
      <c r="D122" s="80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0" customHeight="1">
      <c r="A123" s="78"/>
      <c r="B123" s="80"/>
      <c r="C123" s="80"/>
      <c r="D123" s="80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0" customHeight="1">
      <c r="A124" s="78"/>
      <c r="B124" s="80"/>
      <c r="C124" s="80"/>
      <c r="D124" s="80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0" customHeight="1">
      <c r="A125" s="78"/>
      <c r="B125" s="80"/>
      <c r="C125" s="80"/>
      <c r="D125" s="80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0" customHeight="1">
      <c r="A126" s="78"/>
      <c r="B126" s="80"/>
      <c r="C126" s="80"/>
      <c r="D126" s="80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0" customHeight="1">
      <c r="A127" s="78"/>
      <c r="B127" s="80"/>
      <c r="C127" s="80"/>
      <c r="D127" s="80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0" customHeight="1">
      <c r="A128" s="78"/>
      <c r="B128" s="80"/>
      <c r="C128" s="80"/>
      <c r="D128" s="80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0" customHeight="1">
      <c r="A129" s="78"/>
      <c r="B129" s="80"/>
      <c r="C129" s="80"/>
      <c r="D129" s="80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3.5" customHeight="1">
      <c r="A130" s="78"/>
      <c r="B130" s="80"/>
      <c r="C130" s="80"/>
      <c r="D130" s="80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3.5" customHeight="1">
      <c r="A131" s="81"/>
      <c r="B131" s="82"/>
      <c r="C131" s="82"/>
      <c r="D131" s="83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3.5" customHeight="1">
      <c r="A132" s="81"/>
      <c r="B132" s="82"/>
      <c r="C132" s="82"/>
      <c r="D132" s="83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3.5" customHeight="1">
      <c r="A133" s="81"/>
      <c r="B133" s="82"/>
      <c r="C133" s="82"/>
      <c r="D133" s="83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3.5" customHeight="1">
      <c r="A134" s="81"/>
      <c r="B134" s="82"/>
      <c r="C134" s="82"/>
      <c r="D134" s="83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3.5" customHeight="1">
      <c r="A135" s="81"/>
      <c r="B135" s="82"/>
      <c r="C135" s="82"/>
      <c r="D135" s="83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3.5" customHeight="1">
      <c r="A136" s="81"/>
      <c r="B136" s="82"/>
      <c r="C136" s="82"/>
      <c r="D136" s="84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3.5" customHeight="1">
      <c r="A137" s="81"/>
      <c r="B137" s="82"/>
      <c r="C137" s="82"/>
      <c r="D137" s="83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3.5" customHeight="1">
      <c r="A138" s="81"/>
      <c r="B138" s="82"/>
      <c r="C138" s="82"/>
      <c r="D138" s="83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3.5" customHeight="1">
      <c r="A139" s="81"/>
      <c r="B139" s="82"/>
      <c r="C139" s="82"/>
      <c r="D139" s="84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3.5" customHeight="1">
      <c r="A140" s="81"/>
      <c r="B140" s="82"/>
      <c r="C140" s="82"/>
      <c r="D140" s="83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3.5" customHeight="1">
      <c r="A141" s="81"/>
      <c r="B141" s="82"/>
      <c r="C141" s="82"/>
      <c r="D141" s="84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3.5" customHeight="1">
      <c r="A142" s="81"/>
      <c r="B142" s="82"/>
      <c r="C142" s="82"/>
      <c r="D142" s="84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3.5" customHeight="1">
      <c r="A143" s="81"/>
      <c r="B143" s="85"/>
      <c r="C143" s="85"/>
      <c r="D143" s="86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3.5" customHeight="1">
      <c r="A144" s="81"/>
      <c r="B144" s="82"/>
      <c r="C144" s="82"/>
      <c r="D144" s="83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3.5" customHeight="1">
      <c r="A145" s="81"/>
      <c r="B145" s="82"/>
      <c r="C145" s="82"/>
      <c r="D145" s="83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3.5" customHeight="1">
      <c r="A146" s="81"/>
      <c r="B146" s="82"/>
      <c r="C146" s="82"/>
      <c r="D146" s="83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3.5" customHeight="1">
      <c r="A147" s="81"/>
      <c r="B147" s="82"/>
      <c r="C147" s="82"/>
      <c r="D147" s="83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3.5" customHeight="1">
      <c r="A148" s="81"/>
      <c r="B148" s="82"/>
      <c r="C148" s="82"/>
      <c r="D148" s="83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3.5" customHeight="1">
      <c r="A149" s="81"/>
      <c r="B149" s="82"/>
      <c r="C149" s="82"/>
      <c r="D149" s="83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3.5" customHeight="1">
      <c r="A150" s="81"/>
      <c r="B150" s="82"/>
      <c r="C150" s="82"/>
      <c r="D150" s="84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3.5" customHeight="1">
      <c r="A151" s="81"/>
      <c r="B151" s="82"/>
      <c r="C151" s="82"/>
      <c r="D151" s="83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3.5" customHeight="1">
      <c r="A152" s="81"/>
      <c r="B152" s="82"/>
      <c r="C152" s="82"/>
      <c r="D152" s="83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3.5" customHeight="1">
      <c r="A153" s="81"/>
      <c r="B153" s="82"/>
      <c r="C153" s="82"/>
      <c r="D153" s="83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3.5" customHeight="1">
      <c r="A154" s="81"/>
      <c r="B154" s="82"/>
      <c r="C154" s="82"/>
      <c r="D154" s="84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3.5" customHeight="1">
      <c r="A155" s="87"/>
      <c r="B155" s="88"/>
      <c r="C155" s="89"/>
      <c r="D155" s="90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3.5" customHeight="1">
      <c r="A156" s="87"/>
      <c r="B156" s="88"/>
      <c r="C156" s="89"/>
      <c r="D156" s="90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3.5" customHeight="1">
      <c r="A157" s="87"/>
      <c r="B157" s="88"/>
      <c r="C157" s="89"/>
      <c r="D157" s="90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3.5" customHeight="1">
      <c r="A158" s="87"/>
      <c r="B158" s="88"/>
      <c r="C158" s="89"/>
      <c r="D158" s="90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3.5" customHeight="1">
      <c r="A159" s="87"/>
      <c r="B159" s="88"/>
      <c r="C159" s="89"/>
      <c r="D159" s="90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3.5" customHeight="1">
      <c r="A160" s="87"/>
      <c r="B160" s="88"/>
      <c r="C160" s="89"/>
      <c r="D160" s="90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3.5" customHeight="1">
      <c r="A161" s="87"/>
      <c r="B161" s="88"/>
      <c r="C161" s="89"/>
      <c r="D161" s="90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3.5" customHeight="1">
      <c r="A162" s="87"/>
      <c r="B162" s="88"/>
      <c r="C162" s="89"/>
      <c r="D162" s="90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3.5" customHeight="1">
      <c r="A163" s="87"/>
      <c r="B163" s="88"/>
      <c r="C163" s="89"/>
      <c r="D163" s="90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3.5" customHeight="1">
      <c r="A164" s="87"/>
      <c r="B164" s="88"/>
      <c r="C164" s="89"/>
      <c r="D164" s="90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3.5" customHeight="1">
      <c r="A165" s="87"/>
      <c r="B165" s="88"/>
      <c r="C165" s="91"/>
      <c r="D165" s="92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3.5" customHeight="1">
      <c r="A166" s="87"/>
      <c r="B166" s="88"/>
      <c r="C166" s="91"/>
      <c r="D166" s="92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3.5" customHeight="1">
      <c r="A167" s="87"/>
      <c r="B167" s="88"/>
      <c r="C167" s="91"/>
      <c r="D167" s="92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3.5" customHeight="1">
      <c r="A168" s="87"/>
      <c r="B168" s="88"/>
      <c r="C168" s="91"/>
      <c r="D168" s="92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3.5" customHeight="1">
      <c r="A169" s="87">
        <v>146.0</v>
      </c>
      <c r="B169" s="88"/>
      <c r="C169" s="91"/>
      <c r="D169" s="92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3.5" customHeight="1">
      <c r="A170" s="87">
        <v>147.0</v>
      </c>
      <c r="B170" s="88"/>
      <c r="C170" s="91"/>
      <c r="D170" s="92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3.5" customHeight="1">
      <c r="A171" s="87">
        <v>148.0</v>
      </c>
      <c r="B171" s="88"/>
      <c r="C171" s="91"/>
      <c r="D171" s="92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3.5" customHeight="1">
      <c r="A172" s="87">
        <v>149.0</v>
      </c>
      <c r="B172" s="88"/>
      <c r="C172" s="91"/>
      <c r="D172" s="92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3.5" customHeight="1">
      <c r="A173" s="87">
        <v>150.0</v>
      </c>
      <c r="B173" s="88"/>
      <c r="C173" s="91"/>
      <c r="D173" s="92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3.5" customHeight="1">
      <c r="A174" s="87">
        <v>151.0</v>
      </c>
      <c r="B174" s="93"/>
      <c r="C174" s="91"/>
      <c r="D174" s="92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3.5" customHeight="1">
      <c r="A175" s="87">
        <v>152.0</v>
      </c>
      <c r="B175" s="88"/>
      <c r="C175" s="91"/>
      <c r="D175" s="92"/>
      <c r="E175" s="33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6.5" customHeight="1">
      <c r="A176" s="87">
        <v>153.0</v>
      </c>
      <c r="B176" s="88"/>
      <c r="C176" s="91"/>
      <c r="D176" s="92"/>
      <c r="E176" s="33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80.25" customHeight="1">
      <c r="A177" s="94"/>
      <c r="B177" s="95" t="s">
        <v>104</v>
      </c>
      <c r="C177" s="75"/>
      <c r="D177" s="67">
        <f>COUNTA(D19:D176)</f>
        <v>35</v>
      </c>
      <c r="E177" s="96" t="s">
        <v>107</v>
      </c>
      <c r="F177" s="97" t="str">
        <f>COUNTIF(#REF!,"3")</f>
        <v>#REF!</v>
      </c>
      <c r="G177" s="97" t="s">
        <v>108</v>
      </c>
      <c r="H177" s="96" t="str">
        <f>COUNTIF(#REF!,"2")</f>
        <v>#REF!</v>
      </c>
      <c r="I177" s="97" t="s">
        <v>109</v>
      </c>
      <c r="J177" s="96" t="str">
        <f>COUNTIF(#REF!,"1")</f>
        <v>#REF!</v>
      </c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</row>
    <row r="178" ht="75.75" customHeight="1">
      <c r="A178" s="98"/>
      <c r="B178" s="67" t="s">
        <v>105</v>
      </c>
      <c r="C178" s="3"/>
      <c r="D178" s="67" t="str">
        <f>COUNTIF(#REF!,"&gt;0")</f>
        <v>#REF!</v>
      </c>
      <c r="E178" s="99" t="s">
        <v>106</v>
      </c>
      <c r="F178" s="100" t="str">
        <f>F177/D178*100</f>
        <v>#REF!</v>
      </c>
      <c r="G178" s="101" t="s">
        <v>110</v>
      </c>
      <c r="H178" s="100" t="str">
        <f>H177/D178*100</f>
        <v>#REF!</v>
      </c>
      <c r="I178" s="101" t="s">
        <v>111</v>
      </c>
      <c r="J178" s="100" t="str">
        <f>J177/D178*100</f>
        <v>#REF!</v>
      </c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21.0" customHeight="1">
      <c r="A179" s="1"/>
      <c r="B179" s="1"/>
      <c r="C179" s="33"/>
      <c r="D179" s="102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3.5" customHeight="1">
      <c r="A180" s="1"/>
      <c r="B180" s="1"/>
      <c r="C180" s="33"/>
      <c r="D180" s="102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3.5" customHeight="1">
      <c r="A181" s="1"/>
      <c r="B181" s="1"/>
      <c r="C181" s="33"/>
      <c r="D181" s="102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3.5" customHeight="1">
      <c r="A182" s="1"/>
      <c r="B182" s="1"/>
      <c r="C182" s="33"/>
      <c r="D182" s="102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3.5" customHeight="1">
      <c r="A183" s="1"/>
      <c r="B183" s="1"/>
      <c r="C183" s="33"/>
      <c r="D183" s="102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3.5" customHeight="1">
      <c r="A184" s="1"/>
      <c r="B184" s="1"/>
      <c r="C184" s="33"/>
      <c r="D184" s="102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3.5" customHeight="1">
      <c r="A185" s="1"/>
      <c r="B185" s="1"/>
      <c r="C185" s="33"/>
      <c r="D185" s="102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3.5" customHeight="1">
      <c r="A186" s="1"/>
      <c r="B186" s="1"/>
      <c r="C186" s="33"/>
      <c r="D186" s="102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3.5" customHeight="1">
      <c r="A187" s="1"/>
      <c r="B187" s="1"/>
      <c r="C187" s="33"/>
      <c r="D187" s="102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3.5" customHeight="1">
      <c r="A188" s="1"/>
      <c r="B188" s="1"/>
      <c r="C188" s="33"/>
      <c r="D188" s="102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3.5" customHeight="1">
      <c r="A189" s="1"/>
      <c r="B189" s="1"/>
      <c r="C189" s="33"/>
      <c r="D189" s="102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3.5" customHeight="1">
      <c r="A190" s="1"/>
      <c r="B190" s="1"/>
      <c r="C190" s="33"/>
      <c r="D190" s="102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3.5" customHeight="1">
      <c r="A191" s="1"/>
      <c r="B191" s="1"/>
      <c r="C191" s="33"/>
      <c r="D191" s="102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3.5" customHeight="1">
      <c r="A192" s="1"/>
      <c r="B192" s="1"/>
      <c r="C192" s="33"/>
      <c r="D192" s="102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3.5" customHeight="1">
      <c r="A193" s="1"/>
      <c r="B193" s="1"/>
      <c r="C193" s="33"/>
      <c r="D193" s="102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3.5" customHeight="1">
      <c r="A194" s="1"/>
      <c r="B194" s="1"/>
      <c r="C194" s="33"/>
      <c r="D194" s="102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3.5" customHeight="1">
      <c r="A195" s="1"/>
      <c r="B195" s="1"/>
      <c r="C195" s="33"/>
      <c r="D195" s="102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3.5" customHeight="1">
      <c r="A196" s="1"/>
      <c r="B196" s="1"/>
      <c r="C196" s="33"/>
      <c r="D196" s="102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3.5" customHeight="1">
      <c r="A197" s="1"/>
      <c r="B197" s="1"/>
      <c r="C197" s="33"/>
      <c r="D197" s="102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3.5" customHeight="1">
      <c r="A198" s="1"/>
      <c r="B198" s="1"/>
      <c r="C198" s="33"/>
      <c r="D198" s="102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3.5" customHeight="1">
      <c r="A199" s="1"/>
      <c r="B199" s="1"/>
      <c r="C199" s="33"/>
      <c r="D199" s="102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3.5" customHeight="1">
      <c r="A200" s="1"/>
      <c r="B200" s="1"/>
      <c r="C200" s="33"/>
      <c r="D200" s="102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3.5" customHeight="1">
      <c r="A201" s="1"/>
      <c r="B201" s="1"/>
      <c r="C201" s="33"/>
      <c r="D201" s="102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3.5" customHeight="1">
      <c r="A202" s="1"/>
      <c r="B202" s="1"/>
      <c r="C202" s="33"/>
      <c r="D202" s="102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3.5" customHeight="1">
      <c r="A203" s="1"/>
      <c r="B203" s="1"/>
      <c r="C203" s="33"/>
      <c r="D203" s="102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3.5" customHeight="1">
      <c r="A204" s="1"/>
      <c r="B204" s="1"/>
      <c r="C204" s="33"/>
      <c r="D204" s="102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3.5" customHeight="1">
      <c r="A205" s="1"/>
      <c r="B205" s="1"/>
      <c r="C205" s="33"/>
      <c r="D205" s="102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3.5" customHeight="1">
      <c r="A206" s="1"/>
      <c r="B206" s="1"/>
      <c r="C206" s="33"/>
      <c r="D206" s="102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3.5" customHeight="1">
      <c r="A207" s="1"/>
      <c r="B207" s="1"/>
      <c r="C207" s="33"/>
      <c r="D207" s="102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3.5" customHeight="1">
      <c r="A208" s="1"/>
      <c r="B208" s="1"/>
      <c r="C208" s="33"/>
      <c r="D208" s="102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3.5" customHeight="1">
      <c r="A209" s="1"/>
      <c r="B209" s="1"/>
      <c r="C209" s="33"/>
      <c r="D209" s="102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3.5" customHeight="1">
      <c r="A210" s="1"/>
      <c r="B210" s="1"/>
      <c r="C210" s="33"/>
      <c r="D210" s="102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3.5" customHeight="1">
      <c r="A211" s="1"/>
      <c r="B211" s="1"/>
      <c r="C211" s="33"/>
      <c r="D211" s="102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3.5" customHeight="1">
      <c r="A212" s="1"/>
      <c r="B212" s="1"/>
      <c r="C212" s="33"/>
      <c r="D212" s="102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3.5" customHeight="1">
      <c r="A213" s="1"/>
      <c r="B213" s="1"/>
      <c r="C213" s="33"/>
      <c r="D213" s="102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3.5" customHeight="1">
      <c r="A214" s="1"/>
      <c r="B214" s="1"/>
      <c r="C214" s="33"/>
      <c r="D214" s="102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3.5" customHeight="1">
      <c r="A215" s="1"/>
      <c r="B215" s="1"/>
      <c r="C215" s="33"/>
      <c r="D215" s="102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3.5" customHeight="1">
      <c r="A216" s="1"/>
      <c r="B216" s="1"/>
      <c r="C216" s="33"/>
      <c r="D216" s="102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3.5" customHeight="1">
      <c r="A217" s="1"/>
      <c r="B217" s="1"/>
      <c r="C217" s="33"/>
      <c r="D217" s="102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3.5" customHeight="1">
      <c r="A218" s="1"/>
      <c r="B218" s="1"/>
      <c r="C218" s="33"/>
      <c r="D218" s="102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3.5" customHeight="1">
      <c r="A219" s="1"/>
      <c r="B219" s="1"/>
      <c r="C219" s="33"/>
      <c r="D219" s="102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3.5" customHeight="1">
      <c r="A220" s="1"/>
      <c r="B220" s="1"/>
      <c r="C220" s="33"/>
      <c r="D220" s="102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3.5" customHeight="1">
      <c r="A221" s="1"/>
      <c r="B221" s="1"/>
      <c r="C221" s="33"/>
      <c r="D221" s="102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3.5" customHeight="1">
      <c r="A222" s="1"/>
      <c r="B222" s="1"/>
      <c r="C222" s="33"/>
      <c r="D222" s="102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3.5" customHeight="1">
      <c r="A223" s="1"/>
      <c r="B223" s="1"/>
      <c r="C223" s="33"/>
      <c r="D223" s="102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3.5" customHeight="1">
      <c r="A224" s="1"/>
      <c r="B224" s="1"/>
      <c r="C224" s="33"/>
      <c r="D224" s="102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3.5" customHeight="1">
      <c r="A225" s="1"/>
      <c r="B225" s="1"/>
      <c r="C225" s="33"/>
      <c r="D225" s="102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3.5" customHeight="1">
      <c r="A226" s="1"/>
      <c r="B226" s="1"/>
      <c r="C226" s="33"/>
      <c r="D226" s="102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3.5" customHeight="1">
      <c r="A227" s="1"/>
      <c r="B227" s="1"/>
      <c r="C227" s="33"/>
      <c r="D227" s="102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3.5" customHeight="1">
      <c r="A228" s="1"/>
      <c r="B228" s="1"/>
      <c r="C228" s="33"/>
      <c r="D228" s="102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3.5" customHeight="1">
      <c r="A229" s="1"/>
      <c r="B229" s="1"/>
      <c r="C229" s="33"/>
      <c r="D229" s="102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3.5" customHeight="1">
      <c r="A230" s="1"/>
      <c r="B230" s="1"/>
      <c r="C230" s="33"/>
      <c r="D230" s="102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3.5" customHeight="1">
      <c r="A231" s="1"/>
      <c r="B231" s="1"/>
      <c r="C231" s="33"/>
      <c r="D231" s="102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3.5" customHeight="1">
      <c r="A232" s="1"/>
      <c r="B232" s="1"/>
      <c r="C232" s="33"/>
      <c r="D232" s="102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3.5" customHeight="1">
      <c r="A233" s="1"/>
      <c r="B233" s="1"/>
      <c r="C233" s="33"/>
      <c r="D233" s="102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3.5" customHeight="1">
      <c r="A234" s="1"/>
      <c r="B234" s="1"/>
      <c r="C234" s="33"/>
      <c r="D234" s="102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3.5" customHeight="1">
      <c r="A235" s="1"/>
      <c r="B235" s="1"/>
      <c r="C235" s="33"/>
      <c r="D235" s="102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3.5" customHeight="1">
      <c r="A236" s="1"/>
      <c r="B236" s="1"/>
      <c r="C236" s="33"/>
      <c r="D236" s="102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3.5" customHeight="1">
      <c r="A237" s="1"/>
      <c r="B237" s="1"/>
      <c r="C237" s="33"/>
      <c r="D237" s="102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3.5" customHeight="1">
      <c r="A238" s="1"/>
      <c r="B238" s="1"/>
      <c r="C238" s="33"/>
      <c r="D238" s="102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3.5" customHeight="1">
      <c r="A239" s="1"/>
      <c r="B239" s="1"/>
      <c r="C239" s="33"/>
      <c r="D239" s="102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3.5" customHeight="1">
      <c r="A240" s="1"/>
      <c r="B240" s="1"/>
      <c r="C240" s="33"/>
      <c r="D240" s="102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3.5" customHeight="1">
      <c r="A241" s="1"/>
      <c r="B241" s="1"/>
      <c r="C241" s="33"/>
      <c r="D241" s="102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3.5" customHeight="1">
      <c r="A242" s="1"/>
      <c r="B242" s="1"/>
      <c r="C242" s="33"/>
      <c r="D242" s="102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3.5" customHeight="1">
      <c r="A243" s="1"/>
      <c r="B243" s="1"/>
      <c r="C243" s="33"/>
      <c r="D243" s="102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3.5" customHeight="1">
      <c r="A244" s="1"/>
      <c r="B244" s="1"/>
      <c r="C244" s="33"/>
      <c r="D244" s="102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3.5" customHeight="1">
      <c r="A245" s="1"/>
      <c r="B245" s="1"/>
      <c r="C245" s="33"/>
      <c r="D245" s="102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3.5" customHeight="1">
      <c r="A246" s="1"/>
      <c r="B246" s="1"/>
      <c r="C246" s="33"/>
      <c r="D246" s="102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3.5" customHeight="1">
      <c r="A247" s="1"/>
      <c r="B247" s="1"/>
      <c r="C247" s="33"/>
      <c r="D247" s="102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3.5" customHeight="1">
      <c r="A248" s="1"/>
      <c r="B248" s="1"/>
      <c r="C248" s="33"/>
      <c r="D248" s="102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3.5" customHeight="1">
      <c r="A249" s="1"/>
      <c r="B249" s="1"/>
      <c r="C249" s="33"/>
      <c r="D249" s="102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3.5" customHeight="1">
      <c r="A250" s="1"/>
      <c r="B250" s="1"/>
      <c r="C250" s="33"/>
      <c r="D250" s="102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3.5" customHeight="1">
      <c r="A251" s="1"/>
      <c r="B251" s="1"/>
      <c r="C251" s="33"/>
      <c r="D251" s="102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3.5" customHeight="1">
      <c r="A252" s="1"/>
      <c r="B252" s="1"/>
      <c r="C252" s="33"/>
      <c r="D252" s="102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3.5" customHeight="1">
      <c r="A253" s="1"/>
      <c r="B253" s="1"/>
      <c r="C253" s="33"/>
      <c r="D253" s="102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3.5" customHeight="1">
      <c r="A254" s="1"/>
      <c r="B254" s="1"/>
      <c r="C254" s="33"/>
      <c r="D254" s="102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3.5" customHeight="1">
      <c r="A255" s="1"/>
      <c r="B255" s="1"/>
      <c r="C255" s="33"/>
      <c r="D255" s="102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3.5" customHeight="1">
      <c r="A256" s="1"/>
      <c r="B256" s="1"/>
      <c r="C256" s="33"/>
      <c r="D256" s="102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3.5" customHeight="1">
      <c r="A257" s="1"/>
      <c r="B257" s="1"/>
      <c r="C257" s="33"/>
      <c r="D257" s="102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3.5" customHeight="1">
      <c r="A258" s="1"/>
      <c r="B258" s="1"/>
      <c r="C258" s="33"/>
      <c r="D258" s="102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3.5" customHeight="1">
      <c r="A259" s="1"/>
      <c r="B259" s="1"/>
      <c r="C259" s="33"/>
      <c r="D259" s="102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3.5" customHeight="1">
      <c r="A260" s="1"/>
      <c r="B260" s="1"/>
      <c r="C260" s="33"/>
      <c r="D260" s="102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3.5" customHeight="1">
      <c r="A261" s="1"/>
      <c r="B261" s="1"/>
      <c r="C261" s="33"/>
      <c r="D261" s="102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3.5" customHeight="1">
      <c r="A262" s="1"/>
      <c r="B262" s="1"/>
      <c r="C262" s="33"/>
      <c r="D262" s="102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3.5" customHeight="1">
      <c r="A263" s="1"/>
      <c r="B263" s="1"/>
      <c r="C263" s="33"/>
      <c r="D263" s="102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3.5" customHeight="1">
      <c r="A264" s="1"/>
      <c r="B264" s="1"/>
      <c r="C264" s="33"/>
      <c r="D264" s="102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3.5" customHeight="1">
      <c r="A265" s="1"/>
      <c r="B265" s="1"/>
      <c r="C265" s="33"/>
      <c r="D265" s="102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3.5" customHeight="1">
      <c r="A266" s="1"/>
      <c r="B266" s="1"/>
      <c r="C266" s="33"/>
      <c r="D266" s="102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3.5" customHeight="1">
      <c r="A267" s="1"/>
      <c r="B267" s="1"/>
      <c r="C267" s="33"/>
      <c r="D267" s="102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3.5" customHeight="1">
      <c r="A268" s="1"/>
      <c r="B268" s="1"/>
      <c r="C268" s="33"/>
      <c r="D268" s="102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3.5" customHeight="1">
      <c r="A269" s="1"/>
      <c r="B269" s="1"/>
      <c r="C269" s="33"/>
      <c r="D269" s="102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3.5" customHeight="1">
      <c r="A270" s="1"/>
      <c r="B270" s="1"/>
      <c r="C270" s="33"/>
      <c r="D270" s="102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3.5" customHeight="1">
      <c r="A271" s="1"/>
      <c r="B271" s="1"/>
      <c r="C271" s="33"/>
      <c r="D271" s="102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3.5" customHeight="1">
      <c r="A272" s="1"/>
      <c r="B272" s="1"/>
      <c r="C272" s="33"/>
      <c r="D272" s="102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3.5" customHeight="1">
      <c r="A273" s="1"/>
      <c r="B273" s="1"/>
      <c r="C273" s="33"/>
      <c r="D273" s="102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3.5" customHeight="1">
      <c r="A274" s="1"/>
      <c r="B274" s="1"/>
      <c r="C274" s="33"/>
      <c r="D274" s="102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3.5" customHeight="1">
      <c r="A275" s="1"/>
      <c r="B275" s="1"/>
      <c r="C275" s="33"/>
      <c r="D275" s="102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3.5" customHeight="1">
      <c r="A276" s="1"/>
      <c r="B276" s="1"/>
      <c r="C276" s="33"/>
      <c r="D276" s="102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3.5" customHeight="1">
      <c r="A277" s="1"/>
      <c r="B277" s="1"/>
      <c r="C277" s="33"/>
      <c r="D277" s="102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3.5" customHeight="1">
      <c r="A278" s="1"/>
      <c r="B278" s="1"/>
      <c r="C278" s="33"/>
      <c r="D278" s="102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3.5" customHeight="1">
      <c r="A279" s="1"/>
      <c r="B279" s="1"/>
      <c r="C279" s="33"/>
      <c r="D279" s="102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3.5" customHeight="1">
      <c r="A280" s="1"/>
      <c r="B280" s="1"/>
      <c r="C280" s="33"/>
      <c r="D280" s="102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3.5" customHeight="1">
      <c r="A281" s="1"/>
      <c r="B281" s="1"/>
      <c r="C281" s="33"/>
      <c r="D281" s="102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3.5" customHeight="1">
      <c r="A282" s="1"/>
      <c r="B282" s="1"/>
      <c r="C282" s="33"/>
      <c r="D282" s="102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3.5" customHeight="1">
      <c r="A283" s="1"/>
      <c r="B283" s="1"/>
      <c r="C283" s="33"/>
      <c r="D283" s="102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3.5" customHeight="1">
      <c r="A284" s="1"/>
      <c r="B284" s="1"/>
      <c r="C284" s="33"/>
      <c r="D284" s="102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3.5" customHeight="1">
      <c r="A285" s="1"/>
      <c r="B285" s="1"/>
      <c r="C285" s="33"/>
      <c r="D285" s="102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3.5" customHeight="1">
      <c r="A286" s="1"/>
      <c r="B286" s="1"/>
      <c r="C286" s="33"/>
      <c r="D286" s="102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3.5" customHeight="1">
      <c r="A287" s="1"/>
      <c r="B287" s="1"/>
      <c r="C287" s="33"/>
      <c r="D287" s="102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3.5" customHeight="1">
      <c r="A288" s="1"/>
      <c r="B288" s="1"/>
      <c r="C288" s="33"/>
      <c r="D288" s="102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3.5" customHeight="1">
      <c r="A289" s="1"/>
      <c r="B289" s="1"/>
      <c r="C289" s="33"/>
      <c r="D289" s="102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3.5" customHeight="1">
      <c r="A290" s="1"/>
      <c r="B290" s="1"/>
      <c r="C290" s="33"/>
      <c r="D290" s="102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3.5" customHeight="1">
      <c r="A291" s="1"/>
      <c r="B291" s="1"/>
      <c r="C291" s="33"/>
      <c r="D291" s="102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3.5" customHeight="1">
      <c r="A292" s="1"/>
      <c r="B292" s="1"/>
      <c r="C292" s="33"/>
      <c r="D292" s="102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3.5" customHeight="1">
      <c r="A293" s="1"/>
      <c r="B293" s="1"/>
      <c r="C293" s="33"/>
      <c r="D293" s="102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3.5" customHeight="1">
      <c r="A294" s="1"/>
      <c r="B294" s="1"/>
      <c r="C294" s="33"/>
      <c r="D294" s="102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3.5" customHeight="1">
      <c r="A295" s="1"/>
      <c r="B295" s="1"/>
      <c r="C295" s="33"/>
      <c r="D295" s="102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3.5" customHeight="1">
      <c r="A296" s="1"/>
      <c r="B296" s="1"/>
      <c r="C296" s="33"/>
      <c r="D296" s="102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3.5" customHeight="1">
      <c r="A297" s="1"/>
      <c r="B297" s="1"/>
      <c r="C297" s="33"/>
      <c r="D297" s="102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3.5" customHeight="1">
      <c r="A298" s="1"/>
      <c r="B298" s="1"/>
      <c r="C298" s="33"/>
      <c r="D298" s="102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3.5" customHeight="1">
      <c r="A299" s="1"/>
      <c r="B299" s="1"/>
      <c r="C299" s="33"/>
      <c r="D299" s="102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3.5" customHeight="1">
      <c r="A300" s="1"/>
      <c r="B300" s="1"/>
      <c r="C300" s="33"/>
      <c r="D300" s="102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3.5" customHeight="1">
      <c r="A301" s="1"/>
      <c r="B301" s="1"/>
      <c r="C301" s="33"/>
      <c r="D301" s="102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3.5" customHeight="1">
      <c r="A302" s="1"/>
      <c r="B302" s="1"/>
      <c r="C302" s="33"/>
      <c r="D302" s="102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3.5" customHeight="1">
      <c r="A303" s="1"/>
      <c r="B303" s="1"/>
      <c r="C303" s="33"/>
      <c r="D303" s="102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3.5" customHeight="1">
      <c r="A304" s="1"/>
      <c r="B304" s="1"/>
      <c r="C304" s="33"/>
      <c r="D304" s="102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3.5" customHeight="1">
      <c r="A305" s="1"/>
      <c r="B305" s="1"/>
      <c r="C305" s="33"/>
      <c r="D305" s="102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3.5" customHeight="1">
      <c r="A306" s="1"/>
      <c r="B306" s="1"/>
      <c r="C306" s="33"/>
      <c r="D306" s="102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3.5" customHeight="1">
      <c r="A307" s="1"/>
      <c r="B307" s="1"/>
      <c r="C307" s="33"/>
      <c r="D307" s="102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3.5" customHeight="1">
      <c r="A308" s="1"/>
      <c r="B308" s="1"/>
      <c r="C308" s="33"/>
      <c r="D308" s="102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3.5" customHeight="1">
      <c r="A309" s="1"/>
      <c r="B309" s="1"/>
      <c r="C309" s="33"/>
      <c r="D309" s="102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3.5" customHeight="1">
      <c r="A310" s="1"/>
      <c r="B310" s="1"/>
      <c r="C310" s="33"/>
      <c r="D310" s="102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3.5" customHeight="1">
      <c r="A311" s="1"/>
      <c r="B311" s="1"/>
      <c r="C311" s="33"/>
      <c r="D311" s="102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3.5" customHeight="1">
      <c r="A312" s="1"/>
      <c r="B312" s="1"/>
      <c r="C312" s="33"/>
      <c r="D312" s="102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3.5" customHeight="1">
      <c r="A313" s="1"/>
      <c r="B313" s="1"/>
      <c r="C313" s="33"/>
      <c r="D313" s="102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3.5" customHeight="1">
      <c r="A314" s="1"/>
      <c r="B314" s="1"/>
      <c r="C314" s="33"/>
      <c r="D314" s="102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3.5" customHeight="1">
      <c r="A315" s="1"/>
      <c r="B315" s="1"/>
      <c r="C315" s="33"/>
      <c r="D315" s="102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3.5" customHeight="1">
      <c r="A316" s="1"/>
      <c r="B316" s="1"/>
      <c r="C316" s="33"/>
      <c r="D316" s="102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3.5" customHeight="1">
      <c r="A317" s="1"/>
      <c r="B317" s="1"/>
      <c r="C317" s="33"/>
      <c r="D317" s="102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3.5" customHeight="1">
      <c r="A318" s="1"/>
      <c r="B318" s="1"/>
      <c r="C318" s="33"/>
      <c r="D318" s="102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3.5" customHeight="1">
      <c r="A319" s="1"/>
      <c r="B319" s="1"/>
      <c r="C319" s="33"/>
      <c r="D319" s="102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3.5" customHeight="1">
      <c r="A320" s="1"/>
      <c r="B320" s="1"/>
      <c r="C320" s="33"/>
      <c r="D320" s="102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3.5" customHeight="1">
      <c r="A321" s="1"/>
      <c r="B321" s="1"/>
      <c r="C321" s="33"/>
      <c r="D321" s="102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3.5" customHeight="1">
      <c r="A322" s="1"/>
      <c r="B322" s="1"/>
      <c r="C322" s="33"/>
      <c r="D322" s="102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3.5" customHeight="1">
      <c r="A323" s="1"/>
      <c r="B323" s="1"/>
      <c r="C323" s="33"/>
      <c r="D323" s="102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3.5" customHeight="1">
      <c r="A324" s="1"/>
      <c r="B324" s="1"/>
      <c r="C324" s="33"/>
      <c r="D324" s="102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3.5" customHeight="1">
      <c r="A325" s="1"/>
      <c r="B325" s="1"/>
      <c r="C325" s="33"/>
      <c r="D325" s="102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3.5" customHeight="1">
      <c r="A326" s="1"/>
      <c r="B326" s="1"/>
      <c r="C326" s="33"/>
      <c r="D326" s="102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3.5" customHeight="1">
      <c r="A327" s="1"/>
      <c r="B327" s="1"/>
      <c r="C327" s="33"/>
      <c r="D327" s="102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3.5" customHeight="1">
      <c r="A328" s="1"/>
      <c r="B328" s="1"/>
      <c r="C328" s="33"/>
      <c r="D328" s="102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3.5" customHeight="1">
      <c r="A329" s="1"/>
      <c r="B329" s="1"/>
      <c r="C329" s="33"/>
      <c r="D329" s="102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3.5" customHeight="1">
      <c r="A330" s="1"/>
      <c r="B330" s="1"/>
      <c r="C330" s="33"/>
      <c r="D330" s="102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3.5" customHeight="1">
      <c r="A331" s="1"/>
      <c r="B331" s="1"/>
      <c r="C331" s="33"/>
      <c r="D331" s="102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3.5" customHeight="1">
      <c r="A332" s="1"/>
      <c r="B332" s="1"/>
      <c r="C332" s="33"/>
      <c r="D332" s="102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3.5" customHeight="1">
      <c r="A333" s="1"/>
      <c r="B333" s="1"/>
      <c r="C333" s="33"/>
      <c r="D333" s="102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3.5" customHeight="1">
      <c r="A334" s="1"/>
      <c r="B334" s="1"/>
      <c r="C334" s="33"/>
      <c r="D334" s="102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3.5" customHeight="1">
      <c r="A335" s="1"/>
      <c r="B335" s="1"/>
      <c r="C335" s="33"/>
      <c r="D335" s="102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3.5" customHeight="1">
      <c r="A336" s="1"/>
      <c r="B336" s="1"/>
      <c r="C336" s="33"/>
      <c r="D336" s="102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3.5" customHeight="1">
      <c r="A337" s="1"/>
      <c r="B337" s="1"/>
      <c r="C337" s="33"/>
      <c r="D337" s="102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3.5" customHeight="1">
      <c r="A338" s="1"/>
      <c r="B338" s="1"/>
      <c r="C338" s="33"/>
      <c r="D338" s="102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3.5" customHeight="1">
      <c r="A339" s="1"/>
      <c r="B339" s="1"/>
      <c r="C339" s="33"/>
      <c r="D339" s="102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3.5" customHeight="1">
      <c r="A340" s="1"/>
      <c r="B340" s="1"/>
      <c r="C340" s="33"/>
      <c r="D340" s="102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3.5" customHeight="1">
      <c r="A341" s="1"/>
      <c r="B341" s="1"/>
      <c r="C341" s="33"/>
      <c r="D341" s="102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3.5" customHeight="1">
      <c r="A342" s="1"/>
      <c r="B342" s="1"/>
      <c r="C342" s="33"/>
      <c r="D342" s="102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3.5" customHeight="1">
      <c r="A343" s="1"/>
      <c r="B343" s="1"/>
      <c r="C343" s="33"/>
      <c r="D343" s="102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3.5" customHeight="1">
      <c r="A344" s="1"/>
      <c r="B344" s="1"/>
      <c r="C344" s="33"/>
      <c r="D344" s="102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3.5" customHeight="1">
      <c r="A345" s="1"/>
      <c r="B345" s="1"/>
      <c r="C345" s="33"/>
      <c r="D345" s="102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3.5" customHeight="1">
      <c r="A346" s="1"/>
      <c r="B346" s="1"/>
      <c r="C346" s="33"/>
      <c r="D346" s="102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3.5" customHeight="1">
      <c r="A347" s="1"/>
      <c r="B347" s="1"/>
      <c r="C347" s="33"/>
      <c r="D347" s="102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3.5" customHeight="1">
      <c r="A348" s="1"/>
      <c r="B348" s="1"/>
      <c r="C348" s="33"/>
      <c r="D348" s="102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3.5" customHeight="1">
      <c r="A349" s="1"/>
      <c r="B349" s="1"/>
      <c r="C349" s="33"/>
      <c r="D349" s="102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3.5" customHeight="1">
      <c r="A350" s="1"/>
      <c r="B350" s="1"/>
      <c r="C350" s="33"/>
      <c r="D350" s="102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3.5" customHeight="1">
      <c r="A351" s="1"/>
      <c r="B351" s="1"/>
      <c r="C351" s="33"/>
      <c r="D351" s="102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3.5" customHeight="1">
      <c r="A352" s="1"/>
      <c r="B352" s="1"/>
      <c r="C352" s="33"/>
      <c r="D352" s="102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3.5" customHeight="1">
      <c r="A353" s="1"/>
      <c r="B353" s="1"/>
      <c r="C353" s="33"/>
      <c r="D353" s="102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3.5" customHeight="1">
      <c r="A354" s="1"/>
      <c r="B354" s="1"/>
      <c r="C354" s="33"/>
      <c r="D354" s="102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3.5" customHeight="1">
      <c r="A355" s="1"/>
      <c r="B355" s="1"/>
      <c r="C355" s="33"/>
      <c r="D355" s="102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3.5" customHeight="1">
      <c r="A356" s="1"/>
      <c r="B356" s="1"/>
      <c r="C356" s="33"/>
      <c r="D356" s="102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3.5" customHeight="1">
      <c r="A357" s="1"/>
      <c r="B357" s="1"/>
      <c r="C357" s="33"/>
      <c r="D357" s="102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3.5" customHeight="1">
      <c r="A358" s="1"/>
      <c r="B358" s="1"/>
      <c r="C358" s="33"/>
      <c r="D358" s="102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3.5" customHeight="1">
      <c r="A359" s="1"/>
      <c r="B359" s="1"/>
      <c r="C359" s="33"/>
      <c r="D359" s="102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3.5" customHeight="1">
      <c r="A360" s="1"/>
      <c r="B360" s="1"/>
      <c r="C360" s="33"/>
      <c r="D360" s="102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3.5" customHeight="1">
      <c r="A361" s="1"/>
      <c r="B361" s="1"/>
      <c r="C361" s="33"/>
      <c r="D361" s="102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3.5" customHeight="1">
      <c r="A362" s="1"/>
      <c r="B362" s="1"/>
      <c r="C362" s="33"/>
      <c r="D362" s="102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3.5" customHeight="1">
      <c r="A363" s="1"/>
      <c r="B363" s="1"/>
      <c r="C363" s="33"/>
      <c r="D363" s="102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3.5" customHeight="1">
      <c r="A364" s="1"/>
      <c r="B364" s="1"/>
      <c r="C364" s="33"/>
      <c r="D364" s="102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3.5" customHeight="1">
      <c r="A365" s="1"/>
      <c r="B365" s="1"/>
      <c r="C365" s="33"/>
      <c r="D365" s="102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3.5" customHeight="1">
      <c r="A366" s="1"/>
      <c r="B366" s="1"/>
      <c r="C366" s="33"/>
      <c r="D366" s="102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3.5" customHeight="1">
      <c r="A367" s="1"/>
      <c r="B367" s="1"/>
      <c r="C367" s="33"/>
      <c r="D367" s="102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3.5" customHeight="1">
      <c r="A368" s="1"/>
      <c r="B368" s="1"/>
      <c r="C368" s="33"/>
      <c r="D368" s="102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3.5" customHeight="1">
      <c r="A369" s="1"/>
      <c r="B369" s="1"/>
      <c r="C369" s="33"/>
      <c r="D369" s="102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3.5" customHeight="1">
      <c r="A370" s="1"/>
      <c r="B370" s="1"/>
      <c r="C370" s="33"/>
      <c r="D370" s="102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3.5" customHeight="1">
      <c r="A371" s="1"/>
      <c r="B371" s="1"/>
      <c r="C371" s="33"/>
      <c r="D371" s="102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3.5" customHeight="1">
      <c r="A372" s="1"/>
      <c r="B372" s="1"/>
      <c r="C372" s="33"/>
      <c r="D372" s="102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3.5" customHeight="1">
      <c r="A373" s="1"/>
      <c r="B373" s="1"/>
      <c r="C373" s="33"/>
      <c r="D373" s="102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3.5" customHeight="1">
      <c r="A374" s="1"/>
      <c r="B374" s="1"/>
      <c r="C374" s="33"/>
      <c r="D374" s="102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3.5" customHeight="1">
      <c r="A375" s="1"/>
      <c r="B375" s="1"/>
      <c r="C375" s="33"/>
      <c r="D375" s="102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3.5" customHeight="1">
      <c r="A376" s="1"/>
      <c r="B376" s="1"/>
      <c r="C376" s="33"/>
      <c r="D376" s="102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3.5" customHeight="1">
      <c r="A377" s="1"/>
      <c r="B377" s="1"/>
      <c r="C377" s="33"/>
      <c r="D377" s="102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3.5" customHeight="1">
      <c r="A378" s="1"/>
      <c r="B378" s="1"/>
      <c r="C378" s="33"/>
      <c r="D378" s="102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3.5" customHeight="1">
      <c r="A379" s="1"/>
      <c r="B379" s="1"/>
      <c r="C379" s="33"/>
      <c r="D379" s="102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3.5" customHeight="1">
      <c r="A380" s="1"/>
      <c r="B380" s="1"/>
      <c r="C380" s="33"/>
      <c r="D380" s="102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3.5" customHeight="1">
      <c r="A381" s="1"/>
      <c r="B381" s="1"/>
      <c r="C381" s="33"/>
      <c r="D381" s="102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3.5" customHeight="1">
      <c r="A382" s="1"/>
      <c r="B382" s="1"/>
      <c r="C382" s="33"/>
      <c r="D382" s="102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3.5" customHeight="1">
      <c r="A383" s="1"/>
      <c r="B383" s="1"/>
      <c r="C383" s="33"/>
      <c r="D383" s="102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3.5" customHeight="1">
      <c r="A384" s="1"/>
      <c r="B384" s="1"/>
      <c r="C384" s="33"/>
      <c r="D384" s="102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3.5" customHeight="1">
      <c r="A385" s="1"/>
      <c r="B385" s="1"/>
      <c r="C385" s="33"/>
      <c r="D385" s="102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3.5" customHeight="1">
      <c r="A386" s="1"/>
      <c r="B386" s="1"/>
      <c r="C386" s="33"/>
      <c r="D386" s="102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3.5" customHeight="1">
      <c r="A387" s="1"/>
      <c r="B387" s="1"/>
      <c r="C387" s="33"/>
      <c r="D387" s="102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3.5" customHeight="1">
      <c r="A388" s="1"/>
      <c r="B388" s="1"/>
      <c r="C388" s="33"/>
      <c r="D388" s="102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3.5" customHeight="1">
      <c r="A389" s="1"/>
      <c r="B389" s="1"/>
      <c r="C389" s="33"/>
      <c r="D389" s="102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3.5" customHeight="1">
      <c r="A390" s="1"/>
      <c r="B390" s="1"/>
      <c r="C390" s="33"/>
      <c r="D390" s="102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3.5" customHeight="1">
      <c r="A391" s="1"/>
      <c r="B391" s="1"/>
      <c r="C391" s="33"/>
      <c r="D391" s="102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3.5" customHeight="1">
      <c r="A392" s="1"/>
      <c r="B392" s="1"/>
      <c r="C392" s="33"/>
      <c r="D392" s="102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3.5" customHeight="1">
      <c r="A393" s="1"/>
      <c r="B393" s="1"/>
      <c r="C393" s="33"/>
      <c r="D393" s="102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3.5" customHeight="1">
      <c r="A394" s="1"/>
      <c r="B394" s="1"/>
      <c r="C394" s="33"/>
      <c r="D394" s="102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3.5" customHeight="1">
      <c r="A395" s="1"/>
      <c r="B395" s="1"/>
      <c r="C395" s="33"/>
      <c r="D395" s="102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3.5" customHeight="1">
      <c r="A396" s="1"/>
      <c r="B396" s="1"/>
      <c r="C396" s="33"/>
      <c r="D396" s="102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3.5" customHeight="1">
      <c r="A397" s="1"/>
      <c r="B397" s="1"/>
      <c r="C397" s="33"/>
      <c r="D397" s="102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3.5" customHeight="1">
      <c r="A398" s="1"/>
      <c r="B398" s="1"/>
      <c r="C398" s="33"/>
      <c r="D398" s="102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3.5" customHeight="1">
      <c r="A399" s="1"/>
      <c r="B399" s="1"/>
      <c r="C399" s="33"/>
      <c r="D399" s="102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3.5" customHeight="1">
      <c r="A400" s="1"/>
      <c r="B400" s="1"/>
      <c r="C400" s="33"/>
      <c r="D400" s="102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3.5" customHeight="1">
      <c r="A401" s="1"/>
      <c r="B401" s="1"/>
      <c r="C401" s="33"/>
      <c r="D401" s="102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3.5" customHeight="1">
      <c r="A402" s="1"/>
      <c r="B402" s="1"/>
      <c r="C402" s="33"/>
      <c r="D402" s="102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3.5" customHeight="1">
      <c r="A403" s="1"/>
      <c r="B403" s="1"/>
      <c r="C403" s="33"/>
      <c r="D403" s="102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3.5" customHeight="1">
      <c r="A404" s="1"/>
      <c r="B404" s="1"/>
      <c r="C404" s="33"/>
      <c r="D404" s="102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3.5" customHeight="1">
      <c r="A405" s="1"/>
      <c r="B405" s="1"/>
      <c r="C405" s="33"/>
      <c r="D405" s="102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3.5" customHeight="1">
      <c r="A406" s="1"/>
      <c r="B406" s="1"/>
      <c r="C406" s="33"/>
      <c r="D406" s="102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3.5" customHeight="1">
      <c r="A407" s="1"/>
      <c r="B407" s="1"/>
      <c r="C407" s="33"/>
      <c r="D407" s="102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3.5" customHeight="1">
      <c r="A408" s="1"/>
      <c r="B408" s="1"/>
      <c r="C408" s="33"/>
      <c r="D408" s="102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3.5" customHeight="1">
      <c r="A409" s="1"/>
      <c r="B409" s="1"/>
      <c r="C409" s="33"/>
      <c r="D409" s="102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3.5" customHeight="1">
      <c r="A410" s="1"/>
      <c r="B410" s="1"/>
      <c r="C410" s="33"/>
      <c r="D410" s="102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3.5" customHeight="1">
      <c r="A411" s="1"/>
      <c r="B411" s="1"/>
      <c r="C411" s="33"/>
      <c r="D411" s="102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3.5" customHeight="1">
      <c r="A412" s="1"/>
      <c r="B412" s="1"/>
      <c r="C412" s="33"/>
      <c r="D412" s="102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3.5" customHeight="1">
      <c r="A413" s="1"/>
      <c r="B413" s="1"/>
      <c r="C413" s="33"/>
      <c r="D413" s="102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3.5" customHeight="1">
      <c r="A414" s="1"/>
      <c r="B414" s="1"/>
      <c r="C414" s="33"/>
      <c r="D414" s="102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3.5" customHeight="1">
      <c r="A415" s="1"/>
      <c r="B415" s="1"/>
      <c r="C415" s="33"/>
      <c r="D415" s="102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3.5" customHeight="1">
      <c r="A416" s="1"/>
      <c r="B416" s="1"/>
      <c r="C416" s="33"/>
      <c r="D416" s="102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3.5" customHeight="1">
      <c r="A417" s="1"/>
      <c r="B417" s="1"/>
      <c r="C417" s="33"/>
      <c r="D417" s="102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3.5" customHeight="1">
      <c r="A418" s="1"/>
      <c r="B418" s="1"/>
      <c r="C418" s="33"/>
      <c r="D418" s="102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3.5" customHeight="1">
      <c r="A419" s="1"/>
      <c r="B419" s="1"/>
      <c r="C419" s="33"/>
      <c r="D419" s="102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3.5" customHeight="1">
      <c r="A420" s="1"/>
      <c r="B420" s="1"/>
      <c r="C420" s="33"/>
      <c r="D420" s="102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3.5" customHeight="1">
      <c r="A421" s="1"/>
      <c r="B421" s="1"/>
      <c r="C421" s="33"/>
      <c r="D421" s="102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3.5" customHeight="1">
      <c r="A422" s="1"/>
      <c r="B422" s="1"/>
      <c r="C422" s="33"/>
      <c r="D422" s="102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3.5" customHeight="1">
      <c r="A423" s="1"/>
      <c r="B423" s="1"/>
      <c r="C423" s="33"/>
      <c r="D423" s="102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3.5" customHeight="1">
      <c r="A424" s="1"/>
      <c r="B424" s="1"/>
      <c r="C424" s="33"/>
      <c r="D424" s="102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3.5" customHeight="1">
      <c r="A425" s="1"/>
      <c r="B425" s="1"/>
      <c r="C425" s="33"/>
      <c r="D425" s="102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3.5" customHeight="1">
      <c r="A426" s="1"/>
      <c r="B426" s="1"/>
      <c r="C426" s="33"/>
      <c r="D426" s="102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3.5" customHeight="1">
      <c r="A427" s="1"/>
      <c r="B427" s="1"/>
      <c r="C427" s="33"/>
      <c r="D427" s="102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3.5" customHeight="1">
      <c r="A428" s="1"/>
      <c r="B428" s="1"/>
      <c r="C428" s="33"/>
      <c r="D428" s="102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3.5" customHeight="1">
      <c r="A429" s="1"/>
      <c r="B429" s="1"/>
      <c r="C429" s="33"/>
      <c r="D429" s="102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3.5" customHeight="1">
      <c r="A430" s="1"/>
      <c r="B430" s="1"/>
      <c r="C430" s="33"/>
      <c r="D430" s="102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3.5" customHeight="1">
      <c r="A431" s="1"/>
      <c r="B431" s="1"/>
      <c r="C431" s="33"/>
      <c r="D431" s="102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3.5" customHeight="1">
      <c r="A432" s="1"/>
      <c r="B432" s="1"/>
      <c r="C432" s="33"/>
      <c r="D432" s="102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3.5" customHeight="1">
      <c r="A433" s="1"/>
      <c r="B433" s="1"/>
      <c r="C433" s="33"/>
      <c r="D433" s="102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3.5" customHeight="1">
      <c r="A434" s="1"/>
      <c r="B434" s="1"/>
      <c r="C434" s="33"/>
      <c r="D434" s="102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3.5" customHeight="1">
      <c r="A435" s="1"/>
      <c r="B435" s="1"/>
      <c r="C435" s="33"/>
      <c r="D435" s="102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3.5" customHeight="1">
      <c r="A436" s="1"/>
      <c r="B436" s="1"/>
      <c r="C436" s="33"/>
      <c r="D436" s="102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3.5" customHeight="1">
      <c r="A437" s="1"/>
      <c r="B437" s="1"/>
      <c r="C437" s="33"/>
      <c r="D437" s="102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3.5" customHeight="1">
      <c r="A438" s="1"/>
      <c r="B438" s="1"/>
      <c r="C438" s="33"/>
      <c r="D438" s="102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3.5" customHeight="1">
      <c r="A439" s="1"/>
      <c r="B439" s="1"/>
      <c r="C439" s="33"/>
      <c r="D439" s="102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3.5" customHeight="1">
      <c r="A440" s="1"/>
      <c r="B440" s="1"/>
      <c r="C440" s="33"/>
      <c r="D440" s="102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3.5" customHeight="1">
      <c r="A441" s="1"/>
      <c r="B441" s="1"/>
      <c r="C441" s="33"/>
      <c r="D441" s="102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3.5" customHeight="1">
      <c r="A442" s="1"/>
      <c r="B442" s="1"/>
      <c r="C442" s="33"/>
      <c r="D442" s="102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3.5" customHeight="1">
      <c r="A443" s="1"/>
      <c r="B443" s="1"/>
      <c r="C443" s="33"/>
      <c r="D443" s="102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3.5" customHeight="1">
      <c r="A444" s="1"/>
      <c r="B444" s="1"/>
      <c r="C444" s="33"/>
      <c r="D444" s="102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3.5" customHeight="1">
      <c r="A445" s="1"/>
      <c r="B445" s="1"/>
      <c r="C445" s="33"/>
      <c r="D445" s="102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3.5" customHeight="1">
      <c r="A446" s="1"/>
      <c r="B446" s="1"/>
      <c r="C446" s="33"/>
      <c r="D446" s="102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3.5" customHeight="1">
      <c r="A447" s="1"/>
      <c r="B447" s="1"/>
      <c r="C447" s="33"/>
      <c r="D447" s="102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3.5" customHeight="1">
      <c r="A448" s="1"/>
      <c r="B448" s="1"/>
      <c r="C448" s="33"/>
      <c r="D448" s="102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3.5" customHeight="1">
      <c r="A449" s="1"/>
      <c r="B449" s="1"/>
      <c r="C449" s="33"/>
      <c r="D449" s="102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3.5" customHeight="1">
      <c r="A450" s="1"/>
      <c r="B450" s="1"/>
      <c r="C450" s="33"/>
      <c r="D450" s="102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3.5" customHeight="1">
      <c r="A451" s="1"/>
      <c r="B451" s="1"/>
      <c r="C451" s="33"/>
      <c r="D451" s="102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3.5" customHeight="1">
      <c r="A452" s="1"/>
      <c r="B452" s="1"/>
      <c r="C452" s="33"/>
      <c r="D452" s="102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3.5" customHeight="1">
      <c r="A453" s="1"/>
      <c r="B453" s="1"/>
      <c r="C453" s="33"/>
      <c r="D453" s="102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3.5" customHeight="1">
      <c r="A454" s="1"/>
      <c r="B454" s="1"/>
      <c r="C454" s="33"/>
      <c r="D454" s="102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3.5" customHeight="1">
      <c r="A455" s="1"/>
      <c r="B455" s="1"/>
      <c r="C455" s="33"/>
      <c r="D455" s="102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3.5" customHeight="1">
      <c r="A456" s="1"/>
      <c r="B456" s="1"/>
      <c r="C456" s="33"/>
      <c r="D456" s="102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3.5" customHeight="1">
      <c r="A457" s="1"/>
      <c r="B457" s="1"/>
      <c r="C457" s="33"/>
      <c r="D457" s="102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3.5" customHeight="1">
      <c r="A458" s="1"/>
      <c r="B458" s="1"/>
      <c r="C458" s="33"/>
      <c r="D458" s="102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3.5" customHeight="1">
      <c r="A459" s="1"/>
      <c r="B459" s="1"/>
      <c r="C459" s="33"/>
      <c r="D459" s="102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3.5" customHeight="1">
      <c r="A460" s="1"/>
      <c r="B460" s="1"/>
      <c r="C460" s="33"/>
      <c r="D460" s="102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3.5" customHeight="1">
      <c r="A461" s="1"/>
      <c r="B461" s="1"/>
      <c r="C461" s="33"/>
      <c r="D461" s="102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3.5" customHeight="1">
      <c r="A462" s="1"/>
      <c r="B462" s="1"/>
      <c r="C462" s="33"/>
      <c r="D462" s="102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3.5" customHeight="1">
      <c r="A463" s="1"/>
      <c r="B463" s="1"/>
      <c r="C463" s="33"/>
      <c r="D463" s="102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3.5" customHeight="1">
      <c r="A464" s="1"/>
      <c r="B464" s="1"/>
      <c r="C464" s="33"/>
      <c r="D464" s="102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3.5" customHeight="1">
      <c r="A465" s="1"/>
      <c r="B465" s="1"/>
      <c r="C465" s="33"/>
      <c r="D465" s="102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3.5" customHeight="1">
      <c r="A466" s="1"/>
      <c r="B466" s="1"/>
      <c r="C466" s="33"/>
      <c r="D466" s="102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3.5" customHeight="1">
      <c r="A467" s="1"/>
      <c r="B467" s="1"/>
      <c r="C467" s="33"/>
      <c r="D467" s="102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3.5" customHeight="1">
      <c r="A468" s="1"/>
      <c r="B468" s="1"/>
      <c r="C468" s="33"/>
      <c r="D468" s="102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3.5" customHeight="1">
      <c r="A469" s="1"/>
      <c r="B469" s="1"/>
      <c r="C469" s="33"/>
      <c r="D469" s="102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3.5" customHeight="1">
      <c r="A470" s="1"/>
      <c r="B470" s="1"/>
      <c r="C470" s="33"/>
      <c r="D470" s="102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3.5" customHeight="1">
      <c r="A471" s="1"/>
      <c r="B471" s="1"/>
      <c r="C471" s="33"/>
      <c r="D471" s="102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3.5" customHeight="1">
      <c r="A472" s="1"/>
      <c r="B472" s="1"/>
      <c r="C472" s="33"/>
      <c r="D472" s="102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3.5" customHeight="1">
      <c r="A473" s="1"/>
      <c r="B473" s="1"/>
      <c r="C473" s="33"/>
      <c r="D473" s="102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3.5" customHeight="1">
      <c r="A474" s="1"/>
      <c r="B474" s="1"/>
      <c r="C474" s="33"/>
      <c r="D474" s="102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3.5" customHeight="1">
      <c r="A475" s="1"/>
      <c r="B475" s="1"/>
      <c r="C475" s="33"/>
      <c r="D475" s="102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3.5" customHeight="1">
      <c r="A476" s="1"/>
      <c r="B476" s="1"/>
      <c r="C476" s="33"/>
      <c r="D476" s="102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3.5" customHeight="1">
      <c r="A477" s="1"/>
      <c r="B477" s="1"/>
      <c r="C477" s="33"/>
      <c r="D477" s="102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3.5" customHeight="1">
      <c r="A478" s="1"/>
      <c r="B478" s="1"/>
      <c r="C478" s="33"/>
      <c r="D478" s="102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3.5" customHeight="1">
      <c r="A479" s="1"/>
      <c r="B479" s="1"/>
      <c r="C479" s="33"/>
      <c r="D479" s="102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3.5" customHeight="1">
      <c r="A480" s="1"/>
      <c r="B480" s="1"/>
      <c r="C480" s="33"/>
      <c r="D480" s="102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3.5" customHeight="1">
      <c r="A481" s="1"/>
      <c r="B481" s="1"/>
      <c r="C481" s="33"/>
      <c r="D481" s="102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3.5" customHeight="1">
      <c r="A482" s="1"/>
      <c r="B482" s="1"/>
      <c r="C482" s="33"/>
      <c r="D482" s="102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3.5" customHeight="1">
      <c r="A483" s="1"/>
      <c r="B483" s="1"/>
      <c r="C483" s="33"/>
      <c r="D483" s="102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3.5" customHeight="1">
      <c r="A484" s="1"/>
      <c r="B484" s="1"/>
      <c r="C484" s="33"/>
      <c r="D484" s="102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3.5" customHeight="1">
      <c r="A485" s="1"/>
      <c r="B485" s="1"/>
      <c r="C485" s="33"/>
      <c r="D485" s="102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3.5" customHeight="1">
      <c r="A486" s="1"/>
      <c r="B486" s="1"/>
      <c r="C486" s="33"/>
      <c r="D486" s="102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3.5" customHeight="1">
      <c r="A487" s="1"/>
      <c r="B487" s="1"/>
      <c r="C487" s="33"/>
      <c r="D487" s="102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3.5" customHeight="1">
      <c r="A488" s="1"/>
      <c r="B488" s="1"/>
      <c r="C488" s="33"/>
      <c r="D488" s="102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3.5" customHeight="1">
      <c r="A489" s="1"/>
      <c r="B489" s="1"/>
      <c r="C489" s="33"/>
      <c r="D489" s="102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3.5" customHeight="1">
      <c r="A490" s="1"/>
      <c r="B490" s="1"/>
      <c r="C490" s="33"/>
      <c r="D490" s="102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3.5" customHeight="1">
      <c r="A491" s="1"/>
      <c r="B491" s="1"/>
      <c r="C491" s="33"/>
      <c r="D491" s="102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3.5" customHeight="1">
      <c r="A492" s="1"/>
      <c r="B492" s="1"/>
      <c r="C492" s="33"/>
      <c r="D492" s="102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3.5" customHeight="1">
      <c r="A493" s="1"/>
      <c r="B493" s="1"/>
      <c r="C493" s="33"/>
      <c r="D493" s="102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3.5" customHeight="1">
      <c r="A494" s="1"/>
      <c r="B494" s="1"/>
      <c r="C494" s="33"/>
      <c r="D494" s="102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3.5" customHeight="1">
      <c r="A495" s="1"/>
      <c r="B495" s="1"/>
      <c r="C495" s="33"/>
      <c r="D495" s="102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3.5" customHeight="1">
      <c r="A496" s="1"/>
      <c r="B496" s="1"/>
      <c r="C496" s="33"/>
      <c r="D496" s="102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3.5" customHeight="1">
      <c r="A497" s="1"/>
      <c r="B497" s="1"/>
      <c r="C497" s="33"/>
      <c r="D497" s="102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3.5" customHeight="1">
      <c r="A498" s="1"/>
      <c r="B498" s="1"/>
      <c r="C498" s="33"/>
      <c r="D498" s="102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3.5" customHeight="1">
      <c r="A499" s="1"/>
      <c r="B499" s="1"/>
      <c r="C499" s="33"/>
      <c r="D499" s="102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3.5" customHeight="1">
      <c r="A500" s="1"/>
      <c r="B500" s="1"/>
      <c r="C500" s="33"/>
      <c r="D500" s="102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3.5" customHeight="1">
      <c r="A501" s="1"/>
      <c r="B501" s="1"/>
      <c r="C501" s="33"/>
      <c r="D501" s="102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3.5" customHeight="1">
      <c r="A502" s="1"/>
      <c r="B502" s="1"/>
      <c r="C502" s="33"/>
      <c r="D502" s="102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3.5" customHeight="1">
      <c r="A503" s="1"/>
      <c r="B503" s="1"/>
      <c r="C503" s="33"/>
      <c r="D503" s="102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3.5" customHeight="1">
      <c r="A504" s="1"/>
      <c r="B504" s="1"/>
      <c r="C504" s="33"/>
      <c r="D504" s="102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3.5" customHeight="1">
      <c r="A505" s="1"/>
      <c r="B505" s="1"/>
      <c r="C505" s="33"/>
      <c r="D505" s="102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3.5" customHeight="1">
      <c r="A506" s="1"/>
      <c r="B506" s="1"/>
      <c r="C506" s="33"/>
      <c r="D506" s="102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3.5" customHeight="1">
      <c r="A507" s="1"/>
      <c r="B507" s="1"/>
      <c r="C507" s="33"/>
      <c r="D507" s="102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3.5" customHeight="1">
      <c r="A508" s="1"/>
      <c r="B508" s="1"/>
      <c r="C508" s="33"/>
      <c r="D508" s="102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3.5" customHeight="1">
      <c r="A509" s="1"/>
      <c r="B509" s="1"/>
      <c r="C509" s="33"/>
      <c r="D509" s="102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3.5" customHeight="1">
      <c r="A510" s="1"/>
      <c r="B510" s="1"/>
      <c r="C510" s="33"/>
      <c r="D510" s="102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3.5" customHeight="1">
      <c r="A511" s="1"/>
      <c r="B511" s="1"/>
      <c r="C511" s="33"/>
      <c r="D511" s="102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3.5" customHeight="1">
      <c r="A512" s="1"/>
      <c r="B512" s="1"/>
      <c r="C512" s="33"/>
      <c r="D512" s="102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3.5" customHeight="1">
      <c r="A513" s="1"/>
      <c r="B513" s="1"/>
      <c r="C513" s="33"/>
      <c r="D513" s="102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3.5" customHeight="1">
      <c r="A514" s="1"/>
      <c r="B514" s="1"/>
      <c r="C514" s="33"/>
      <c r="D514" s="102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3.5" customHeight="1">
      <c r="A515" s="1"/>
      <c r="B515" s="1"/>
      <c r="C515" s="33"/>
      <c r="D515" s="102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3.5" customHeight="1">
      <c r="A516" s="1"/>
      <c r="B516" s="1"/>
      <c r="C516" s="33"/>
      <c r="D516" s="102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3.5" customHeight="1">
      <c r="A517" s="1"/>
      <c r="B517" s="1"/>
      <c r="C517" s="33"/>
      <c r="D517" s="102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3.5" customHeight="1">
      <c r="A518" s="1"/>
      <c r="B518" s="1"/>
      <c r="C518" s="33"/>
      <c r="D518" s="102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3.5" customHeight="1">
      <c r="A519" s="1"/>
      <c r="B519" s="1"/>
      <c r="C519" s="33"/>
      <c r="D519" s="102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3.5" customHeight="1">
      <c r="A520" s="1"/>
      <c r="B520" s="1"/>
      <c r="C520" s="33"/>
      <c r="D520" s="102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3.5" customHeight="1">
      <c r="A521" s="1"/>
      <c r="B521" s="1"/>
      <c r="C521" s="33"/>
      <c r="D521" s="102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3.5" customHeight="1">
      <c r="A522" s="1"/>
      <c r="B522" s="1"/>
      <c r="C522" s="33"/>
      <c r="D522" s="102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3.5" customHeight="1">
      <c r="A523" s="1"/>
      <c r="B523" s="1"/>
      <c r="C523" s="33"/>
      <c r="D523" s="102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3.5" customHeight="1">
      <c r="A524" s="1"/>
      <c r="B524" s="1"/>
      <c r="C524" s="33"/>
      <c r="D524" s="102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3.5" customHeight="1">
      <c r="A525" s="1"/>
      <c r="B525" s="1"/>
      <c r="C525" s="33"/>
      <c r="D525" s="102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3.5" customHeight="1">
      <c r="A526" s="1"/>
      <c r="B526" s="1"/>
      <c r="C526" s="33"/>
      <c r="D526" s="102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3.5" customHeight="1">
      <c r="A527" s="1"/>
      <c r="B527" s="1"/>
      <c r="C527" s="33"/>
      <c r="D527" s="102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3.5" customHeight="1">
      <c r="A528" s="1"/>
      <c r="B528" s="1"/>
      <c r="C528" s="33"/>
      <c r="D528" s="102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3.5" customHeight="1">
      <c r="A529" s="1"/>
      <c r="B529" s="1"/>
      <c r="C529" s="33"/>
      <c r="D529" s="102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3.5" customHeight="1">
      <c r="A530" s="1"/>
      <c r="B530" s="1"/>
      <c r="C530" s="33"/>
      <c r="D530" s="102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3.5" customHeight="1">
      <c r="A531" s="1"/>
      <c r="B531" s="1"/>
      <c r="C531" s="33"/>
      <c r="D531" s="102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3.5" customHeight="1">
      <c r="A532" s="1"/>
      <c r="B532" s="1"/>
      <c r="C532" s="33"/>
      <c r="D532" s="102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3.5" customHeight="1">
      <c r="A533" s="1"/>
      <c r="B533" s="1"/>
      <c r="C533" s="33"/>
      <c r="D533" s="102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3.5" customHeight="1">
      <c r="A534" s="1"/>
      <c r="B534" s="1"/>
      <c r="C534" s="33"/>
      <c r="D534" s="102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3.5" customHeight="1">
      <c r="A535" s="1"/>
      <c r="B535" s="1"/>
      <c r="C535" s="33"/>
      <c r="D535" s="102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3.5" customHeight="1">
      <c r="A536" s="1"/>
      <c r="B536" s="1"/>
      <c r="C536" s="33"/>
      <c r="D536" s="102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3.5" customHeight="1">
      <c r="A537" s="1"/>
      <c r="B537" s="1"/>
      <c r="C537" s="33"/>
      <c r="D537" s="102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3.5" customHeight="1">
      <c r="A538" s="1"/>
      <c r="B538" s="1"/>
      <c r="C538" s="33"/>
      <c r="D538" s="102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3.5" customHeight="1">
      <c r="A539" s="1"/>
      <c r="B539" s="1"/>
      <c r="C539" s="33"/>
      <c r="D539" s="102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3.5" customHeight="1">
      <c r="A540" s="1"/>
      <c r="B540" s="1"/>
      <c r="C540" s="33"/>
      <c r="D540" s="102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3.5" customHeight="1">
      <c r="A541" s="1"/>
      <c r="B541" s="1"/>
      <c r="C541" s="33"/>
      <c r="D541" s="102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3.5" customHeight="1">
      <c r="A542" s="1"/>
      <c r="B542" s="1"/>
      <c r="C542" s="33"/>
      <c r="D542" s="102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3.5" customHeight="1">
      <c r="A543" s="1"/>
      <c r="B543" s="1"/>
      <c r="C543" s="33"/>
      <c r="D543" s="102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3.5" customHeight="1">
      <c r="A544" s="1"/>
      <c r="B544" s="1"/>
      <c r="C544" s="33"/>
      <c r="D544" s="102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3.5" customHeight="1">
      <c r="A545" s="1"/>
      <c r="B545" s="1"/>
      <c r="C545" s="33"/>
      <c r="D545" s="102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3.5" customHeight="1">
      <c r="A546" s="1"/>
      <c r="B546" s="1"/>
      <c r="C546" s="33"/>
      <c r="D546" s="102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3.5" customHeight="1">
      <c r="A547" s="1"/>
      <c r="B547" s="1"/>
      <c r="C547" s="33"/>
      <c r="D547" s="102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3.5" customHeight="1">
      <c r="A548" s="1"/>
      <c r="B548" s="1"/>
      <c r="C548" s="33"/>
      <c r="D548" s="102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3.5" customHeight="1">
      <c r="A549" s="1"/>
      <c r="B549" s="1"/>
      <c r="C549" s="33"/>
      <c r="D549" s="102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3.5" customHeight="1">
      <c r="A550" s="1"/>
      <c r="B550" s="1"/>
      <c r="C550" s="33"/>
      <c r="D550" s="102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3.5" customHeight="1">
      <c r="A551" s="1"/>
      <c r="B551" s="1"/>
      <c r="C551" s="33"/>
      <c r="D551" s="102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3.5" customHeight="1">
      <c r="A552" s="1"/>
      <c r="B552" s="1"/>
      <c r="C552" s="33"/>
      <c r="D552" s="102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3.5" customHeight="1">
      <c r="A553" s="1"/>
      <c r="B553" s="1"/>
      <c r="C553" s="33"/>
      <c r="D553" s="102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3.5" customHeight="1">
      <c r="A554" s="1"/>
      <c r="B554" s="1"/>
      <c r="C554" s="33"/>
      <c r="D554" s="102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3.5" customHeight="1">
      <c r="A555" s="1"/>
      <c r="B555" s="1"/>
      <c r="C555" s="33"/>
      <c r="D555" s="102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3.5" customHeight="1">
      <c r="A556" s="1"/>
      <c r="B556" s="1"/>
      <c r="C556" s="33"/>
      <c r="D556" s="102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3.5" customHeight="1">
      <c r="A557" s="1"/>
      <c r="B557" s="1"/>
      <c r="C557" s="33"/>
      <c r="D557" s="102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3.5" customHeight="1">
      <c r="A558" s="1"/>
      <c r="B558" s="1"/>
      <c r="C558" s="33"/>
      <c r="D558" s="102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3.5" customHeight="1">
      <c r="A559" s="1"/>
      <c r="B559" s="1"/>
      <c r="C559" s="33"/>
      <c r="D559" s="102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3.5" customHeight="1">
      <c r="A560" s="1"/>
      <c r="B560" s="1"/>
      <c r="C560" s="33"/>
      <c r="D560" s="102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3.5" customHeight="1">
      <c r="A561" s="1"/>
      <c r="B561" s="1"/>
      <c r="C561" s="33"/>
      <c r="D561" s="102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3.5" customHeight="1">
      <c r="A562" s="1"/>
      <c r="B562" s="1"/>
      <c r="C562" s="33"/>
      <c r="D562" s="102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3.5" customHeight="1">
      <c r="A563" s="1"/>
      <c r="B563" s="1"/>
      <c r="C563" s="33"/>
      <c r="D563" s="102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3.5" customHeight="1">
      <c r="A564" s="1"/>
      <c r="B564" s="1"/>
      <c r="C564" s="33"/>
      <c r="D564" s="102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3.5" customHeight="1">
      <c r="A565" s="1"/>
      <c r="B565" s="1"/>
      <c r="C565" s="33"/>
      <c r="D565" s="102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3.5" customHeight="1">
      <c r="A566" s="1"/>
      <c r="B566" s="1"/>
      <c r="C566" s="33"/>
      <c r="D566" s="102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3.5" customHeight="1">
      <c r="A567" s="1"/>
      <c r="B567" s="1"/>
      <c r="C567" s="33"/>
      <c r="D567" s="102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3.5" customHeight="1">
      <c r="A568" s="1"/>
      <c r="B568" s="1"/>
      <c r="C568" s="33"/>
      <c r="D568" s="102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3.5" customHeight="1">
      <c r="A569" s="1"/>
      <c r="B569" s="1"/>
      <c r="C569" s="33"/>
      <c r="D569" s="102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3.5" customHeight="1">
      <c r="A570" s="1"/>
      <c r="B570" s="1"/>
      <c r="C570" s="33"/>
      <c r="D570" s="102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3.5" customHeight="1">
      <c r="A571" s="1"/>
      <c r="B571" s="1"/>
      <c r="C571" s="33"/>
      <c r="D571" s="102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3.5" customHeight="1">
      <c r="A572" s="1"/>
      <c r="B572" s="1"/>
      <c r="C572" s="33"/>
      <c r="D572" s="102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3.5" customHeight="1">
      <c r="A573" s="1"/>
      <c r="B573" s="1"/>
      <c r="C573" s="33"/>
      <c r="D573" s="102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3.5" customHeight="1">
      <c r="A574" s="1"/>
      <c r="B574" s="1"/>
      <c r="C574" s="33"/>
      <c r="D574" s="102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3.5" customHeight="1">
      <c r="A575" s="1"/>
      <c r="B575" s="1"/>
      <c r="C575" s="33"/>
      <c r="D575" s="102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3.5" customHeight="1">
      <c r="A576" s="1"/>
      <c r="B576" s="1"/>
      <c r="C576" s="33"/>
      <c r="D576" s="102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3.5" customHeight="1">
      <c r="A577" s="1"/>
      <c r="B577" s="1"/>
      <c r="C577" s="33"/>
      <c r="D577" s="102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3.5" customHeight="1">
      <c r="A578" s="1"/>
      <c r="B578" s="1"/>
      <c r="C578" s="33"/>
      <c r="D578" s="102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3.5" customHeight="1">
      <c r="A579" s="1"/>
      <c r="B579" s="1"/>
      <c r="C579" s="33"/>
      <c r="D579" s="102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3.5" customHeight="1">
      <c r="A580" s="1"/>
      <c r="B580" s="1"/>
      <c r="C580" s="33"/>
      <c r="D580" s="102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3.5" customHeight="1">
      <c r="A581" s="1"/>
      <c r="B581" s="1"/>
      <c r="C581" s="33"/>
      <c r="D581" s="102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3.5" customHeight="1">
      <c r="A582" s="1"/>
      <c r="B582" s="1"/>
      <c r="C582" s="33"/>
      <c r="D582" s="102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3.5" customHeight="1">
      <c r="A583" s="1"/>
      <c r="B583" s="1"/>
      <c r="C583" s="33"/>
      <c r="D583" s="102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3.5" customHeight="1">
      <c r="A584" s="1"/>
      <c r="B584" s="1"/>
      <c r="C584" s="33"/>
      <c r="D584" s="102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3.5" customHeight="1">
      <c r="A585" s="1"/>
      <c r="B585" s="1"/>
      <c r="C585" s="33"/>
      <c r="D585" s="102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3.5" customHeight="1">
      <c r="A586" s="1"/>
      <c r="B586" s="1"/>
      <c r="C586" s="33"/>
      <c r="D586" s="102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3.5" customHeight="1">
      <c r="A587" s="1"/>
      <c r="B587" s="1"/>
      <c r="C587" s="33"/>
      <c r="D587" s="102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3.5" customHeight="1">
      <c r="A588" s="1"/>
      <c r="B588" s="1"/>
      <c r="C588" s="33"/>
      <c r="D588" s="102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3.5" customHeight="1">
      <c r="A589" s="1"/>
      <c r="B589" s="1"/>
      <c r="C589" s="33"/>
      <c r="D589" s="102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3.5" customHeight="1">
      <c r="A590" s="1"/>
      <c r="B590" s="1"/>
      <c r="C590" s="33"/>
      <c r="D590" s="102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3.5" customHeight="1">
      <c r="A591" s="1"/>
      <c r="B591" s="1"/>
      <c r="C591" s="33"/>
      <c r="D591" s="102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3.5" customHeight="1">
      <c r="A592" s="1"/>
      <c r="B592" s="1"/>
      <c r="C592" s="33"/>
      <c r="D592" s="102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3.5" customHeight="1">
      <c r="A593" s="1"/>
      <c r="B593" s="1"/>
      <c r="C593" s="33"/>
      <c r="D593" s="102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3.5" customHeight="1">
      <c r="A594" s="1"/>
      <c r="B594" s="1"/>
      <c r="C594" s="33"/>
      <c r="D594" s="102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3.5" customHeight="1">
      <c r="A595" s="1"/>
      <c r="B595" s="1"/>
      <c r="C595" s="33"/>
      <c r="D595" s="102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3.5" customHeight="1">
      <c r="A596" s="1"/>
      <c r="B596" s="1"/>
      <c r="C596" s="33"/>
      <c r="D596" s="102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3.5" customHeight="1">
      <c r="A597" s="1"/>
      <c r="B597" s="1"/>
      <c r="C597" s="33"/>
      <c r="D597" s="102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3.5" customHeight="1">
      <c r="A598" s="1"/>
      <c r="B598" s="1"/>
      <c r="C598" s="33"/>
      <c r="D598" s="102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3.5" customHeight="1">
      <c r="A599" s="1"/>
      <c r="B599" s="1"/>
      <c r="C599" s="33"/>
      <c r="D599" s="102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3.5" customHeight="1">
      <c r="A600" s="1"/>
      <c r="B600" s="1"/>
      <c r="C600" s="33"/>
      <c r="D600" s="102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3.5" customHeight="1">
      <c r="A601" s="1"/>
      <c r="B601" s="1"/>
      <c r="C601" s="33"/>
      <c r="D601" s="102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3.5" customHeight="1">
      <c r="A602" s="1"/>
      <c r="B602" s="1"/>
      <c r="C602" s="33"/>
      <c r="D602" s="102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3.5" customHeight="1">
      <c r="A603" s="1"/>
      <c r="B603" s="1"/>
      <c r="C603" s="33"/>
      <c r="D603" s="102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3.5" customHeight="1">
      <c r="A604" s="1"/>
      <c r="B604" s="1"/>
      <c r="C604" s="33"/>
      <c r="D604" s="102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3.5" customHeight="1">
      <c r="A605" s="1"/>
      <c r="B605" s="1"/>
      <c r="C605" s="33"/>
      <c r="D605" s="102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3.5" customHeight="1">
      <c r="A606" s="1"/>
      <c r="B606" s="1"/>
      <c r="C606" s="33"/>
      <c r="D606" s="102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3.5" customHeight="1">
      <c r="A607" s="1"/>
      <c r="B607" s="1"/>
      <c r="C607" s="33"/>
      <c r="D607" s="102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3.5" customHeight="1">
      <c r="A608" s="1"/>
      <c r="B608" s="1"/>
      <c r="C608" s="33"/>
      <c r="D608" s="102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3.5" customHeight="1">
      <c r="A609" s="1"/>
      <c r="B609" s="1"/>
      <c r="C609" s="33"/>
      <c r="D609" s="102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3.5" customHeight="1">
      <c r="A610" s="1"/>
      <c r="B610" s="1"/>
      <c r="C610" s="33"/>
      <c r="D610" s="102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3.5" customHeight="1">
      <c r="A611" s="1"/>
      <c r="B611" s="1"/>
      <c r="C611" s="33"/>
      <c r="D611" s="102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3.5" customHeight="1">
      <c r="A612" s="1"/>
      <c r="B612" s="1"/>
      <c r="C612" s="33"/>
      <c r="D612" s="102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3.5" customHeight="1">
      <c r="A613" s="1"/>
      <c r="B613" s="1"/>
      <c r="C613" s="33"/>
      <c r="D613" s="102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3.5" customHeight="1">
      <c r="A614" s="1"/>
      <c r="B614" s="1"/>
      <c r="C614" s="33"/>
      <c r="D614" s="102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3.5" customHeight="1">
      <c r="A615" s="1"/>
      <c r="B615" s="1"/>
      <c r="C615" s="33"/>
      <c r="D615" s="102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3.5" customHeight="1">
      <c r="A616" s="1"/>
      <c r="B616" s="1"/>
      <c r="C616" s="33"/>
      <c r="D616" s="102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3.5" customHeight="1">
      <c r="A617" s="1"/>
      <c r="B617" s="1"/>
      <c r="C617" s="33"/>
      <c r="D617" s="102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3.5" customHeight="1">
      <c r="A618" s="1"/>
      <c r="B618" s="1"/>
      <c r="C618" s="33"/>
      <c r="D618" s="102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3.5" customHeight="1">
      <c r="A619" s="1"/>
      <c r="B619" s="1"/>
      <c r="C619" s="33"/>
      <c r="D619" s="102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3.5" customHeight="1">
      <c r="A620" s="1"/>
      <c r="B620" s="1"/>
      <c r="C620" s="33"/>
      <c r="D620" s="102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3.5" customHeight="1">
      <c r="A621" s="1"/>
      <c r="B621" s="1"/>
      <c r="C621" s="33"/>
      <c r="D621" s="102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3.5" customHeight="1">
      <c r="A622" s="1"/>
      <c r="B622" s="1"/>
      <c r="C622" s="33"/>
      <c r="D622" s="102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3.5" customHeight="1">
      <c r="A623" s="1"/>
      <c r="B623" s="1"/>
      <c r="C623" s="33"/>
      <c r="D623" s="102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3.5" customHeight="1">
      <c r="A624" s="1"/>
      <c r="B624" s="1"/>
      <c r="C624" s="33"/>
      <c r="D624" s="102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3.5" customHeight="1">
      <c r="A625" s="1"/>
      <c r="B625" s="1"/>
      <c r="C625" s="33"/>
      <c r="D625" s="102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3.5" customHeight="1">
      <c r="A626" s="1"/>
      <c r="B626" s="1"/>
      <c r="C626" s="33"/>
      <c r="D626" s="102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3.5" customHeight="1">
      <c r="A627" s="1"/>
      <c r="B627" s="1"/>
      <c r="C627" s="33"/>
      <c r="D627" s="102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3.5" customHeight="1">
      <c r="A628" s="1"/>
      <c r="B628" s="1"/>
      <c r="C628" s="33"/>
      <c r="D628" s="102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3.5" customHeight="1">
      <c r="A629" s="1"/>
      <c r="B629" s="1"/>
      <c r="C629" s="33"/>
      <c r="D629" s="102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3.5" customHeight="1">
      <c r="A630" s="1"/>
      <c r="B630" s="1"/>
      <c r="C630" s="33"/>
      <c r="D630" s="102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3.5" customHeight="1">
      <c r="A631" s="1"/>
      <c r="B631" s="1"/>
      <c r="C631" s="33"/>
      <c r="D631" s="102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3.5" customHeight="1">
      <c r="A632" s="1"/>
      <c r="B632" s="1"/>
      <c r="C632" s="33"/>
      <c r="D632" s="102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3.5" customHeight="1">
      <c r="A633" s="1"/>
      <c r="B633" s="1"/>
      <c r="C633" s="33"/>
      <c r="D633" s="102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3.5" customHeight="1">
      <c r="A634" s="1"/>
      <c r="B634" s="1"/>
      <c r="C634" s="33"/>
      <c r="D634" s="102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3.5" customHeight="1">
      <c r="A635" s="1"/>
      <c r="B635" s="1"/>
      <c r="C635" s="33"/>
      <c r="D635" s="102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3.5" customHeight="1">
      <c r="A636" s="1"/>
      <c r="B636" s="1"/>
      <c r="C636" s="33"/>
      <c r="D636" s="102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3.5" customHeight="1">
      <c r="A637" s="1"/>
      <c r="B637" s="1"/>
      <c r="C637" s="33"/>
      <c r="D637" s="102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3.5" customHeight="1">
      <c r="A638" s="1"/>
      <c r="B638" s="1"/>
      <c r="C638" s="33"/>
      <c r="D638" s="102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3.5" customHeight="1">
      <c r="A639" s="1"/>
      <c r="B639" s="1"/>
      <c r="C639" s="33"/>
      <c r="D639" s="102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3.5" customHeight="1">
      <c r="A640" s="1"/>
      <c r="B640" s="1"/>
      <c r="C640" s="33"/>
      <c r="D640" s="102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3.5" customHeight="1">
      <c r="A641" s="1"/>
      <c r="B641" s="1"/>
      <c r="C641" s="33"/>
      <c r="D641" s="102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3.5" customHeight="1">
      <c r="A642" s="1"/>
      <c r="B642" s="1"/>
      <c r="C642" s="33"/>
      <c r="D642" s="102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3.5" customHeight="1">
      <c r="A643" s="1"/>
      <c r="B643" s="1"/>
      <c r="C643" s="33"/>
      <c r="D643" s="102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3.5" customHeight="1">
      <c r="A644" s="1"/>
      <c r="B644" s="1"/>
      <c r="C644" s="33"/>
      <c r="D644" s="102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3.5" customHeight="1">
      <c r="A645" s="1"/>
      <c r="B645" s="1"/>
      <c r="C645" s="33"/>
      <c r="D645" s="102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3.5" customHeight="1">
      <c r="A646" s="1"/>
      <c r="B646" s="1"/>
      <c r="C646" s="33"/>
      <c r="D646" s="102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3.5" customHeight="1">
      <c r="A647" s="1"/>
      <c r="B647" s="1"/>
      <c r="C647" s="33"/>
      <c r="D647" s="102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3.5" customHeight="1">
      <c r="A648" s="1"/>
      <c r="B648" s="1"/>
      <c r="C648" s="33"/>
      <c r="D648" s="102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3.5" customHeight="1">
      <c r="A649" s="1"/>
      <c r="B649" s="1"/>
      <c r="C649" s="33"/>
      <c r="D649" s="102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3.5" customHeight="1">
      <c r="A650" s="1"/>
      <c r="B650" s="1"/>
      <c r="C650" s="33"/>
      <c r="D650" s="102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3.5" customHeight="1">
      <c r="A651" s="1"/>
      <c r="B651" s="1"/>
      <c r="C651" s="33"/>
      <c r="D651" s="102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3.5" customHeight="1">
      <c r="A652" s="1"/>
      <c r="B652" s="1"/>
      <c r="C652" s="33"/>
      <c r="D652" s="102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3.5" customHeight="1">
      <c r="A653" s="1"/>
      <c r="B653" s="1"/>
      <c r="C653" s="33"/>
      <c r="D653" s="102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3.5" customHeight="1">
      <c r="A654" s="1"/>
      <c r="B654" s="1"/>
      <c r="C654" s="33"/>
      <c r="D654" s="102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3.5" customHeight="1">
      <c r="A655" s="1"/>
      <c r="B655" s="1"/>
      <c r="C655" s="33"/>
      <c r="D655" s="102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3.5" customHeight="1">
      <c r="A656" s="1"/>
      <c r="B656" s="1"/>
      <c r="C656" s="33"/>
      <c r="D656" s="102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3.5" customHeight="1">
      <c r="A657" s="1"/>
      <c r="B657" s="1"/>
      <c r="C657" s="33"/>
      <c r="D657" s="102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3.5" customHeight="1">
      <c r="A658" s="1"/>
      <c r="B658" s="1"/>
      <c r="C658" s="33"/>
      <c r="D658" s="102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3.5" customHeight="1">
      <c r="A659" s="1"/>
      <c r="B659" s="1"/>
      <c r="C659" s="33"/>
      <c r="D659" s="102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3.5" customHeight="1">
      <c r="A660" s="1"/>
      <c r="B660" s="1"/>
      <c r="C660" s="33"/>
      <c r="D660" s="102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3.5" customHeight="1">
      <c r="A661" s="1"/>
      <c r="B661" s="1"/>
      <c r="C661" s="33"/>
      <c r="D661" s="102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3.5" customHeight="1">
      <c r="A662" s="1"/>
      <c r="B662" s="1"/>
      <c r="C662" s="33"/>
      <c r="D662" s="102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3.5" customHeight="1">
      <c r="A663" s="1"/>
      <c r="B663" s="1"/>
      <c r="C663" s="33"/>
      <c r="D663" s="102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3.5" customHeight="1">
      <c r="A664" s="1"/>
      <c r="B664" s="1"/>
      <c r="C664" s="33"/>
      <c r="D664" s="102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3.5" customHeight="1">
      <c r="A665" s="1"/>
      <c r="B665" s="1"/>
      <c r="C665" s="33"/>
      <c r="D665" s="102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3.5" customHeight="1">
      <c r="A666" s="1"/>
      <c r="B666" s="1"/>
      <c r="C666" s="33"/>
      <c r="D666" s="102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3.5" customHeight="1">
      <c r="A667" s="1"/>
      <c r="B667" s="1"/>
      <c r="C667" s="33"/>
      <c r="D667" s="102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3.5" customHeight="1">
      <c r="A668" s="1"/>
      <c r="B668" s="1"/>
      <c r="C668" s="33"/>
      <c r="D668" s="102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3.5" customHeight="1">
      <c r="A669" s="1"/>
      <c r="B669" s="1"/>
      <c r="C669" s="33"/>
      <c r="D669" s="102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3.5" customHeight="1">
      <c r="A670" s="1"/>
      <c r="B670" s="1"/>
      <c r="C670" s="33"/>
      <c r="D670" s="102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3.5" customHeight="1">
      <c r="A671" s="1"/>
      <c r="B671" s="1"/>
      <c r="C671" s="33"/>
      <c r="D671" s="102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3.5" customHeight="1">
      <c r="A672" s="1"/>
      <c r="B672" s="1"/>
      <c r="C672" s="33"/>
      <c r="D672" s="102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3.5" customHeight="1">
      <c r="A673" s="1"/>
      <c r="B673" s="1"/>
      <c r="C673" s="33"/>
      <c r="D673" s="102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3.5" customHeight="1">
      <c r="A674" s="1"/>
      <c r="B674" s="1"/>
      <c r="C674" s="33"/>
      <c r="D674" s="102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3.5" customHeight="1">
      <c r="A675" s="1"/>
      <c r="B675" s="1"/>
      <c r="C675" s="33"/>
      <c r="D675" s="102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3.5" customHeight="1">
      <c r="A676" s="1"/>
      <c r="B676" s="1"/>
      <c r="C676" s="33"/>
      <c r="D676" s="102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3.5" customHeight="1">
      <c r="A677" s="1"/>
      <c r="B677" s="1"/>
      <c r="C677" s="33"/>
      <c r="D677" s="102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3.5" customHeight="1">
      <c r="A678" s="1"/>
      <c r="B678" s="1"/>
      <c r="C678" s="33"/>
      <c r="D678" s="102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3.5" customHeight="1">
      <c r="A679" s="1"/>
      <c r="B679" s="1"/>
      <c r="C679" s="33"/>
      <c r="D679" s="102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3.5" customHeight="1">
      <c r="A680" s="1"/>
      <c r="B680" s="1"/>
      <c r="C680" s="33"/>
      <c r="D680" s="102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3.5" customHeight="1">
      <c r="A681" s="1"/>
      <c r="B681" s="1"/>
      <c r="C681" s="33"/>
      <c r="D681" s="102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3.5" customHeight="1">
      <c r="A682" s="1"/>
      <c r="B682" s="1"/>
      <c r="C682" s="33"/>
      <c r="D682" s="102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3.5" customHeight="1">
      <c r="A683" s="1"/>
      <c r="B683" s="1"/>
      <c r="C683" s="33"/>
      <c r="D683" s="102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3.5" customHeight="1">
      <c r="A684" s="1"/>
      <c r="B684" s="1"/>
      <c r="C684" s="33"/>
      <c r="D684" s="102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3.5" customHeight="1">
      <c r="A685" s="1"/>
      <c r="B685" s="1"/>
      <c r="C685" s="33"/>
      <c r="D685" s="102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3.5" customHeight="1">
      <c r="A686" s="1"/>
      <c r="B686" s="1"/>
      <c r="C686" s="33"/>
      <c r="D686" s="102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3.5" customHeight="1">
      <c r="A687" s="1"/>
      <c r="B687" s="1"/>
      <c r="C687" s="33"/>
      <c r="D687" s="102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3.5" customHeight="1">
      <c r="A688" s="1"/>
      <c r="B688" s="1"/>
      <c r="C688" s="33"/>
      <c r="D688" s="102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3.5" customHeight="1">
      <c r="A689" s="1"/>
      <c r="B689" s="1"/>
      <c r="C689" s="33"/>
      <c r="D689" s="102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3.5" customHeight="1">
      <c r="A690" s="1"/>
      <c r="B690" s="1"/>
      <c r="C690" s="33"/>
      <c r="D690" s="102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3.5" customHeight="1">
      <c r="A691" s="1"/>
      <c r="B691" s="1"/>
      <c r="C691" s="33"/>
      <c r="D691" s="102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3.5" customHeight="1">
      <c r="A692" s="1"/>
      <c r="B692" s="1"/>
      <c r="C692" s="33"/>
      <c r="D692" s="102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3.5" customHeight="1">
      <c r="A693" s="1"/>
      <c r="B693" s="1"/>
      <c r="C693" s="33"/>
      <c r="D693" s="102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3.5" customHeight="1">
      <c r="A694" s="1"/>
      <c r="B694" s="1"/>
      <c r="C694" s="33"/>
      <c r="D694" s="102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3.5" customHeight="1">
      <c r="A695" s="1"/>
      <c r="B695" s="1"/>
      <c r="C695" s="33"/>
      <c r="D695" s="102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3.5" customHeight="1">
      <c r="A696" s="1"/>
      <c r="B696" s="1"/>
      <c r="C696" s="33"/>
      <c r="D696" s="102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3.5" customHeight="1">
      <c r="A697" s="1"/>
      <c r="B697" s="1"/>
      <c r="C697" s="33"/>
      <c r="D697" s="102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3.5" customHeight="1">
      <c r="A698" s="1"/>
      <c r="B698" s="1"/>
      <c r="C698" s="33"/>
      <c r="D698" s="102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3.5" customHeight="1">
      <c r="A699" s="1"/>
      <c r="B699" s="1"/>
      <c r="C699" s="33"/>
      <c r="D699" s="102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3.5" customHeight="1">
      <c r="A700" s="1"/>
      <c r="B700" s="1"/>
      <c r="C700" s="33"/>
      <c r="D700" s="102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3.5" customHeight="1">
      <c r="A701" s="1"/>
      <c r="B701" s="1"/>
      <c r="C701" s="33"/>
      <c r="D701" s="102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3.5" customHeight="1">
      <c r="A702" s="1"/>
      <c r="B702" s="1"/>
      <c r="C702" s="33"/>
      <c r="D702" s="102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3.5" customHeight="1">
      <c r="A703" s="1"/>
      <c r="B703" s="1"/>
      <c r="C703" s="33"/>
      <c r="D703" s="102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3.5" customHeight="1">
      <c r="A704" s="1"/>
      <c r="B704" s="1"/>
      <c r="C704" s="33"/>
      <c r="D704" s="102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3.5" customHeight="1">
      <c r="A705" s="1"/>
      <c r="B705" s="1"/>
      <c r="C705" s="33"/>
      <c r="D705" s="102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3.5" customHeight="1">
      <c r="A706" s="1"/>
      <c r="B706" s="1"/>
      <c r="C706" s="33"/>
      <c r="D706" s="102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3.5" customHeight="1">
      <c r="A707" s="1"/>
      <c r="B707" s="1"/>
      <c r="C707" s="33"/>
      <c r="D707" s="102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3.5" customHeight="1">
      <c r="A708" s="1"/>
      <c r="B708" s="1"/>
      <c r="C708" s="33"/>
      <c r="D708" s="102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3.5" customHeight="1">
      <c r="A709" s="1"/>
      <c r="B709" s="1"/>
      <c r="C709" s="33"/>
      <c r="D709" s="102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3.5" customHeight="1">
      <c r="A710" s="1"/>
      <c r="B710" s="1"/>
      <c r="C710" s="33"/>
      <c r="D710" s="102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3.5" customHeight="1">
      <c r="A711" s="1"/>
      <c r="B711" s="1"/>
      <c r="C711" s="33"/>
      <c r="D711" s="102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3.5" customHeight="1">
      <c r="A712" s="1"/>
      <c r="B712" s="1"/>
      <c r="C712" s="33"/>
      <c r="D712" s="102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3.5" customHeight="1">
      <c r="A713" s="1"/>
      <c r="B713" s="1"/>
      <c r="C713" s="33"/>
      <c r="D713" s="102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3.5" customHeight="1">
      <c r="A714" s="1"/>
      <c r="B714" s="1"/>
      <c r="C714" s="33"/>
      <c r="D714" s="102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3.5" customHeight="1">
      <c r="A715" s="1"/>
      <c r="B715" s="1"/>
      <c r="C715" s="33"/>
      <c r="D715" s="102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3.5" customHeight="1">
      <c r="A716" s="1"/>
      <c r="B716" s="1"/>
      <c r="C716" s="33"/>
      <c r="D716" s="102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3.5" customHeight="1">
      <c r="A717" s="1"/>
      <c r="B717" s="1"/>
      <c r="C717" s="33"/>
      <c r="D717" s="102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3.5" customHeight="1">
      <c r="A718" s="1"/>
      <c r="B718" s="1"/>
      <c r="C718" s="33"/>
      <c r="D718" s="102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3.5" customHeight="1">
      <c r="A719" s="1"/>
      <c r="B719" s="1"/>
      <c r="C719" s="33"/>
      <c r="D719" s="102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3.5" customHeight="1">
      <c r="A720" s="1"/>
      <c r="B720" s="1"/>
      <c r="C720" s="33"/>
      <c r="D720" s="102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3.5" customHeight="1">
      <c r="A721" s="1"/>
      <c r="B721" s="1"/>
      <c r="C721" s="33"/>
      <c r="D721" s="102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3.5" customHeight="1">
      <c r="A722" s="1"/>
      <c r="B722" s="1"/>
      <c r="C722" s="33"/>
      <c r="D722" s="102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3.5" customHeight="1">
      <c r="A723" s="1"/>
      <c r="B723" s="1"/>
      <c r="C723" s="33"/>
      <c r="D723" s="102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3.5" customHeight="1">
      <c r="A724" s="1"/>
      <c r="B724" s="1"/>
      <c r="C724" s="33"/>
      <c r="D724" s="102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3.5" customHeight="1">
      <c r="A725" s="1"/>
      <c r="B725" s="1"/>
      <c r="C725" s="33"/>
      <c r="D725" s="102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3.5" customHeight="1">
      <c r="A726" s="1"/>
      <c r="B726" s="1"/>
      <c r="C726" s="33"/>
      <c r="D726" s="102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3.5" customHeight="1">
      <c r="A727" s="1"/>
      <c r="B727" s="1"/>
      <c r="C727" s="33"/>
      <c r="D727" s="102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3.5" customHeight="1">
      <c r="A728" s="1"/>
      <c r="B728" s="1"/>
      <c r="C728" s="33"/>
      <c r="D728" s="102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3.5" customHeight="1">
      <c r="A729" s="1"/>
      <c r="B729" s="1"/>
      <c r="C729" s="33"/>
      <c r="D729" s="102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3.5" customHeight="1">
      <c r="A730" s="1"/>
      <c r="B730" s="1"/>
      <c r="C730" s="33"/>
      <c r="D730" s="102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3.5" customHeight="1">
      <c r="A731" s="1"/>
      <c r="B731" s="1"/>
      <c r="C731" s="33"/>
      <c r="D731" s="102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3.5" customHeight="1">
      <c r="A732" s="1"/>
      <c r="B732" s="1"/>
      <c r="C732" s="33"/>
      <c r="D732" s="102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3.5" customHeight="1">
      <c r="A733" s="1"/>
      <c r="B733" s="1"/>
      <c r="C733" s="33"/>
      <c r="D733" s="102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3.5" customHeight="1">
      <c r="A734" s="1"/>
      <c r="B734" s="1"/>
      <c r="C734" s="33"/>
      <c r="D734" s="102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3.5" customHeight="1">
      <c r="A735" s="1"/>
      <c r="B735" s="1"/>
      <c r="C735" s="33"/>
      <c r="D735" s="102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3.5" customHeight="1">
      <c r="A736" s="1"/>
      <c r="B736" s="1"/>
      <c r="C736" s="33"/>
      <c r="D736" s="102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3.5" customHeight="1">
      <c r="A737" s="1"/>
      <c r="B737" s="1"/>
      <c r="C737" s="33"/>
      <c r="D737" s="102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3.5" customHeight="1">
      <c r="A738" s="1"/>
      <c r="B738" s="1"/>
      <c r="C738" s="33"/>
      <c r="D738" s="102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3.5" customHeight="1">
      <c r="A739" s="1"/>
      <c r="B739" s="1"/>
      <c r="C739" s="33"/>
      <c r="D739" s="102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3.5" customHeight="1">
      <c r="A740" s="1"/>
      <c r="B740" s="1"/>
      <c r="C740" s="33"/>
      <c r="D740" s="102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3.5" customHeight="1">
      <c r="A741" s="1"/>
      <c r="B741" s="1"/>
      <c r="C741" s="33"/>
      <c r="D741" s="102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3.5" customHeight="1">
      <c r="A742" s="1"/>
      <c r="B742" s="1"/>
      <c r="C742" s="33"/>
      <c r="D742" s="102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3.5" customHeight="1">
      <c r="A743" s="1"/>
      <c r="B743" s="1"/>
      <c r="C743" s="33"/>
      <c r="D743" s="102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3.5" customHeight="1">
      <c r="A744" s="1"/>
      <c r="B744" s="1"/>
      <c r="C744" s="33"/>
      <c r="D744" s="102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3.5" customHeight="1">
      <c r="A745" s="1"/>
      <c r="B745" s="1"/>
      <c r="C745" s="33"/>
      <c r="D745" s="102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3.5" customHeight="1">
      <c r="A746" s="1"/>
      <c r="B746" s="1"/>
      <c r="C746" s="33"/>
      <c r="D746" s="102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3.5" customHeight="1">
      <c r="A747" s="1"/>
      <c r="B747" s="1"/>
      <c r="C747" s="33"/>
      <c r="D747" s="102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3.5" customHeight="1">
      <c r="A748" s="1"/>
      <c r="B748" s="1"/>
      <c r="C748" s="33"/>
      <c r="D748" s="102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3.5" customHeight="1">
      <c r="A749" s="1"/>
      <c r="B749" s="1"/>
      <c r="C749" s="33"/>
      <c r="D749" s="102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3.5" customHeight="1">
      <c r="A750" s="1"/>
      <c r="B750" s="1"/>
      <c r="C750" s="33"/>
      <c r="D750" s="102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3.5" customHeight="1">
      <c r="A751" s="1"/>
      <c r="B751" s="1"/>
      <c r="C751" s="33"/>
      <c r="D751" s="102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3.5" customHeight="1">
      <c r="A752" s="1"/>
      <c r="B752" s="1"/>
      <c r="C752" s="33"/>
      <c r="D752" s="102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3.5" customHeight="1">
      <c r="A753" s="1"/>
      <c r="B753" s="1"/>
      <c r="C753" s="33"/>
      <c r="D753" s="102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3.5" customHeight="1">
      <c r="A754" s="1"/>
      <c r="B754" s="1"/>
      <c r="C754" s="33"/>
      <c r="D754" s="102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3.5" customHeight="1">
      <c r="A755" s="1"/>
      <c r="B755" s="1"/>
      <c r="C755" s="33"/>
      <c r="D755" s="102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3.5" customHeight="1">
      <c r="A756" s="1"/>
      <c r="B756" s="1"/>
      <c r="C756" s="33"/>
      <c r="D756" s="102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3.5" customHeight="1">
      <c r="A757" s="1"/>
      <c r="B757" s="1"/>
      <c r="C757" s="33"/>
      <c r="D757" s="102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3.5" customHeight="1">
      <c r="A758" s="1"/>
      <c r="B758" s="1"/>
      <c r="C758" s="33"/>
      <c r="D758" s="102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3.5" customHeight="1">
      <c r="A759" s="1"/>
      <c r="B759" s="1"/>
      <c r="C759" s="33"/>
      <c r="D759" s="102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3.5" customHeight="1">
      <c r="A760" s="1"/>
      <c r="B760" s="1"/>
      <c r="C760" s="33"/>
      <c r="D760" s="102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3.5" customHeight="1">
      <c r="A761" s="1"/>
      <c r="B761" s="1"/>
      <c r="C761" s="33"/>
      <c r="D761" s="102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3.5" customHeight="1">
      <c r="A762" s="1"/>
      <c r="B762" s="1"/>
      <c r="C762" s="33"/>
      <c r="D762" s="102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3.5" customHeight="1">
      <c r="A763" s="1"/>
      <c r="B763" s="1"/>
      <c r="C763" s="33"/>
      <c r="D763" s="102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3.5" customHeight="1">
      <c r="A764" s="1"/>
      <c r="B764" s="1"/>
      <c r="C764" s="33"/>
      <c r="D764" s="102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3.5" customHeight="1">
      <c r="A765" s="1"/>
      <c r="B765" s="1"/>
      <c r="C765" s="33"/>
      <c r="D765" s="102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3.5" customHeight="1">
      <c r="A766" s="1"/>
      <c r="B766" s="1"/>
      <c r="C766" s="33"/>
      <c r="D766" s="102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3.5" customHeight="1">
      <c r="A767" s="1"/>
      <c r="B767" s="1"/>
      <c r="C767" s="33"/>
      <c r="D767" s="102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3.5" customHeight="1">
      <c r="A768" s="1"/>
      <c r="B768" s="1"/>
      <c r="C768" s="33"/>
      <c r="D768" s="102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3.5" customHeight="1">
      <c r="A769" s="1"/>
      <c r="B769" s="1"/>
      <c r="C769" s="33"/>
      <c r="D769" s="102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3.5" customHeight="1">
      <c r="A770" s="1"/>
      <c r="B770" s="1"/>
      <c r="C770" s="33"/>
      <c r="D770" s="102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3.5" customHeight="1">
      <c r="A771" s="1"/>
      <c r="B771" s="1"/>
      <c r="C771" s="33"/>
      <c r="D771" s="102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3.5" customHeight="1">
      <c r="A772" s="1"/>
      <c r="B772" s="1"/>
      <c r="C772" s="33"/>
      <c r="D772" s="102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3.5" customHeight="1">
      <c r="A773" s="1"/>
      <c r="B773" s="1"/>
      <c r="C773" s="33"/>
      <c r="D773" s="102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3.5" customHeight="1">
      <c r="A774" s="1"/>
      <c r="B774" s="1"/>
      <c r="C774" s="33"/>
      <c r="D774" s="102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3.5" customHeight="1">
      <c r="A775" s="1"/>
      <c r="B775" s="1"/>
      <c r="C775" s="33"/>
      <c r="D775" s="102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3.5" customHeight="1">
      <c r="A776" s="1"/>
      <c r="B776" s="1"/>
      <c r="C776" s="33"/>
      <c r="D776" s="102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3.5" customHeight="1">
      <c r="A777" s="1"/>
      <c r="B777" s="1"/>
      <c r="C777" s="33"/>
      <c r="D777" s="102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3.5" customHeight="1">
      <c r="A778" s="1"/>
      <c r="B778" s="1"/>
      <c r="C778" s="33"/>
      <c r="D778" s="102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3.5" customHeight="1">
      <c r="A779" s="1"/>
      <c r="B779" s="1"/>
      <c r="C779" s="33"/>
      <c r="D779" s="102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3.5" customHeight="1">
      <c r="A780" s="1"/>
      <c r="B780" s="1"/>
      <c r="C780" s="33"/>
      <c r="D780" s="102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3.5" customHeight="1">
      <c r="A781" s="1"/>
      <c r="B781" s="1"/>
      <c r="C781" s="33"/>
      <c r="D781" s="102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3.5" customHeight="1">
      <c r="A782" s="1"/>
      <c r="B782" s="1"/>
      <c r="C782" s="33"/>
      <c r="D782" s="102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3.5" customHeight="1">
      <c r="A783" s="1"/>
      <c r="B783" s="1"/>
      <c r="C783" s="33"/>
      <c r="D783" s="102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3.5" customHeight="1">
      <c r="A784" s="1"/>
      <c r="B784" s="1"/>
      <c r="C784" s="33"/>
      <c r="D784" s="102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3.5" customHeight="1">
      <c r="A785" s="1"/>
      <c r="B785" s="1"/>
      <c r="C785" s="33"/>
      <c r="D785" s="102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3.5" customHeight="1">
      <c r="A786" s="1"/>
      <c r="B786" s="1"/>
      <c r="C786" s="33"/>
      <c r="D786" s="102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3.5" customHeight="1">
      <c r="A787" s="1"/>
      <c r="B787" s="1"/>
      <c r="C787" s="33"/>
      <c r="D787" s="102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3.5" customHeight="1">
      <c r="A788" s="1"/>
      <c r="B788" s="1"/>
      <c r="C788" s="33"/>
      <c r="D788" s="102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3.5" customHeight="1">
      <c r="A789" s="1"/>
      <c r="B789" s="1"/>
      <c r="C789" s="33"/>
      <c r="D789" s="102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3.5" customHeight="1">
      <c r="A790" s="1"/>
      <c r="B790" s="1"/>
      <c r="C790" s="33"/>
      <c r="D790" s="102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3.5" customHeight="1">
      <c r="A791" s="1"/>
      <c r="B791" s="1"/>
      <c r="C791" s="33"/>
      <c r="D791" s="102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3.5" customHeight="1">
      <c r="A792" s="1"/>
      <c r="B792" s="1"/>
      <c r="C792" s="33"/>
      <c r="D792" s="102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3.5" customHeight="1">
      <c r="A793" s="1"/>
      <c r="B793" s="1"/>
      <c r="C793" s="33"/>
      <c r="D793" s="102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3.5" customHeight="1">
      <c r="A794" s="1"/>
      <c r="B794" s="1"/>
      <c r="C794" s="33"/>
      <c r="D794" s="102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3.5" customHeight="1">
      <c r="A795" s="1"/>
      <c r="B795" s="1"/>
      <c r="C795" s="33"/>
      <c r="D795" s="102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3.5" customHeight="1">
      <c r="A796" s="1"/>
      <c r="B796" s="1"/>
      <c r="C796" s="33"/>
      <c r="D796" s="102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3.5" customHeight="1">
      <c r="A797" s="1"/>
      <c r="B797" s="1"/>
      <c r="C797" s="33"/>
      <c r="D797" s="102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3.5" customHeight="1">
      <c r="A798" s="1"/>
      <c r="B798" s="1"/>
      <c r="C798" s="33"/>
      <c r="D798" s="102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3.5" customHeight="1">
      <c r="A799" s="1"/>
      <c r="B799" s="1"/>
      <c r="C799" s="33"/>
      <c r="D799" s="102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3.5" customHeight="1">
      <c r="A800" s="1"/>
      <c r="B800" s="1"/>
      <c r="C800" s="33"/>
      <c r="D800" s="102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3.5" customHeight="1">
      <c r="A801" s="1"/>
      <c r="B801" s="1"/>
      <c r="C801" s="33"/>
      <c r="D801" s="102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3.5" customHeight="1">
      <c r="A802" s="1"/>
      <c r="B802" s="1"/>
      <c r="C802" s="33"/>
      <c r="D802" s="102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3.5" customHeight="1">
      <c r="A803" s="1"/>
      <c r="B803" s="1"/>
      <c r="C803" s="33"/>
      <c r="D803" s="102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3.5" customHeight="1">
      <c r="A804" s="1"/>
      <c r="B804" s="1"/>
      <c r="C804" s="33"/>
      <c r="D804" s="102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3.5" customHeight="1">
      <c r="A805" s="1"/>
      <c r="B805" s="1"/>
      <c r="C805" s="33"/>
      <c r="D805" s="102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3.5" customHeight="1">
      <c r="A806" s="1"/>
      <c r="B806" s="1"/>
      <c r="C806" s="33"/>
      <c r="D806" s="102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3.5" customHeight="1">
      <c r="A807" s="1"/>
      <c r="B807" s="1"/>
      <c r="C807" s="33"/>
      <c r="D807" s="102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3.5" customHeight="1">
      <c r="A808" s="1"/>
      <c r="B808" s="1"/>
      <c r="C808" s="33"/>
      <c r="D808" s="102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3.5" customHeight="1">
      <c r="A809" s="1"/>
      <c r="B809" s="1"/>
      <c r="C809" s="33"/>
      <c r="D809" s="102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3.5" customHeight="1">
      <c r="A810" s="1"/>
      <c r="B810" s="1"/>
      <c r="C810" s="33"/>
      <c r="D810" s="102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3.5" customHeight="1">
      <c r="A811" s="1"/>
      <c r="B811" s="1"/>
      <c r="C811" s="33"/>
      <c r="D811" s="102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3.5" customHeight="1">
      <c r="A812" s="1"/>
      <c r="B812" s="1"/>
      <c r="C812" s="33"/>
      <c r="D812" s="102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3.5" customHeight="1">
      <c r="A813" s="1"/>
      <c r="B813" s="1"/>
      <c r="C813" s="33"/>
      <c r="D813" s="102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3.5" customHeight="1">
      <c r="A814" s="1"/>
      <c r="B814" s="1"/>
      <c r="C814" s="33"/>
      <c r="D814" s="102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3.5" customHeight="1">
      <c r="A815" s="1"/>
      <c r="B815" s="1"/>
      <c r="C815" s="33"/>
      <c r="D815" s="102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3.5" customHeight="1">
      <c r="A816" s="1"/>
      <c r="B816" s="1"/>
      <c r="C816" s="33"/>
      <c r="D816" s="102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3.5" customHeight="1">
      <c r="A817" s="1"/>
      <c r="B817" s="1"/>
      <c r="C817" s="33"/>
      <c r="D817" s="102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3.5" customHeight="1">
      <c r="A818" s="1"/>
      <c r="B818" s="1"/>
      <c r="C818" s="33"/>
      <c r="D818" s="102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3.5" customHeight="1">
      <c r="A819" s="1"/>
      <c r="B819" s="1"/>
      <c r="C819" s="33"/>
      <c r="D819" s="102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3.5" customHeight="1">
      <c r="A820" s="1"/>
      <c r="B820" s="1"/>
      <c r="C820" s="33"/>
      <c r="D820" s="102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3.5" customHeight="1">
      <c r="A821" s="1"/>
      <c r="B821" s="1"/>
      <c r="C821" s="33"/>
      <c r="D821" s="102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3.5" customHeight="1">
      <c r="A822" s="1"/>
      <c r="B822" s="1"/>
      <c r="C822" s="33"/>
      <c r="D822" s="102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3.5" customHeight="1">
      <c r="A823" s="1"/>
      <c r="B823" s="1"/>
      <c r="C823" s="33"/>
      <c r="D823" s="102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3.5" customHeight="1">
      <c r="A824" s="1"/>
      <c r="B824" s="1"/>
      <c r="C824" s="33"/>
      <c r="D824" s="102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3.5" customHeight="1">
      <c r="A825" s="1"/>
      <c r="B825" s="1"/>
      <c r="C825" s="33"/>
      <c r="D825" s="102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3.5" customHeight="1">
      <c r="A826" s="1"/>
      <c r="B826" s="1"/>
      <c r="C826" s="33"/>
      <c r="D826" s="102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3.5" customHeight="1">
      <c r="A827" s="1"/>
      <c r="B827" s="1"/>
      <c r="C827" s="33"/>
      <c r="D827" s="102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3.5" customHeight="1">
      <c r="A828" s="1"/>
      <c r="B828" s="1"/>
      <c r="C828" s="33"/>
      <c r="D828" s="102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3.5" customHeight="1">
      <c r="A829" s="1"/>
      <c r="B829" s="1"/>
      <c r="C829" s="33"/>
      <c r="D829" s="102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3.5" customHeight="1">
      <c r="A830" s="1"/>
      <c r="B830" s="1"/>
      <c r="C830" s="33"/>
      <c r="D830" s="102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3.5" customHeight="1">
      <c r="A831" s="1"/>
      <c r="B831" s="1"/>
      <c r="C831" s="33"/>
      <c r="D831" s="102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3.5" customHeight="1">
      <c r="A832" s="1"/>
      <c r="B832" s="1"/>
      <c r="C832" s="33"/>
      <c r="D832" s="102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3.5" customHeight="1">
      <c r="A833" s="1"/>
      <c r="B833" s="1"/>
      <c r="C833" s="33"/>
      <c r="D833" s="102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3.5" customHeight="1">
      <c r="A834" s="1"/>
      <c r="B834" s="1"/>
      <c r="C834" s="33"/>
      <c r="D834" s="102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3.5" customHeight="1">
      <c r="A835" s="1"/>
      <c r="B835" s="1"/>
      <c r="C835" s="33"/>
      <c r="D835" s="102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3.5" customHeight="1">
      <c r="A836" s="1"/>
      <c r="B836" s="1"/>
      <c r="C836" s="33"/>
      <c r="D836" s="102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3.5" customHeight="1">
      <c r="A837" s="1"/>
      <c r="B837" s="1"/>
      <c r="C837" s="33"/>
      <c r="D837" s="102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3.5" customHeight="1">
      <c r="A838" s="1"/>
      <c r="B838" s="1"/>
      <c r="C838" s="33"/>
      <c r="D838" s="102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3.5" customHeight="1">
      <c r="A839" s="1"/>
      <c r="B839" s="1"/>
      <c r="C839" s="33"/>
      <c r="D839" s="102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3.5" customHeight="1">
      <c r="A840" s="1"/>
      <c r="B840" s="1"/>
      <c r="C840" s="33"/>
      <c r="D840" s="102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3.5" customHeight="1">
      <c r="A841" s="1"/>
      <c r="B841" s="1"/>
      <c r="C841" s="33"/>
      <c r="D841" s="102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3.5" customHeight="1">
      <c r="A842" s="1"/>
      <c r="B842" s="1"/>
      <c r="C842" s="33"/>
      <c r="D842" s="102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3.5" customHeight="1">
      <c r="A843" s="1"/>
      <c r="B843" s="1"/>
      <c r="C843" s="33"/>
      <c r="D843" s="102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3.5" customHeight="1">
      <c r="A844" s="1"/>
      <c r="B844" s="1"/>
      <c r="C844" s="33"/>
      <c r="D844" s="102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3.5" customHeight="1">
      <c r="A845" s="1"/>
      <c r="B845" s="1"/>
      <c r="C845" s="33"/>
      <c r="D845" s="102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3.5" customHeight="1">
      <c r="A846" s="1"/>
      <c r="B846" s="1"/>
      <c r="C846" s="33"/>
      <c r="D846" s="102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3.5" customHeight="1">
      <c r="A847" s="1"/>
      <c r="B847" s="1"/>
      <c r="C847" s="33"/>
      <c r="D847" s="102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3.5" customHeight="1">
      <c r="A848" s="1"/>
      <c r="B848" s="1"/>
      <c r="C848" s="33"/>
      <c r="D848" s="102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3.5" customHeight="1">
      <c r="A849" s="1"/>
      <c r="B849" s="1"/>
      <c r="C849" s="33"/>
      <c r="D849" s="102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3.5" customHeight="1">
      <c r="A850" s="1"/>
      <c r="B850" s="1"/>
      <c r="C850" s="33"/>
      <c r="D850" s="102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3.5" customHeight="1">
      <c r="A851" s="1"/>
      <c r="B851" s="1"/>
      <c r="C851" s="33"/>
      <c r="D851" s="102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3.5" customHeight="1">
      <c r="A852" s="1"/>
      <c r="B852" s="1"/>
      <c r="C852" s="33"/>
      <c r="D852" s="102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3.5" customHeight="1">
      <c r="A853" s="1"/>
      <c r="B853" s="1"/>
      <c r="C853" s="33"/>
      <c r="D853" s="102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3.5" customHeight="1">
      <c r="A854" s="1"/>
      <c r="B854" s="1"/>
      <c r="C854" s="33"/>
      <c r="D854" s="102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3.5" customHeight="1">
      <c r="A855" s="1"/>
      <c r="B855" s="1"/>
      <c r="C855" s="33"/>
      <c r="D855" s="102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3.5" customHeight="1">
      <c r="A856" s="1"/>
      <c r="B856" s="1"/>
      <c r="C856" s="33"/>
      <c r="D856" s="102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3.5" customHeight="1">
      <c r="A857" s="1"/>
      <c r="B857" s="1"/>
      <c r="C857" s="33"/>
      <c r="D857" s="102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3.5" customHeight="1">
      <c r="A858" s="1"/>
      <c r="B858" s="1"/>
      <c r="C858" s="33"/>
      <c r="D858" s="102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3.5" customHeight="1">
      <c r="A859" s="1"/>
      <c r="B859" s="1"/>
      <c r="C859" s="33"/>
      <c r="D859" s="102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3.5" customHeight="1">
      <c r="A860" s="1"/>
      <c r="B860" s="1"/>
      <c r="C860" s="33"/>
      <c r="D860" s="102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3.5" customHeight="1">
      <c r="A861" s="1"/>
      <c r="B861" s="1"/>
      <c r="C861" s="33"/>
      <c r="D861" s="102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3.5" customHeight="1">
      <c r="A862" s="1"/>
      <c r="B862" s="1"/>
      <c r="C862" s="33"/>
      <c r="D862" s="102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3.5" customHeight="1">
      <c r="A863" s="1"/>
      <c r="B863" s="1"/>
      <c r="C863" s="33"/>
      <c r="D863" s="102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3.5" customHeight="1">
      <c r="A864" s="1"/>
      <c r="B864" s="1"/>
      <c r="C864" s="33"/>
      <c r="D864" s="102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3.5" customHeight="1">
      <c r="A865" s="1"/>
      <c r="B865" s="1"/>
      <c r="C865" s="33"/>
      <c r="D865" s="102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3.5" customHeight="1">
      <c r="A866" s="1"/>
      <c r="B866" s="1"/>
      <c r="C866" s="33"/>
      <c r="D866" s="102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3.5" customHeight="1">
      <c r="A867" s="1"/>
      <c r="B867" s="1"/>
      <c r="C867" s="33"/>
      <c r="D867" s="102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3.5" customHeight="1">
      <c r="A868" s="1"/>
      <c r="B868" s="1"/>
      <c r="C868" s="33"/>
      <c r="D868" s="102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3.5" customHeight="1">
      <c r="A869" s="1"/>
      <c r="B869" s="1"/>
      <c r="C869" s="33"/>
      <c r="D869" s="102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3.5" customHeight="1">
      <c r="A870" s="1"/>
      <c r="B870" s="1"/>
      <c r="C870" s="33"/>
      <c r="D870" s="102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3.5" customHeight="1">
      <c r="A871" s="1"/>
      <c r="B871" s="1"/>
      <c r="C871" s="33"/>
      <c r="D871" s="102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3.5" customHeight="1">
      <c r="A872" s="1"/>
      <c r="B872" s="1"/>
      <c r="C872" s="33"/>
      <c r="D872" s="102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3.5" customHeight="1">
      <c r="A873" s="1"/>
      <c r="B873" s="1"/>
      <c r="C873" s="33"/>
      <c r="D873" s="102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3.5" customHeight="1">
      <c r="A874" s="1"/>
      <c r="B874" s="1"/>
      <c r="C874" s="33"/>
      <c r="D874" s="102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3.5" customHeight="1">
      <c r="A875" s="1"/>
      <c r="B875" s="1"/>
      <c r="C875" s="33"/>
      <c r="D875" s="102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3.5" customHeight="1">
      <c r="A876" s="1"/>
      <c r="B876" s="1"/>
      <c r="C876" s="33"/>
      <c r="D876" s="102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3.5" customHeight="1">
      <c r="A877" s="1"/>
      <c r="B877" s="1"/>
      <c r="C877" s="33"/>
      <c r="D877" s="102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3.5" customHeight="1">
      <c r="A878" s="1"/>
      <c r="B878" s="1"/>
      <c r="C878" s="33"/>
      <c r="D878" s="102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3.5" customHeight="1">
      <c r="A879" s="1"/>
      <c r="B879" s="1"/>
      <c r="C879" s="33"/>
      <c r="D879" s="102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3.5" customHeight="1">
      <c r="A880" s="1"/>
      <c r="B880" s="1"/>
      <c r="C880" s="33"/>
      <c r="D880" s="102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3.5" customHeight="1">
      <c r="A881" s="1"/>
      <c r="B881" s="1"/>
      <c r="C881" s="33"/>
      <c r="D881" s="102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3.5" customHeight="1">
      <c r="A882" s="1"/>
      <c r="B882" s="1"/>
      <c r="C882" s="33"/>
      <c r="D882" s="102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3.5" customHeight="1">
      <c r="A883" s="1"/>
      <c r="B883" s="1"/>
      <c r="C883" s="33"/>
      <c r="D883" s="102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3.5" customHeight="1">
      <c r="A884" s="1"/>
      <c r="B884" s="1"/>
      <c r="C884" s="33"/>
      <c r="D884" s="102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3.5" customHeight="1">
      <c r="A885" s="1"/>
      <c r="B885" s="1"/>
      <c r="C885" s="33"/>
      <c r="D885" s="102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3.5" customHeight="1">
      <c r="A886" s="1"/>
      <c r="B886" s="1"/>
      <c r="C886" s="33"/>
      <c r="D886" s="102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3.5" customHeight="1">
      <c r="A887" s="1"/>
      <c r="B887" s="1"/>
      <c r="C887" s="33"/>
      <c r="D887" s="102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3.5" customHeight="1">
      <c r="A888" s="1"/>
      <c r="B888" s="1"/>
      <c r="C888" s="33"/>
      <c r="D888" s="102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3.5" customHeight="1">
      <c r="A889" s="1"/>
      <c r="B889" s="1"/>
      <c r="C889" s="33"/>
      <c r="D889" s="102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3.5" customHeight="1">
      <c r="A890" s="1"/>
      <c r="B890" s="1"/>
      <c r="C890" s="33"/>
      <c r="D890" s="102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3.5" customHeight="1">
      <c r="A891" s="1"/>
      <c r="B891" s="1"/>
      <c r="C891" s="33"/>
      <c r="D891" s="102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3.5" customHeight="1">
      <c r="A892" s="1"/>
      <c r="B892" s="1"/>
      <c r="C892" s="33"/>
      <c r="D892" s="102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3.5" customHeight="1">
      <c r="A893" s="1"/>
      <c r="B893" s="1"/>
      <c r="C893" s="33"/>
      <c r="D893" s="102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3.5" customHeight="1">
      <c r="A894" s="1"/>
      <c r="B894" s="1"/>
      <c r="C894" s="33"/>
      <c r="D894" s="102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3.5" customHeight="1">
      <c r="A895" s="1"/>
      <c r="B895" s="1"/>
      <c r="C895" s="33"/>
      <c r="D895" s="102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3.5" customHeight="1">
      <c r="A896" s="1"/>
      <c r="B896" s="1"/>
      <c r="C896" s="33"/>
      <c r="D896" s="102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3.5" customHeight="1">
      <c r="A897" s="1"/>
      <c r="B897" s="1"/>
      <c r="C897" s="33"/>
      <c r="D897" s="102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3.5" customHeight="1">
      <c r="A898" s="1"/>
      <c r="B898" s="1"/>
      <c r="C898" s="33"/>
      <c r="D898" s="102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3.5" customHeight="1">
      <c r="A899" s="1"/>
      <c r="B899" s="1"/>
      <c r="C899" s="33"/>
      <c r="D899" s="102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3.5" customHeight="1">
      <c r="A900" s="1"/>
      <c r="B900" s="1"/>
      <c r="C900" s="33"/>
      <c r="D900" s="102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3.5" customHeight="1">
      <c r="A901" s="1"/>
      <c r="B901" s="1"/>
      <c r="C901" s="33"/>
      <c r="D901" s="102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3.5" customHeight="1">
      <c r="A902" s="1"/>
      <c r="B902" s="1"/>
      <c r="C902" s="33"/>
      <c r="D902" s="102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3.5" customHeight="1">
      <c r="A903" s="1"/>
      <c r="B903" s="1"/>
      <c r="C903" s="33"/>
      <c r="D903" s="102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3.5" customHeight="1">
      <c r="A904" s="1"/>
      <c r="B904" s="1"/>
      <c r="C904" s="33"/>
      <c r="D904" s="102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3.5" customHeight="1">
      <c r="A905" s="1"/>
      <c r="B905" s="1"/>
      <c r="C905" s="33"/>
      <c r="D905" s="102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3.5" customHeight="1">
      <c r="A906" s="1"/>
      <c r="B906" s="1"/>
      <c r="C906" s="33"/>
      <c r="D906" s="102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3.5" customHeight="1">
      <c r="A907" s="1"/>
      <c r="B907" s="1"/>
      <c r="C907" s="33"/>
      <c r="D907" s="102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3.5" customHeight="1">
      <c r="A908" s="1"/>
      <c r="B908" s="1"/>
      <c r="C908" s="33"/>
      <c r="D908" s="102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3.5" customHeight="1">
      <c r="A909" s="1"/>
      <c r="B909" s="1"/>
      <c r="C909" s="33"/>
      <c r="D909" s="102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3.5" customHeight="1">
      <c r="A910" s="1"/>
      <c r="B910" s="1"/>
      <c r="C910" s="33"/>
      <c r="D910" s="102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3.5" customHeight="1">
      <c r="A911" s="1"/>
      <c r="B911" s="1"/>
      <c r="C911" s="33"/>
      <c r="D911" s="102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3.5" customHeight="1">
      <c r="A912" s="1"/>
      <c r="B912" s="1"/>
      <c r="C912" s="33"/>
      <c r="D912" s="102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3.5" customHeight="1">
      <c r="A913" s="1"/>
      <c r="B913" s="1"/>
      <c r="C913" s="33"/>
      <c r="D913" s="102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3.5" customHeight="1">
      <c r="A914" s="1"/>
      <c r="B914" s="1"/>
      <c r="C914" s="33"/>
      <c r="D914" s="102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3.5" customHeight="1">
      <c r="A915" s="1"/>
      <c r="B915" s="1"/>
      <c r="C915" s="33"/>
      <c r="D915" s="102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3.5" customHeight="1">
      <c r="A916" s="1"/>
      <c r="B916" s="1"/>
      <c r="C916" s="33"/>
      <c r="D916" s="102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3.5" customHeight="1">
      <c r="A917" s="1"/>
      <c r="B917" s="1"/>
      <c r="C917" s="33"/>
      <c r="D917" s="102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3.5" customHeight="1">
      <c r="A918" s="1"/>
      <c r="B918" s="1"/>
      <c r="C918" s="33"/>
      <c r="D918" s="102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3.5" customHeight="1">
      <c r="A919" s="1"/>
      <c r="B919" s="1"/>
      <c r="C919" s="33"/>
      <c r="D919" s="102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3.5" customHeight="1">
      <c r="A920" s="1"/>
      <c r="B920" s="1"/>
      <c r="C920" s="33"/>
      <c r="D920" s="102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3.5" customHeight="1">
      <c r="A921" s="1"/>
      <c r="B921" s="1"/>
      <c r="C921" s="33"/>
      <c r="D921" s="102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3.5" customHeight="1">
      <c r="A922" s="1"/>
      <c r="B922" s="1"/>
      <c r="C922" s="33"/>
      <c r="D922" s="102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3.5" customHeight="1">
      <c r="A923" s="1"/>
      <c r="B923" s="1"/>
      <c r="C923" s="33"/>
      <c r="D923" s="102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3.5" customHeight="1">
      <c r="A924" s="1"/>
      <c r="B924" s="1"/>
      <c r="C924" s="33"/>
      <c r="D924" s="102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3.5" customHeight="1">
      <c r="A925" s="1"/>
      <c r="B925" s="1"/>
      <c r="C925" s="33"/>
      <c r="D925" s="102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3.5" customHeight="1">
      <c r="A926" s="1"/>
      <c r="B926" s="1"/>
      <c r="C926" s="33"/>
      <c r="D926" s="102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3.5" customHeight="1">
      <c r="A927" s="1"/>
      <c r="B927" s="1"/>
      <c r="C927" s="33"/>
      <c r="D927" s="102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3.5" customHeight="1">
      <c r="A928" s="1"/>
      <c r="B928" s="1"/>
      <c r="C928" s="33"/>
      <c r="D928" s="102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3.5" customHeight="1">
      <c r="A929" s="1"/>
      <c r="B929" s="1"/>
      <c r="C929" s="33"/>
      <c r="D929" s="102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3.5" customHeight="1">
      <c r="A930" s="1"/>
      <c r="B930" s="1"/>
      <c r="C930" s="33"/>
      <c r="D930" s="102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3.5" customHeight="1">
      <c r="A931" s="1"/>
      <c r="B931" s="1"/>
      <c r="C931" s="33"/>
      <c r="D931" s="102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3.5" customHeight="1">
      <c r="A932" s="1"/>
      <c r="B932" s="1"/>
      <c r="C932" s="33"/>
      <c r="D932" s="102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3.5" customHeight="1">
      <c r="A933" s="1"/>
      <c r="B933" s="1"/>
      <c r="C933" s="33"/>
      <c r="D933" s="102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3.5" customHeight="1">
      <c r="A934" s="1"/>
      <c r="B934" s="1"/>
      <c r="C934" s="33"/>
      <c r="D934" s="102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3.5" customHeight="1">
      <c r="A935" s="1"/>
      <c r="B935" s="1"/>
      <c r="C935" s="33"/>
      <c r="D935" s="102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3.5" customHeight="1">
      <c r="A936" s="1"/>
      <c r="B936" s="1"/>
      <c r="C936" s="33"/>
      <c r="D936" s="102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3.5" customHeight="1">
      <c r="A937" s="1"/>
      <c r="B937" s="1"/>
      <c r="C937" s="33"/>
      <c r="D937" s="102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3.5" customHeight="1">
      <c r="A938" s="1"/>
      <c r="B938" s="1"/>
      <c r="C938" s="33"/>
      <c r="D938" s="102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3.5" customHeight="1">
      <c r="A939" s="1"/>
      <c r="B939" s="1"/>
      <c r="C939" s="33"/>
      <c r="D939" s="102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3.5" customHeight="1">
      <c r="A940" s="1"/>
      <c r="B940" s="1"/>
      <c r="C940" s="33"/>
      <c r="D940" s="102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3.5" customHeight="1">
      <c r="A941" s="1"/>
      <c r="B941" s="1"/>
      <c r="C941" s="33"/>
      <c r="D941" s="102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3.5" customHeight="1">
      <c r="A942" s="1"/>
      <c r="B942" s="1"/>
      <c r="C942" s="33"/>
      <c r="D942" s="102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3.5" customHeight="1">
      <c r="A943" s="1"/>
      <c r="B943" s="1"/>
      <c r="C943" s="33"/>
      <c r="D943" s="102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3.5" customHeight="1">
      <c r="A944" s="1"/>
      <c r="B944" s="1"/>
      <c r="C944" s="33"/>
      <c r="D944" s="102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3.5" customHeight="1">
      <c r="A945" s="1"/>
      <c r="B945" s="1"/>
      <c r="C945" s="33"/>
      <c r="D945" s="102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3.5" customHeight="1">
      <c r="A946" s="1"/>
      <c r="B946" s="1"/>
      <c r="C946" s="33"/>
      <c r="D946" s="102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3.5" customHeight="1">
      <c r="A947" s="1"/>
      <c r="B947" s="1"/>
      <c r="C947" s="33"/>
      <c r="D947" s="102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3.5" customHeight="1">
      <c r="A948" s="1"/>
      <c r="B948" s="1"/>
      <c r="C948" s="33"/>
      <c r="D948" s="102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3.5" customHeight="1">
      <c r="A949" s="1"/>
      <c r="B949" s="1"/>
      <c r="C949" s="33"/>
      <c r="D949" s="102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3.5" customHeight="1">
      <c r="A950" s="1"/>
      <c r="B950" s="1"/>
      <c r="C950" s="33"/>
      <c r="D950" s="102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3.5" customHeight="1">
      <c r="A951" s="1"/>
      <c r="B951" s="1"/>
      <c r="C951" s="33"/>
      <c r="D951" s="102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3.5" customHeight="1">
      <c r="A952" s="1"/>
      <c r="B952" s="1"/>
      <c r="C952" s="33"/>
      <c r="D952" s="102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3.5" customHeight="1">
      <c r="A953" s="1"/>
      <c r="B953" s="1"/>
      <c r="C953" s="33"/>
      <c r="D953" s="102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3.5" customHeight="1">
      <c r="A954" s="1"/>
      <c r="B954" s="1"/>
      <c r="C954" s="33"/>
      <c r="D954" s="102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3.5" customHeight="1">
      <c r="A955" s="1"/>
      <c r="B955" s="1"/>
      <c r="C955" s="33"/>
      <c r="D955" s="102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3.5" customHeight="1">
      <c r="A956" s="1"/>
      <c r="B956" s="1"/>
      <c r="C956" s="33"/>
      <c r="D956" s="102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3.5" customHeight="1">
      <c r="A957" s="1"/>
      <c r="B957" s="1"/>
      <c r="C957" s="33"/>
      <c r="D957" s="102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3.5" customHeight="1">
      <c r="A958" s="1"/>
      <c r="B958" s="1"/>
      <c r="C958" s="33"/>
      <c r="D958" s="102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3.5" customHeight="1">
      <c r="A959" s="1"/>
      <c r="B959" s="1"/>
      <c r="C959" s="33"/>
      <c r="D959" s="102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3.5" customHeight="1">
      <c r="A960" s="1"/>
      <c r="B960" s="1"/>
      <c r="C960" s="33"/>
      <c r="D960" s="102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3.5" customHeight="1">
      <c r="A961" s="1"/>
      <c r="B961" s="1"/>
      <c r="C961" s="33"/>
      <c r="D961" s="102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3.5" customHeight="1">
      <c r="A962" s="1"/>
      <c r="B962" s="1"/>
      <c r="C962" s="33"/>
      <c r="D962" s="102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3.5" customHeight="1">
      <c r="A963" s="1"/>
      <c r="B963" s="1"/>
      <c r="C963" s="33"/>
      <c r="D963" s="102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3.5" customHeight="1">
      <c r="A964" s="1"/>
      <c r="B964" s="1"/>
      <c r="C964" s="33"/>
      <c r="D964" s="102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3.5" customHeight="1">
      <c r="A965" s="1"/>
      <c r="B965" s="1"/>
      <c r="C965" s="33"/>
      <c r="D965" s="102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3.5" customHeight="1">
      <c r="A966" s="1"/>
      <c r="B966" s="1"/>
      <c r="C966" s="33"/>
      <c r="D966" s="102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3.5" customHeight="1">
      <c r="A967" s="1"/>
      <c r="B967" s="1"/>
      <c r="C967" s="33"/>
      <c r="D967" s="102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3.5" customHeight="1">
      <c r="A968" s="1"/>
      <c r="B968" s="1"/>
      <c r="C968" s="33"/>
      <c r="D968" s="102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3.5" customHeight="1">
      <c r="A969" s="1"/>
      <c r="B969" s="1"/>
      <c r="C969" s="33"/>
      <c r="D969" s="102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3.5" customHeight="1">
      <c r="A970" s="1"/>
      <c r="B970" s="1"/>
      <c r="C970" s="33"/>
      <c r="D970" s="102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3.5" customHeight="1">
      <c r="A971" s="1"/>
      <c r="B971" s="1"/>
      <c r="C971" s="33"/>
      <c r="D971" s="102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3.5" customHeight="1">
      <c r="A972" s="1"/>
      <c r="B972" s="1"/>
      <c r="C972" s="33"/>
      <c r="D972" s="102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3.5" customHeight="1">
      <c r="A973" s="1"/>
      <c r="B973" s="1"/>
      <c r="C973" s="33"/>
      <c r="D973" s="102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3.5" customHeight="1">
      <c r="A974" s="1"/>
      <c r="B974" s="1"/>
      <c r="C974" s="33"/>
      <c r="D974" s="102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3.5" customHeight="1">
      <c r="A975" s="1"/>
      <c r="B975" s="1"/>
      <c r="C975" s="33"/>
      <c r="D975" s="102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3.5" customHeight="1">
      <c r="A976" s="1"/>
      <c r="B976" s="1"/>
      <c r="C976" s="33"/>
      <c r="D976" s="102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3.5" customHeight="1">
      <c r="A977" s="1"/>
      <c r="B977" s="1"/>
      <c r="C977" s="33"/>
      <c r="D977" s="102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3.5" customHeight="1">
      <c r="A978" s="1"/>
      <c r="B978" s="1"/>
      <c r="C978" s="33"/>
      <c r="D978" s="102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3.5" customHeight="1">
      <c r="A979" s="1"/>
      <c r="B979" s="1"/>
      <c r="C979" s="33"/>
      <c r="D979" s="102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3.5" customHeight="1">
      <c r="A980" s="1"/>
      <c r="B980" s="1"/>
      <c r="C980" s="33"/>
      <c r="D980" s="102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3.5" customHeight="1">
      <c r="A981" s="1"/>
      <c r="B981" s="1"/>
      <c r="C981" s="33"/>
      <c r="D981" s="102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3.5" customHeight="1">
      <c r="A982" s="1"/>
      <c r="B982" s="1"/>
      <c r="C982" s="33"/>
      <c r="D982" s="102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3.5" customHeight="1">
      <c r="A983" s="1"/>
      <c r="B983" s="1"/>
      <c r="C983" s="33"/>
      <c r="D983" s="102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3.5" customHeight="1">
      <c r="A984" s="1"/>
      <c r="B984" s="1"/>
      <c r="C984" s="33"/>
      <c r="D984" s="102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3.5" customHeight="1">
      <c r="A985" s="1"/>
      <c r="B985" s="1"/>
      <c r="C985" s="33"/>
      <c r="D985" s="102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3.5" customHeight="1">
      <c r="A986" s="1"/>
      <c r="B986" s="1"/>
      <c r="C986" s="33"/>
      <c r="D986" s="102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3.5" customHeight="1">
      <c r="A987" s="1"/>
      <c r="B987" s="1"/>
      <c r="C987" s="33"/>
      <c r="D987" s="102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3.5" customHeight="1">
      <c r="A988" s="1"/>
      <c r="B988" s="1"/>
      <c r="C988" s="33"/>
      <c r="D988" s="102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3.5" customHeight="1">
      <c r="A989" s="1"/>
      <c r="B989" s="1"/>
      <c r="C989" s="33"/>
      <c r="D989" s="102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3.5" customHeight="1">
      <c r="A990" s="1"/>
      <c r="B990" s="1"/>
      <c r="C990" s="33"/>
      <c r="D990" s="102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3.5" customHeight="1">
      <c r="A991" s="1"/>
      <c r="B991" s="1"/>
      <c r="C991" s="33"/>
      <c r="D991" s="102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3.5" customHeight="1">
      <c r="A992" s="1"/>
      <c r="B992" s="1"/>
      <c r="C992" s="33"/>
      <c r="D992" s="102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3.5" customHeight="1">
      <c r="A993" s="1"/>
      <c r="B993" s="1"/>
      <c r="C993" s="33"/>
      <c r="D993" s="102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3.5" customHeight="1">
      <c r="A994" s="1"/>
      <c r="B994" s="1"/>
      <c r="C994" s="33"/>
      <c r="D994" s="102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3.5" customHeight="1">
      <c r="A995" s="1"/>
      <c r="B995" s="1"/>
      <c r="C995" s="33"/>
      <c r="D995" s="102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3.5" customHeight="1">
      <c r="A996" s="1"/>
      <c r="B996" s="1"/>
      <c r="C996" s="33"/>
      <c r="D996" s="102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3.5" customHeight="1">
      <c r="A997" s="1"/>
      <c r="B997" s="1"/>
      <c r="C997" s="33"/>
      <c r="D997" s="102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3.5" customHeight="1">
      <c r="A998" s="1"/>
      <c r="B998" s="1"/>
      <c r="C998" s="33"/>
      <c r="D998" s="102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3.5" customHeight="1">
      <c r="A999" s="1"/>
      <c r="B999" s="1"/>
      <c r="C999" s="33"/>
      <c r="D999" s="102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3.5" customHeight="1">
      <c r="A1000" s="1"/>
      <c r="B1000" s="1"/>
      <c r="C1000" s="33"/>
      <c r="D1000" s="102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ht="13.5" customHeight="1">
      <c r="A1001" s="1"/>
      <c r="B1001" s="1"/>
      <c r="C1001" s="33"/>
      <c r="D1001" s="102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ht="13.5" customHeight="1">
      <c r="A1002" s="1"/>
      <c r="B1002" s="1"/>
      <c r="C1002" s="33"/>
      <c r="D1002" s="102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ht="13.5" customHeight="1">
      <c r="A1003" s="1"/>
      <c r="B1003" s="1"/>
      <c r="C1003" s="33"/>
      <c r="D1003" s="102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ht="13.5" customHeight="1">
      <c r="A1004" s="1"/>
      <c r="B1004" s="1"/>
      <c r="C1004" s="33"/>
      <c r="D1004" s="102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ht="13.5" customHeight="1">
      <c r="A1005" s="1"/>
      <c r="B1005" s="1"/>
      <c r="C1005" s="33"/>
      <c r="D1005" s="102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ht="13.5" customHeight="1">
      <c r="A1006" s="1"/>
      <c r="B1006" s="1"/>
      <c r="C1006" s="33"/>
      <c r="D1006" s="102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ht="13.5" customHeight="1">
      <c r="A1007" s="1"/>
      <c r="B1007" s="1"/>
      <c r="C1007" s="33"/>
      <c r="D1007" s="102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ht="13.5" customHeight="1">
      <c r="A1008" s="1"/>
      <c r="B1008" s="1"/>
      <c r="C1008" s="33"/>
      <c r="D1008" s="102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ht="13.5" customHeight="1">
      <c r="A1009" s="1"/>
      <c r="B1009" s="1"/>
      <c r="C1009" s="33"/>
      <c r="D1009" s="102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ht="13.5" customHeight="1">
      <c r="A1010" s="1"/>
      <c r="B1010" s="1"/>
      <c r="C1010" s="33"/>
      <c r="D1010" s="102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ht="13.5" customHeight="1">
      <c r="A1011" s="1"/>
      <c r="B1011" s="1"/>
      <c r="C1011" s="33"/>
      <c r="D1011" s="102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ht="13.5" customHeight="1">
      <c r="A1012" s="1"/>
      <c r="B1012" s="1"/>
      <c r="C1012" s="33"/>
      <c r="D1012" s="102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ht="13.5" customHeight="1">
      <c r="A1013" s="1"/>
      <c r="B1013" s="1"/>
      <c r="C1013" s="33"/>
      <c r="D1013" s="102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ht="13.5" customHeight="1">
      <c r="A1014" s="1"/>
      <c r="B1014" s="1"/>
      <c r="C1014" s="33"/>
      <c r="D1014" s="102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ht="13.5" customHeight="1">
      <c r="A1015" s="1"/>
      <c r="B1015" s="1"/>
      <c r="C1015" s="33"/>
      <c r="D1015" s="102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ht="13.5" customHeight="1">
      <c r="A1016" s="1"/>
      <c r="B1016" s="1"/>
      <c r="C1016" s="33"/>
      <c r="D1016" s="102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ht="13.5" customHeight="1">
      <c r="A1017" s="1"/>
      <c r="B1017" s="1"/>
      <c r="C1017" s="33"/>
      <c r="D1017" s="102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ht="13.5" customHeight="1">
      <c r="A1018" s="1"/>
      <c r="B1018" s="1"/>
      <c r="C1018" s="33"/>
      <c r="D1018" s="102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ht="13.5" customHeight="1">
      <c r="A1019" s="1"/>
      <c r="B1019" s="1"/>
      <c r="C1019" s="33"/>
      <c r="D1019" s="102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ht="13.5" customHeight="1">
      <c r="A1020" s="1"/>
      <c r="B1020" s="1"/>
      <c r="C1020" s="33"/>
      <c r="D1020" s="102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</sheetData>
  <mergeCells count="29">
    <mergeCell ref="B1:C1"/>
    <mergeCell ref="E1:J1"/>
    <mergeCell ref="B2:C2"/>
    <mergeCell ref="F2:I2"/>
    <mergeCell ref="B3:C3"/>
    <mergeCell ref="F3:I3"/>
    <mergeCell ref="F4:I4"/>
    <mergeCell ref="G13:H13"/>
    <mergeCell ref="I13:J13"/>
    <mergeCell ref="L19:L57"/>
    <mergeCell ref="M19:M57"/>
    <mergeCell ref="B14:D14"/>
    <mergeCell ref="B15:D15"/>
    <mergeCell ref="B16:D16"/>
    <mergeCell ref="E16:K16"/>
    <mergeCell ref="B17:D17"/>
    <mergeCell ref="E17:H17"/>
    <mergeCell ref="I17:J17"/>
    <mergeCell ref="A53:B53"/>
    <mergeCell ref="A54:B54"/>
    <mergeCell ref="B177:C177"/>
    <mergeCell ref="B178:C178"/>
    <mergeCell ref="B4:C4"/>
    <mergeCell ref="B5:C5"/>
    <mergeCell ref="B6:C6"/>
    <mergeCell ref="B8:D8"/>
    <mergeCell ref="B9:C9"/>
    <mergeCell ref="B10:C10"/>
    <mergeCell ref="B11:C11"/>
  </mergeCells>
  <printOptions/>
  <pageMargins bottom="0.75" footer="0.0" header="0.0" left="0.7" right="0.7" top="0.75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8.0"/>
    <col customWidth="1" min="5" max="5" width="9.57"/>
    <col customWidth="1" min="6" max="26" width="8.0"/>
  </cols>
  <sheetData>
    <row r="2">
      <c r="D2" s="103" t="s">
        <v>112</v>
      </c>
    </row>
    <row r="3" ht="15.75" customHeight="1"/>
    <row r="4" ht="48.0" customHeight="1">
      <c r="D4" s="104" t="s">
        <v>113</v>
      </c>
      <c r="E4" s="105" t="s">
        <v>114</v>
      </c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7"/>
      <c r="Q4" s="105" t="s">
        <v>115</v>
      </c>
      <c r="R4" s="106"/>
      <c r="S4" s="107"/>
    </row>
    <row r="5" ht="142.5" customHeight="1">
      <c r="D5" s="108"/>
      <c r="E5" s="109" t="s">
        <v>116</v>
      </c>
      <c r="F5" s="110" t="s">
        <v>117</v>
      </c>
      <c r="G5" s="111" t="s">
        <v>118</v>
      </c>
      <c r="H5" s="112" t="s">
        <v>119</v>
      </c>
      <c r="I5" s="113" t="s">
        <v>120</v>
      </c>
      <c r="J5" s="114" t="s">
        <v>121</v>
      </c>
      <c r="K5" s="115" t="s">
        <v>122</v>
      </c>
      <c r="L5" s="116" t="s">
        <v>123</v>
      </c>
      <c r="M5" s="117" t="s">
        <v>124</v>
      </c>
      <c r="N5" s="118" t="s">
        <v>125</v>
      </c>
      <c r="O5" s="118" t="s">
        <v>126</v>
      </c>
      <c r="P5" s="119" t="s">
        <v>127</v>
      </c>
      <c r="Q5" s="120" t="s">
        <v>128</v>
      </c>
      <c r="R5" s="120" t="s">
        <v>129</v>
      </c>
      <c r="S5" s="120" t="s">
        <v>130</v>
      </c>
    </row>
    <row r="6" ht="16.5" customHeight="1">
      <c r="D6" s="121" t="s">
        <v>131</v>
      </c>
      <c r="E6" s="122">
        <v>3.0</v>
      </c>
      <c r="F6" s="122">
        <v>0.0</v>
      </c>
      <c r="G6" s="122">
        <v>2.0</v>
      </c>
      <c r="H6" s="122">
        <v>2.0</v>
      </c>
      <c r="I6" s="122">
        <v>2.0</v>
      </c>
      <c r="J6" s="122">
        <v>0.0</v>
      </c>
      <c r="K6" s="122">
        <v>2.0</v>
      </c>
      <c r="L6" s="122">
        <v>2.0</v>
      </c>
      <c r="M6" s="122">
        <v>1.0</v>
      </c>
      <c r="N6" s="122">
        <v>0.0</v>
      </c>
      <c r="O6" s="122">
        <v>2.0</v>
      </c>
      <c r="P6" s="122">
        <v>2.0</v>
      </c>
      <c r="Q6" s="122">
        <v>2.0</v>
      </c>
      <c r="R6" s="123">
        <v>1.0</v>
      </c>
      <c r="S6" s="123">
        <v>1.0</v>
      </c>
    </row>
    <row r="7" ht="16.5" customHeight="1">
      <c r="D7" s="121" t="s">
        <v>132</v>
      </c>
      <c r="E7" s="122">
        <v>1.0</v>
      </c>
      <c r="F7" s="122">
        <v>1.0</v>
      </c>
      <c r="G7" s="122">
        <v>0.0</v>
      </c>
      <c r="H7" s="122">
        <v>3.0</v>
      </c>
      <c r="I7" s="122">
        <v>0.0</v>
      </c>
      <c r="J7" s="122">
        <v>3.0</v>
      </c>
      <c r="K7" s="122">
        <v>1.0</v>
      </c>
      <c r="L7" s="122">
        <v>3.0</v>
      </c>
      <c r="M7" s="122">
        <v>2.0</v>
      </c>
      <c r="N7" s="122">
        <v>2.0</v>
      </c>
      <c r="O7" s="122">
        <v>3.0</v>
      </c>
      <c r="P7" s="122">
        <v>1.0</v>
      </c>
      <c r="Q7" s="122">
        <v>1.0</v>
      </c>
      <c r="R7" s="122">
        <v>0.0</v>
      </c>
      <c r="S7" s="122">
        <v>2.0</v>
      </c>
    </row>
    <row r="8" ht="16.5" customHeight="1">
      <c r="D8" s="121" t="s">
        <v>133</v>
      </c>
      <c r="E8" s="122">
        <v>1.0</v>
      </c>
      <c r="F8" s="122">
        <v>0.0</v>
      </c>
      <c r="G8" s="122">
        <v>0.0</v>
      </c>
      <c r="H8" s="122">
        <v>3.0</v>
      </c>
      <c r="I8" s="122">
        <v>1.0</v>
      </c>
      <c r="J8" s="122">
        <v>1.0</v>
      </c>
      <c r="K8" s="122">
        <v>0.0</v>
      </c>
      <c r="L8" s="122">
        <v>1.0</v>
      </c>
      <c r="M8" s="122">
        <v>0.0</v>
      </c>
      <c r="N8" s="122">
        <v>3.0</v>
      </c>
      <c r="O8" s="122">
        <v>3.0</v>
      </c>
      <c r="P8" s="122">
        <v>0.0</v>
      </c>
      <c r="Q8" s="122">
        <v>3.0</v>
      </c>
      <c r="R8" s="122">
        <v>3.0</v>
      </c>
      <c r="S8" s="122">
        <v>2.0</v>
      </c>
    </row>
    <row r="9" ht="16.5" customHeight="1">
      <c r="D9" s="121" t="s">
        <v>134</v>
      </c>
      <c r="E9" s="122">
        <v>3.0</v>
      </c>
      <c r="F9" s="122">
        <v>0.0</v>
      </c>
      <c r="G9" s="122">
        <v>2.0</v>
      </c>
      <c r="H9" s="122">
        <v>0.0</v>
      </c>
      <c r="I9" s="122">
        <v>0.0</v>
      </c>
      <c r="J9" s="122">
        <v>3.0</v>
      </c>
      <c r="K9" s="122">
        <v>0.0</v>
      </c>
      <c r="L9" s="122">
        <v>1.0</v>
      </c>
      <c r="M9" s="122">
        <v>2.0</v>
      </c>
      <c r="N9" s="122">
        <v>2.0</v>
      </c>
      <c r="O9" s="122">
        <v>3.0</v>
      </c>
      <c r="P9" s="122">
        <v>3.0</v>
      </c>
      <c r="Q9" s="122">
        <v>3.0</v>
      </c>
      <c r="R9" s="122">
        <v>3.0</v>
      </c>
      <c r="S9" s="123">
        <v>2.0</v>
      </c>
    </row>
    <row r="10" ht="16.5" customHeight="1">
      <c r="B10" s="103" t="s">
        <v>135</v>
      </c>
      <c r="D10" s="124" t="s">
        <v>136</v>
      </c>
      <c r="E10" s="125">
        <f t="shared" ref="E10:S10" si="1">IFERROR(AVERAGEIF(E6:E9,"&lt;&gt;0",E6:E9),0)</f>
        <v>2</v>
      </c>
      <c r="F10" s="125">
        <f t="shared" si="1"/>
        <v>1</v>
      </c>
      <c r="G10" s="125">
        <f t="shared" si="1"/>
        <v>2</v>
      </c>
      <c r="H10" s="125">
        <f t="shared" si="1"/>
        <v>2.666666667</v>
      </c>
      <c r="I10" s="125">
        <f t="shared" si="1"/>
        <v>1.5</v>
      </c>
      <c r="J10" s="125">
        <f t="shared" si="1"/>
        <v>2.333333333</v>
      </c>
      <c r="K10" s="125">
        <f t="shared" si="1"/>
        <v>1.5</v>
      </c>
      <c r="L10" s="125">
        <f t="shared" si="1"/>
        <v>1.75</v>
      </c>
      <c r="M10" s="125">
        <f t="shared" si="1"/>
        <v>1.666666667</v>
      </c>
      <c r="N10" s="125">
        <f t="shared" si="1"/>
        <v>2.333333333</v>
      </c>
      <c r="O10" s="125">
        <f t="shared" si="1"/>
        <v>2.75</v>
      </c>
      <c r="P10" s="125">
        <f t="shared" si="1"/>
        <v>2</v>
      </c>
      <c r="Q10" s="125">
        <f t="shared" si="1"/>
        <v>2.25</v>
      </c>
      <c r="R10" s="125">
        <f t="shared" si="1"/>
        <v>2.333333333</v>
      </c>
      <c r="S10" s="125">
        <f t="shared" si="1"/>
        <v>1.75</v>
      </c>
    </row>
    <row r="12" ht="15.75" customHeight="1"/>
    <row r="13" ht="48.0" customHeight="1">
      <c r="B13" s="103" t="s">
        <v>137</v>
      </c>
      <c r="D13" s="104" t="s">
        <v>113</v>
      </c>
      <c r="E13" s="105" t="s">
        <v>114</v>
      </c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7"/>
      <c r="Q13" s="105" t="s">
        <v>115</v>
      </c>
      <c r="R13" s="106"/>
      <c r="S13" s="107"/>
    </row>
    <row r="14" ht="142.5" customHeight="1">
      <c r="D14" s="108"/>
      <c r="E14" s="109" t="s">
        <v>116</v>
      </c>
      <c r="F14" s="110" t="s">
        <v>117</v>
      </c>
      <c r="G14" s="111" t="s">
        <v>118</v>
      </c>
      <c r="H14" s="112" t="s">
        <v>119</v>
      </c>
      <c r="I14" s="113" t="s">
        <v>120</v>
      </c>
      <c r="J14" s="114" t="s">
        <v>121</v>
      </c>
      <c r="K14" s="115" t="s">
        <v>122</v>
      </c>
      <c r="L14" s="116" t="s">
        <v>123</v>
      </c>
      <c r="M14" s="117" t="s">
        <v>124</v>
      </c>
      <c r="N14" s="118" t="s">
        <v>125</v>
      </c>
      <c r="O14" s="118" t="s">
        <v>126</v>
      </c>
      <c r="P14" s="119" t="s">
        <v>127</v>
      </c>
      <c r="Q14" s="120" t="s">
        <v>128</v>
      </c>
      <c r="R14" s="120" t="s">
        <v>129</v>
      </c>
      <c r="S14" s="120" t="s">
        <v>130</v>
      </c>
    </row>
    <row r="15" ht="16.5" customHeight="1">
      <c r="C15" s="103">
        <f>'GE2'!N19</f>
        <v>2.7</v>
      </c>
      <c r="D15" s="121" t="s">
        <v>131</v>
      </c>
      <c r="E15" s="122">
        <f t="shared" ref="E15:S15" si="2">($C$15*E6/3)</f>
        <v>2.7</v>
      </c>
      <c r="F15" s="122">
        <f t="shared" si="2"/>
        <v>0</v>
      </c>
      <c r="G15" s="122">
        <f t="shared" si="2"/>
        <v>1.8</v>
      </c>
      <c r="H15" s="122">
        <f t="shared" si="2"/>
        <v>1.8</v>
      </c>
      <c r="I15" s="122">
        <f t="shared" si="2"/>
        <v>1.8</v>
      </c>
      <c r="J15" s="122">
        <f t="shared" si="2"/>
        <v>0</v>
      </c>
      <c r="K15" s="122">
        <f t="shared" si="2"/>
        <v>1.8</v>
      </c>
      <c r="L15" s="122">
        <f t="shared" si="2"/>
        <v>1.8</v>
      </c>
      <c r="M15" s="122">
        <f t="shared" si="2"/>
        <v>0.9</v>
      </c>
      <c r="N15" s="122">
        <f t="shared" si="2"/>
        <v>0</v>
      </c>
      <c r="O15" s="122">
        <f t="shared" si="2"/>
        <v>1.8</v>
      </c>
      <c r="P15" s="122">
        <f t="shared" si="2"/>
        <v>1.8</v>
      </c>
      <c r="Q15" s="122">
        <f t="shared" si="2"/>
        <v>1.8</v>
      </c>
      <c r="R15" s="122">
        <f t="shared" si="2"/>
        <v>0.9</v>
      </c>
      <c r="S15" s="122">
        <f t="shared" si="2"/>
        <v>0.9</v>
      </c>
    </row>
    <row r="16" ht="16.5" customHeight="1">
      <c r="D16" s="121" t="s">
        <v>132</v>
      </c>
      <c r="E16" s="122">
        <f t="shared" ref="E16:S16" si="3">($C$15*E7/3)</f>
        <v>0.9</v>
      </c>
      <c r="F16" s="122">
        <f t="shared" si="3"/>
        <v>0.9</v>
      </c>
      <c r="G16" s="122">
        <f t="shared" si="3"/>
        <v>0</v>
      </c>
      <c r="H16" s="122">
        <f t="shared" si="3"/>
        <v>2.7</v>
      </c>
      <c r="I16" s="122">
        <f t="shared" si="3"/>
        <v>0</v>
      </c>
      <c r="J16" s="122">
        <f t="shared" si="3"/>
        <v>2.7</v>
      </c>
      <c r="K16" s="122">
        <f t="shared" si="3"/>
        <v>0.9</v>
      </c>
      <c r="L16" s="122">
        <f t="shared" si="3"/>
        <v>2.7</v>
      </c>
      <c r="M16" s="122">
        <f t="shared" si="3"/>
        <v>1.8</v>
      </c>
      <c r="N16" s="122">
        <f t="shared" si="3"/>
        <v>1.8</v>
      </c>
      <c r="O16" s="122">
        <f t="shared" si="3"/>
        <v>2.7</v>
      </c>
      <c r="P16" s="122">
        <f t="shared" si="3"/>
        <v>0.9</v>
      </c>
      <c r="Q16" s="122">
        <f t="shared" si="3"/>
        <v>0.9</v>
      </c>
      <c r="R16" s="122">
        <f t="shared" si="3"/>
        <v>0</v>
      </c>
      <c r="S16" s="122">
        <f t="shared" si="3"/>
        <v>1.8</v>
      </c>
    </row>
    <row r="17" ht="16.5" customHeight="1">
      <c r="D17" s="121" t="s">
        <v>133</v>
      </c>
      <c r="E17" s="122">
        <f t="shared" ref="E17:S17" si="4">($C$15*E8/3)</f>
        <v>0.9</v>
      </c>
      <c r="F17" s="122">
        <f t="shared" si="4"/>
        <v>0</v>
      </c>
      <c r="G17" s="122">
        <f t="shared" si="4"/>
        <v>0</v>
      </c>
      <c r="H17" s="122">
        <f t="shared" si="4"/>
        <v>2.7</v>
      </c>
      <c r="I17" s="122">
        <f t="shared" si="4"/>
        <v>0.9</v>
      </c>
      <c r="J17" s="122">
        <f t="shared" si="4"/>
        <v>0.9</v>
      </c>
      <c r="K17" s="122">
        <f t="shared" si="4"/>
        <v>0</v>
      </c>
      <c r="L17" s="122">
        <f t="shared" si="4"/>
        <v>0.9</v>
      </c>
      <c r="M17" s="122">
        <f t="shared" si="4"/>
        <v>0</v>
      </c>
      <c r="N17" s="122">
        <f t="shared" si="4"/>
        <v>2.7</v>
      </c>
      <c r="O17" s="122">
        <f t="shared" si="4"/>
        <v>2.7</v>
      </c>
      <c r="P17" s="122">
        <f t="shared" si="4"/>
        <v>0</v>
      </c>
      <c r="Q17" s="122">
        <f t="shared" si="4"/>
        <v>2.7</v>
      </c>
      <c r="R17" s="122">
        <f t="shared" si="4"/>
        <v>2.7</v>
      </c>
      <c r="S17" s="122">
        <f t="shared" si="4"/>
        <v>1.8</v>
      </c>
    </row>
    <row r="18" ht="16.5" customHeight="1">
      <c r="D18" s="121" t="s">
        <v>134</v>
      </c>
      <c r="E18" s="122">
        <f t="shared" ref="E18:S18" si="5">($C$15*E9/3)</f>
        <v>2.7</v>
      </c>
      <c r="F18" s="122">
        <f t="shared" si="5"/>
        <v>0</v>
      </c>
      <c r="G18" s="122">
        <f t="shared" si="5"/>
        <v>1.8</v>
      </c>
      <c r="H18" s="122">
        <f t="shared" si="5"/>
        <v>0</v>
      </c>
      <c r="I18" s="122">
        <f t="shared" si="5"/>
        <v>0</v>
      </c>
      <c r="J18" s="122">
        <f t="shared" si="5"/>
        <v>2.7</v>
      </c>
      <c r="K18" s="122">
        <f t="shared" si="5"/>
        <v>0</v>
      </c>
      <c r="L18" s="122">
        <f t="shared" si="5"/>
        <v>0.9</v>
      </c>
      <c r="M18" s="122">
        <f t="shared" si="5"/>
        <v>1.8</v>
      </c>
      <c r="N18" s="122">
        <f t="shared" si="5"/>
        <v>1.8</v>
      </c>
      <c r="O18" s="122">
        <f t="shared" si="5"/>
        <v>2.7</v>
      </c>
      <c r="P18" s="122">
        <f t="shared" si="5"/>
        <v>2.7</v>
      </c>
      <c r="Q18" s="122">
        <f t="shared" si="5"/>
        <v>2.7</v>
      </c>
      <c r="R18" s="122">
        <f t="shared" si="5"/>
        <v>2.7</v>
      </c>
      <c r="S18" s="122">
        <f t="shared" si="5"/>
        <v>1.8</v>
      </c>
    </row>
    <row r="19" ht="16.5" customHeight="1">
      <c r="D19" s="124" t="s">
        <v>136</v>
      </c>
      <c r="E19" s="125">
        <f t="shared" ref="E19:S19" si="6">IFERROR(AVERAGEIF(E15:E18,"&lt;&gt;0",E15:E18),0)</f>
        <v>1.8</v>
      </c>
      <c r="F19" s="125">
        <f t="shared" si="6"/>
        <v>0.9</v>
      </c>
      <c r="G19" s="125">
        <f t="shared" si="6"/>
        <v>1.8</v>
      </c>
      <c r="H19" s="125">
        <f t="shared" si="6"/>
        <v>2.4</v>
      </c>
      <c r="I19" s="125">
        <f t="shared" si="6"/>
        <v>1.35</v>
      </c>
      <c r="J19" s="125">
        <f t="shared" si="6"/>
        <v>2.1</v>
      </c>
      <c r="K19" s="125">
        <f t="shared" si="6"/>
        <v>1.35</v>
      </c>
      <c r="L19" s="125">
        <f t="shared" si="6"/>
        <v>1.575</v>
      </c>
      <c r="M19" s="125">
        <f t="shared" si="6"/>
        <v>1.5</v>
      </c>
      <c r="N19" s="125">
        <f t="shared" si="6"/>
        <v>2.1</v>
      </c>
      <c r="O19" s="125">
        <f t="shared" si="6"/>
        <v>2.475</v>
      </c>
      <c r="P19" s="125">
        <f t="shared" si="6"/>
        <v>1.8</v>
      </c>
      <c r="Q19" s="125">
        <f t="shared" si="6"/>
        <v>2.025</v>
      </c>
      <c r="R19" s="125">
        <f t="shared" si="6"/>
        <v>2.1</v>
      </c>
      <c r="S19" s="125">
        <f t="shared" si="6"/>
        <v>1.575</v>
      </c>
    </row>
    <row r="21" ht="15.75" customHeight="1"/>
    <row r="22" ht="15.75" customHeight="1">
      <c r="B22" s="126" t="s">
        <v>135</v>
      </c>
      <c r="C22" s="127"/>
      <c r="D22" s="128" t="s">
        <v>136</v>
      </c>
      <c r="E22" s="129">
        <f t="shared" ref="E22:S22" si="7">E10</f>
        <v>2</v>
      </c>
      <c r="F22" s="129">
        <f t="shared" si="7"/>
        <v>1</v>
      </c>
      <c r="G22" s="129">
        <f t="shared" si="7"/>
        <v>2</v>
      </c>
      <c r="H22" s="129">
        <f t="shared" si="7"/>
        <v>2.666666667</v>
      </c>
      <c r="I22" s="129">
        <f t="shared" si="7"/>
        <v>1.5</v>
      </c>
      <c r="J22" s="129">
        <f t="shared" si="7"/>
        <v>2.333333333</v>
      </c>
      <c r="K22" s="129">
        <f t="shared" si="7"/>
        <v>1.5</v>
      </c>
      <c r="L22" s="129">
        <f t="shared" si="7"/>
        <v>1.75</v>
      </c>
      <c r="M22" s="129">
        <f t="shared" si="7"/>
        <v>1.666666667</v>
      </c>
      <c r="N22" s="129">
        <f t="shared" si="7"/>
        <v>2.333333333</v>
      </c>
      <c r="O22" s="129">
        <f t="shared" si="7"/>
        <v>2.75</v>
      </c>
      <c r="P22" s="129">
        <f t="shared" si="7"/>
        <v>2</v>
      </c>
      <c r="Q22" s="129">
        <f t="shared" si="7"/>
        <v>2.25</v>
      </c>
      <c r="R22" s="129">
        <f t="shared" si="7"/>
        <v>2.333333333</v>
      </c>
      <c r="S22" s="129">
        <f t="shared" si="7"/>
        <v>1.75</v>
      </c>
    </row>
    <row r="23" ht="15.75" customHeight="1">
      <c r="B23" s="130" t="s">
        <v>137</v>
      </c>
      <c r="C23" s="127"/>
      <c r="D23" s="128" t="s">
        <v>136</v>
      </c>
      <c r="E23" s="131">
        <f t="shared" ref="E23:S23" si="8">E19</f>
        <v>1.8</v>
      </c>
      <c r="F23" s="131">
        <f t="shared" si="8"/>
        <v>0.9</v>
      </c>
      <c r="G23" s="131">
        <f t="shared" si="8"/>
        <v>1.8</v>
      </c>
      <c r="H23" s="131">
        <f t="shared" si="8"/>
        <v>2.4</v>
      </c>
      <c r="I23" s="131">
        <f t="shared" si="8"/>
        <v>1.35</v>
      </c>
      <c r="J23" s="131">
        <f t="shared" si="8"/>
        <v>2.1</v>
      </c>
      <c r="K23" s="131">
        <f t="shared" si="8"/>
        <v>1.35</v>
      </c>
      <c r="L23" s="131">
        <f t="shared" si="8"/>
        <v>1.575</v>
      </c>
      <c r="M23" s="131">
        <f t="shared" si="8"/>
        <v>1.5</v>
      </c>
      <c r="N23" s="131">
        <f t="shared" si="8"/>
        <v>2.1</v>
      </c>
      <c r="O23" s="131">
        <f t="shared" si="8"/>
        <v>2.475</v>
      </c>
      <c r="P23" s="131">
        <f t="shared" si="8"/>
        <v>1.8</v>
      </c>
      <c r="Q23" s="131">
        <f t="shared" si="8"/>
        <v>2.025</v>
      </c>
      <c r="R23" s="131">
        <f t="shared" si="8"/>
        <v>2.1</v>
      </c>
      <c r="S23" s="131">
        <f t="shared" si="8"/>
        <v>1.575</v>
      </c>
    </row>
    <row r="24" ht="15.75" customHeight="1"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</row>
    <row r="25" ht="15.75" customHeight="1">
      <c r="B25" s="127" t="s">
        <v>138</v>
      </c>
      <c r="C25" s="127"/>
      <c r="D25" s="127"/>
      <c r="E25" s="126">
        <f t="shared" ref="E25:S25" si="9">E22-E23</f>
        <v>0.2</v>
      </c>
      <c r="F25" s="126">
        <f t="shared" si="9"/>
        <v>0.1</v>
      </c>
      <c r="G25" s="126">
        <f t="shared" si="9"/>
        <v>0.2</v>
      </c>
      <c r="H25" s="126">
        <f t="shared" si="9"/>
        <v>0.2666666667</v>
      </c>
      <c r="I25" s="126">
        <f t="shared" si="9"/>
        <v>0.15</v>
      </c>
      <c r="J25" s="126">
        <f t="shared" si="9"/>
        <v>0.2333333333</v>
      </c>
      <c r="K25" s="126">
        <f t="shared" si="9"/>
        <v>0.15</v>
      </c>
      <c r="L25" s="126">
        <f t="shared" si="9"/>
        <v>0.175</v>
      </c>
      <c r="M25" s="126">
        <f t="shared" si="9"/>
        <v>0.1666666667</v>
      </c>
      <c r="N25" s="126">
        <f t="shared" si="9"/>
        <v>0.2333333333</v>
      </c>
      <c r="O25" s="126">
        <f t="shared" si="9"/>
        <v>0.275</v>
      </c>
      <c r="P25" s="126">
        <f t="shared" si="9"/>
        <v>0.2</v>
      </c>
      <c r="Q25" s="126">
        <f t="shared" si="9"/>
        <v>0.225</v>
      </c>
      <c r="R25" s="126">
        <f t="shared" si="9"/>
        <v>0.2333333333</v>
      </c>
      <c r="S25" s="126">
        <f t="shared" si="9"/>
        <v>0.175</v>
      </c>
    </row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E4:P4"/>
    <mergeCell ref="Q4:S4"/>
    <mergeCell ref="E13:P13"/>
    <mergeCell ref="Q13:S13"/>
  </mergeCells>
  <printOptions/>
  <pageMargins bottom="0.75" footer="0.0" header="0.0" left="0.7" right="0.7" top="0.75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11.0"/>
    <col customWidth="1" min="3" max="3" width="16.43"/>
    <col customWidth="1" min="4" max="4" width="19.57"/>
    <col customWidth="1" min="5" max="5" width="15.86"/>
    <col customWidth="1" min="6" max="6" width="18.29"/>
    <col customWidth="1" min="7" max="7" width="12.43"/>
    <col customWidth="1" min="8" max="8" width="11.71"/>
    <col customWidth="1" min="9" max="9" width="12.43"/>
    <col customWidth="1" min="10" max="10" width="7.0"/>
    <col customWidth="1" min="11" max="11" width="12.0"/>
    <col customWidth="1" min="12" max="12" width="13.29"/>
    <col customWidth="1" min="13" max="13" width="8.0"/>
    <col customWidth="1" min="14" max="14" width="12.29"/>
    <col customWidth="1" min="15" max="15" width="6.57"/>
    <col customWidth="1" min="16" max="16" width="11.14"/>
    <col customWidth="1" min="17" max="17" width="5.14"/>
    <col customWidth="1" min="18" max="19" width="6.0"/>
    <col customWidth="1" min="20" max="20" width="6.57"/>
    <col customWidth="1" min="21" max="21" width="5.71"/>
    <col customWidth="1" min="22" max="26" width="8.0"/>
  </cols>
  <sheetData>
    <row r="1" ht="15.0" customHeight="1">
      <c r="A1" s="1"/>
      <c r="B1" s="2" t="s">
        <v>0</v>
      </c>
      <c r="C1" s="3"/>
      <c r="D1" s="4" t="s">
        <v>167</v>
      </c>
      <c r="E1" s="5" t="s">
        <v>2</v>
      </c>
      <c r="F1" s="6"/>
      <c r="G1" s="6"/>
      <c r="H1" s="6"/>
      <c r="I1" s="6"/>
      <c r="J1" s="3"/>
      <c r="K1" s="7"/>
      <c r="L1" s="7"/>
      <c r="M1" s="7"/>
      <c r="N1" s="8"/>
      <c r="O1" s="8"/>
      <c r="P1" s="8"/>
      <c r="Q1" s="8"/>
      <c r="R1" s="8"/>
      <c r="S1" s="9"/>
      <c r="T1" s="9"/>
      <c r="U1" s="9"/>
      <c r="V1" s="1"/>
      <c r="W1" s="1"/>
      <c r="X1" s="1"/>
      <c r="Y1" s="1"/>
      <c r="Z1" s="1"/>
    </row>
    <row r="2" ht="16.5" customHeight="1">
      <c r="A2" s="1"/>
      <c r="B2" s="10" t="s">
        <v>3</v>
      </c>
      <c r="C2" s="3"/>
      <c r="D2" s="4" t="s">
        <v>251</v>
      </c>
      <c r="E2" s="11"/>
      <c r="F2" s="12" t="s">
        <v>5</v>
      </c>
      <c r="G2" s="6"/>
      <c r="H2" s="6"/>
      <c r="I2" s="3"/>
      <c r="J2" s="11"/>
      <c r="K2" s="7"/>
      <c r="L2" s="7"/>
      <c r="M2" s="7"/>
      <c r="N2" s="13"/>
      <c r="O2" s="13"/>
      <c r="P2" s="13"/>
      <c r="Q2" s="13"/>
      <c r="R2" s="14"/>
      <c r="S2" s="7"/>
      <c r="T2" s="7"/>
      <c r="U2" s="7"/>
      <c r="V2" s="1"/>
      <c r="W2" s="1"/>
      <c r="X2" s="1"/>
      <c r="Y2" s="1"/>
      <c r="Z2" s="1"/>
    </row>
    <row r="3" ht="15.0" customHeight="1">
      <c r="A3" s="1"/>
      <c r="B3" s="15" t="s">
        <v>6</v>
      </c>
      <c r="C3" s="3"/>
      <c r="D3" s="4" t="s">
        <v>7</v>
      </c>
      <c r="E3" s="11"/>
      <c r="F3" s="16" t="s">
        <v>8</v>
      </c>
      <c r="G3" s="6"/>
      <c r="H3" s="6"/>
      <c r="I3" s="3"/>
      <c r="J3" s="11"/>
      <c r="K3" s="7"/>
      <c r="L3" s="7"/>
      <c r="M3" s="7"/>
      <c r="N3" s="13"/>
      <c r="O3" s="13"/>
      <c r="P3" s="13"/>
      <c r="Q3" s="13"/>
      <c r="R3" s="14"/>
      <c r="S3" s="7"/>
      <c r="T3" s="7"/>
      <c r="U3" s="7"/>
      <c r="V3" s="1"/>
      <c r="W3" s="1"/>
      <c r="X3" s="1"/>
      <c r="Y3" s="1"/>
      <c r="Z3" s="1"/>
    </row>
    <row r="4" ht="16.5" customHeight="1">
      <c r="A4" s="1"/>
      <c r="B4" s="10" t="s">
        <v>9</v>
      </c>
      <c r="C4" s="3"/>
      <c r="D4" s="4" t="s">
        <v>10</v>
      </c>
      <c r="E4" s="11"/>
      <c r="F4" s="17" t="s">
        <v>11</v>
      </c>
      <c r="G4" s="6"/>
      <c r="H4" s="6"/>
      <c r="I4" s="3"/>
      <c r="J4" s="11"/>
      <c r="K4" s="1"/>
      <c r="L4" s="1"/>
      <c r="M4" s="1"/>
      <c r="N4" s="13"/>
      <c r="O4" s="13"/>
      <c r="P4" s="13"/>
      <c r="Q4" s="13"/>
      <c r="R4" s="14"/>
      <c r="S4" s="7"/>
      <c r="T4" s="7"/>
      <c r="U4" s="7"/>
      <c r="V4" s="1"/>
      <c r="W4" s="1"/>
      <c r="X4" s="1"/>
      <c r="Y4" s="1"/>
      <c r="Z4" s="1"/>
    </row>
    <row r="5" ht="14.25" customHeight="1">
      <c r="A5" s="1"/>
      <c r="B5" s="18" t="s">
        <v>12</v>
      </c>
      <c r="C5" s="3"/>
      <c r="D5" s="4">
        <v>2.0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6.5" customHeight="1">
      <c r="A6" s="1"/>
      <c r="B6" s="19" t="s">
        <v>13</v>
      </c>
      <c r="C6" s="3"/>
      <c r="D6" s="20" t="s">
        <v>14</v>
      </c>
      <c r="E6" s="21"/>
      <c r="F6" s="21"/>
      <c r="G6" s="21"/>
      <c r="H6" s="21"/>
      <c r="I6" s="21"/>
      <c r="J6" s="22"/>
      <c r="K6" s="22"/>
      <c r="L6" s="22"/>
      <c r="M6" s="22" t="str">
        <f>IFERROR(SUM(M1:M5)/COUNT(M1:M5),"")</f>
        <v/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4.5" customHeight="1">
      <c r="A7" s="1"/>
      <c r="B7" s="23"/>
      <c r="C7" s="23"/>
      <c r="D7" s="24"/>
      <c r="E7" s="25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1"/>
      <c r="W7" s="1"/>
      <c r="X7" s="1"/>
      <c r="Y7" s="1"/>
      <c r="Z7" s="1"/>
    </row>
    <row r="8" ht="15.0" customHeight="1">
      <c r="A8" s="1"/>
      <c r="B8" s="26" t="s">
        <v>15</v>
      </c>
      <c r="C8" s="6"/>
      <c r="D8" s="3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4.25" customHeight="1">
      <c r="A9" s="1"/>
      <c r="B9" s="10"/>
      <c r="C9" s="3"/>
      <c r="D9" s="27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4.25" customHeight="1">
      <c r="A10" s="1"/>
      <c r="B10" s="10"/>
      <c r="C10" s="3"/>
      <c r="D10" s="27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4.25" customHeight="1">
      <c r="A11" s="1"/>
      <c r="B11" s="10"/>
      <c r="C11" s="3"/>
      <c r="D11" s="27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3.0" customHeight="1">
      <c r="A12" s="1"/>
      <c r="B12" s="23"/>
      <c r="C12" s="23"/>
      <c r="D12" s="24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4.25" hidden="1" customHeight="1">
      <c r="A13" s="28"/>
      <c r="B13" s="28"/>
      <c r="C13" s="23"/>
      <c r="D13" s="24"/>
      <c r="E13" s="23"/>
      <c r="F13" s="29"/>
      <c r="G13" s="30"/>
      <c r="H13" s="3"/>
      <c r="I13" s="30"/>
      <c r="J13" s="3"/>
      <c r="K13" s="31"/>
      <c r="L13" s="31"/>
      <c r="M13" s="31"/>
      <c r="N13" s="31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ht="33.0" customHeight="1">
      <c r="A14" s="1"/>
      <c r="B14" s="32" t="s">
        <v>16</v>
      </c>
      <c r="C14" s="6"/>
      <c r="D14" s="3"/>
      <c r="E14" s="33"/>
      <c r="F14" s="34"/>
      <c r="G14" s="34"/>
      <c r="H14" s="34"/>
      <c r="I14" s="34"/>
      <c r="J14" s="34"/>
      <c r="K14" s="31"/>
      <c r="L14" s="31"/>
      <c r="M14" s="31"/>
      <c r="N14" s="3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57.0" customHeight="1">
      <c r="A15" s="35"/>
      <c r="B15" s="32" t="s">
        <v>17</v>
      </c>
      <c r="C15" s="6"/>
      <c r="D15" s="3"/>
      <c r="E15" s="35"/>
      <c r="F15" s="36"/>
      <c r="G15" s="37"/>
      <c r="H15" s="38"/>
      <c r="I15" s="39"/>
      <c r="J15" s="39"/>
      <c r="K15" s="40"/>
      <c r="L15" s="40"/>
      <c r="M15" s="40"/>
      <c r="N15" s="40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ht="72.0" customHeight="1">
      <c r="A16" s="41"/>
      <c r="B16" s="32" t="s">
        <v>18</v>
      </c>
      <c r="C16" s="6"/>
      <c r="D16" s="3"/>
      <c r="E16" s="42" t="s">
        <v>19</v>
      </c>
      <c r="F16" s="43"/>
      <c r="G16" s="43"/>
      <c r="H16" s="43"/>
      <c r="I16" s="43"/>
      <c r="J16" s="43"/>
      <c r="K16" s="44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ht="14.25" customHeight="1">
      <c r="A17" s="41"/>
      <c r="B17" s="45" t="s">
        <v>20</v>
      </c>
      <c r="C17" s="6"/>
      <c r="D17" s="3"/>
      <c r="E17" s="46" t="s">
        <v>21</v>
      </c>
      <c r="F17" s="47"/>
      <c r="G17" s="47"/>
      <c r="H17" s="48"/>
      <c r="I17" s="49" t="s">
        <v>22</v>
      </c>
      <c r="J17" s="50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ht="49.5" customHeight="1">
      <c r="A18" s="41" t="s">
        <v>23</v>
      </c>
      <c r="B18" s="51"/>
      <c r="C18" s="52" t="s">
        <v>24</v>
      </c>
      <c r="D18" s="53" t="s">
        <v>25</v>
      </c>
      <c r="E18" s="169" t="s">
        <v>26</v>
      </c>
      <c r="F18" s="169" t="s">
        <v>27</v>
      </c>
      <c r="G18" s="169" t="s">
        <v>28</v>
      </c>
      <c r="H18" s="169" t="s">
        <v>29</v>
      </c>
      <c r="I18" s="35">
        <v>100.0</v>
      </c>
      <c r="J18" s="35" t="s">
        <v>214</v>
      </c>
      <c r="K18" s="35" t="s">
        <v>30</v>
      </c>
      <c r="L18" s="35" t="s">
        <v>31</v>
      </c>
      <c r="M18" s="35" t="s">
        <v>32</v>
      </c>
      <c r="N18" s="35" t="s">
        <v>33</v>
      </c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ht="17.25" customHeight="1">
      <c r="A19" s="78">
        <v>1.0</v>
      </c>
      <c r="B19" s="57"/>
      <c r="C19" s="177" t="s">
        <v>219</v>
      </c>
      <c r="D19" s="178" t="s">
        <v>220</v>
      </c>
      <c r="E19" s="59" t="str">
        <f t="shared" ref="E19:E32" si="1">'[3]CO1 '!P19</f>
        <v>#REF!</v>
      </c>
      <c r="F19" s="59" t="str">
        <f>[3]CO2!P19</f>
        <v>#ERROR!</v>
      </c>
      <c r="G19" s="59" t="str">
        <f>[3]CO3!O19</f>
        <v>#ERROR!</v>
      </c>
      <c r="H19" s="59" t="str">
        <f>[3]CO4!M19</f>
        <v>#ERROR!</v>
      </c>
      <c r="I19" s="59">
        <v>88.0</v>
      </c>
      <c r="J19" s="59">
        <f>(I19/100)*100</f>
        <v>88</v>
      </c>
      <c r="K19" s="59" t="str">
        <f t="shared" ref="K19:K32" si="2">IF(J19&lt;=0,"",IF((J19&gt;=60),"Y","N"))</f>
        <v>Y</v>
      </c>
      <c r="L19" s="61">
        <f>(E37+F37+G37+H37)/4</f>
        <v>1.75</v>
      </c>
      <c r="M19" s="61">
        <f>K37</f>
        <v>3</v>
      </c>
      <c r="N19" s="62">
        <f>(L19*0.2+M19*0.8)</f>
        <v>2.75</v>
      </c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ht="15.0" customHeight="1">
      <c r="A20" s="78">
        <v>2.0</v>
      </c>
      <c r="B20" s="57"/>
      <c r="C20" s="177" t="s">
        <v>221</v>
      </c>
      <c r="D20" s="178" t="s">
        <v>222</v>
      </c>
      <c r="E20" s="59" t="str">
        <f t="shared" si="1"/>
        <v>#REF!</v>
      </c>
      <c r="F20" s="59" t="str">
        <f>[3]CO2!P19</f>
        <v>#ERROR!</v>
      </c>
      <c r="G20" s="59" t="str">
        <f>[3]CO3!O19</f>
        <v>#ERROR!</v>
      </c>
      <c r="H20" s="59" t="str">
        <f>[3]CO4!M19</f>
        <v>#ERROR!</v>
      </c>
      <c r="I20" s="59">
        <v>82.0</v>
      </c>
      <c r="J20" s="59">
        <v>85.0</v>
      </c>
      <c r="K20" s="59" t="str">
        <f t="shared" si="2"/>
        <v>Y</v>
      </c>
      <c r="L20" s="65"/>
      <c r="M20" s="65"/>
      <c r="N20" s="66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ht="17.25" customHeight="1">
      <c r="A21" s="78">
        <v>3.0</v>
      </c>
      <c r="B21" s="57"/>
      <c r="C21" s="177" t="s">
        <v>223</v>
      </c>
      <c r="D21" s="178" t="s">
        <v>224</v>
      </c>
      <c r="E21" s="59" t="str">
        <f t="shared" si="1"/>
        <v>#REF!</v>
      </c>
      <c r="F21" s="59" t="str">
        <f>[3]CO2!P19</f>
        <v>#ERROR!</v>
      </c>
      <c r="G21" s="59" t="str">
        <f>[3]CO3!O19</f>
        <v>#ERROR!</v>
      </c>
      <c r="H21" s="59" t="str">
        <f>[3]CO4!M19</f>
        <v>#ERROR!</v>
      </c>
      <c r="I21" s="59">
        <v>85.0</v>
      </c>
      <c r="J21" s="59">
        <v>89.0</v>
      </c>
      <c r="K21" s="59" t="str">
        <f t="shared" si="2"/>
        <v>Y</v>
      </c>
      <c r="L21" s="65"/>
      <c r="M21" s="65"/>
      <c r="N21" s="66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</row>
    <row r="22" ht="13.5" customHeight="1">
      <c r="A22" s="78">
        <v>4.0</v>
      </c>
      <c r="B22" s="57"/>
      <c r="C22" s="177" t="s">
        <v>225</v>
      </c>
      <c r="D22" s="178" t="s">
        <v>226</v>
      </c>
      <c r="E22" s="59" t="str">
        <f t="shared" si="1"/>
        <v>#REF!</v>
      </c>
      <c r="F22" s="59" t="str">
        <f>[3]CO2!P19</f>
        <v>#ERROR!</v>
      </c>
      <c r="G22" s="59" t="str">
        <f>[3]CO3!O19</f>
        <v>#ERROR!</v>
      </c>
      <c r="H22" s="59" t="str">
        <f>[3]CO4!M19</f>
        <v>#ERROR!</v>
      </c>
      <c r="I22" s="59">
        <v>81.0</v>
      </c>
      <c r="J22" s="59">
        <v>85.0</v>
      </c>
      <c r="K22" s="59" t="str">
        <f t="shared" si="2"/>
        <v>Y</v>
      </c>
      <c r="L22" s="65"/>
      <c r="M22" s="65"/>
      <c r="N22" s="66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ht="13.5" customHeight="1">
      <c r="A23" s="78">
        <v>5.0</v>
      </c>
      <c r="B23" s="57"/>
      <c r="C23" s="177" t="s">
        <v>227</v>
      </c>
      <c r="D23" s="178" t="s">
        <v>228</v>
      </c>
      <c r="E23" s="59" t="str">
        <f t="shared" si="1"/>
        <v>#REF!</v>
      </c>
      <c r="F23" s="59" t="str">
        <f>[3]CO2!P19</f>
        <v>#ERROR!</v>
      </c>
      <c r="G23" s="59" t="str">
        <f>[3]CO3!O19</f>
        <v>#ERROR!</v>
      </c>
      <c r="H23" s="59" t="str">
        <f>[3]CO4!M19</f>
        <v>#ERROR!</v>
      </c>
      <c r="I23" s="40">
        <v>89.0</v>
      </c>
      <c r="J23" s="59">
        <v>90.0</v>
      </c>
      <c r="K23" s="59" t="str">
        <f t="shared" si="2"/>
        <v>Y</v>
      </c>
      <c r="L23" s="65"/>
      <c r="M23" s="65"/>
      <c r="N23" s="66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3.5" customHeight="1">
      <c r="A24" s="78">
        <v>6.0</v>
      </c>
      <c r="B24" s="57"/>
      <c r="C24" s="177" t="s">
        <v>229</v>
      </c>
      <c r="D24" s="178" t="s">
        <v>230</v>
      </c>
      <c r="E24" s="59" t="str">
        <f t="shared" si="1"/>
        <v>#REF!</v>
      </c>
      <c r="F24" s="59" t="str">
        <f>[3]CO2!P19</f>
        <v>#ERROR!</v>
      </c>
      <c r="G24" s="59" t="str">
        <f>[3]CO3!O19</f>
        <v>#ERROR!</v>
      </c>
      <c r="H24" s="59" t="str">
        <f>[3]CO4!M19</f>
        <v>#ERROR!</v>
      </c>
      <c r="I24" s="40">
        <v>87.0</v>
      </c>
      <c r="J24" s="59">
        <v>93.0</v>
      </c>
      <c r="K24" s="59" t="str">
        <f t="shared" si="2"/>
        <v>Y</v>
      </c>
      <c r="L24" s="65"/>
      <c r="M24" s="65"/>
      <c r="N24" s="66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3.5" customHeight="1">
      <c r="A25" s="78">
        <v>7.0</v>
      </c>
      <c r="B25" s="57"/>
      <c r="C25" s="177" t="s">
        <v>231</v>
      </c>
      <c r="D25" s="178" t="s">
        <v>232</v>
      </c>
      <c r="E25" s="59" t="str">
        <f t="shared" si="1"/>
        <v>#REF!</v>
      </c>
      <c r="F25" s="59" t="str">
        <f>[3]CO2!P19</f>
        <v>#ERROR!</v>
      </c>
      <c r="G25" s="59" t="str">
        <f>[3]CO3!O19</f>
        <v>#ERROR!</v>
      </c>
      <c r="H25" s="59" t="str">
        <f>[3]CO4!M19</f>
        <v>#ERROR!</v>
      </c>
      <c r="I25" s="40">
        <v>89.0</v>
      </c>
      <c r="J25" s="59">
        <v>90.0</v>
      </c>
      <c r="K25" s="59" t="str">
        <f t="shared" si="2"/>
        <v>Y</v>
      </c>
      <c r="L25" s="65"/>
      <c r="M25" s="65"/>
      <c r="N25" s="66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3.5" customHeight="1">
      <c r="A26" s="78">
        <v>8.0</v>
      </c>
      <c r="B26" s="57"/>
      <c r="C26" s="177" t="s">
        <v>233</v>
      </c>
      <c r="D26" s="178" t="s">
        <v>234</v>
      </c>
      <c r="E26" s="59" t="str">
        <f t="shared" si="1"/>
        <v>#REF!</v>
      </c>
      <c r="F26" s="59" t="str">
        <f>[3]CO2!P19</f>
        <v>#ERROR!</v>
      </c>
      <c r="G26" s="59" t="str">
        <f>[3]CO3!O19</f>
        <v>#ERROR!</v>
      </c>
      <c r="H26" s="59" t="str">
        <f>[3]CO4!M19</f>
        <v>#ERROR!</v>
      </c>
      <c r="I26" s="40">
        <v>88.0</v>
      </c>
      <c r="J26" s="59">
        <v>84.0</v>
      </c>
      <c r="K26" s="59" t="str">
        <f t="shared" si="2"/>
        <v>Y</v>
      </c>
      <c r="L26" s="65"/>
      <c r="M26" s="65"/>
      <c r="N26" s="66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3.5" customHeight="1">
      <c r="A27" s="78">
        <v>9.0</v>
      </c>
      <c r="B27" s="57"/>
      <c r="C27" s="177" t="s">
        <v>235</v>
      </c>
      <c r="D27" s="178" t="s">
        <v>236</v>
      </c>
      <c r="E27" s="59" t="str">
        <f t="shared" si="1"/>
        <v>#REF!</v>
      </c>
      <c r="F27" s="59" t="str">
        <f>[3]CO2!P19</f>
        <v>#ERROR!</v>
      </c>
      <c r="G27" s="59" t="str">
        <f>[3]CO3!O19</f>
        <v>#ERROR!</v>
      </c>
      <c r="H27" s="59" t="str">
        <f>[3]CO4!M19</f>
        <v>#ERROR!</v>
      </c>
      <c r="I27" s="40">
        <v>87.0</v>
      </c>
      <c r="J27" s="59">
        <v>92.0</v>
      </c>
      <c r="K27" s="59" t="str">
        <f t="shared" si="2"/>
        <v>Y</v>
      </c>
      <c r="L27" s="65"/>
      <c r="M27" s="65"/>
      <c r="N27" s="66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3.5" customHeight="1">
      <c r="A28" s="78">
        <v>10.0</v>
      </c>
      <c r="B28" s="57"/>
      <c r="C28" s="177" t="s">
        <v>237</v>
      </c>
      <c r="D28" s="178" t="s">
        <v>238</v>
      </c>
      <c r="E28" s="59" t="str">
        <f t="shared" si="1"/>
        <v>#REF!</v>
      </c>
      <c r="F28" s="59" t="str">
        <f>[3]CO2!P19</f>
        <v>#ERROR!</v>
      </c>
      <c r="G28" s="59" t="str">
        <f>[3]CO3!O19</f>
        <v>#ERROR!</v>
      </c>
      <c r="H28" s="59" t="str">
        <f>[3]CO4!M19</f>
        <v>#ERROR!</v>
      </c>
      <c r="I28" s="40">
        <v>90.0</v>
      </c>
      <c r="J28" s="59">
        <v>89.0</v>
      </c>
      <c r="K28" s="59" t="str">
        <f t="shared" si="2"/>
        <v>Y</v>
      </c>
      <c r="L28" s="65"/>
      <c r="M28" s="65"/>
      <c r="N28" s="66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3.5" customHeight="1">
      <c r="A29" s="78">
        <v>11.0</v>
      </c>
      <c r="B29" s="57"/>
      <c r="C29" s="177" t="s">
        <v>239</v>
      </c>
      <c r="D29" s="178" t="s">
        <v>240</v>
      </c>
      <c r="E29" s="59" t="str">
        <f t="shared" si="1"/>
        <v>#REF!</v>
      </c>
      <c r="F29" s="59" t="str">
        <f>[3]CO2!P19</f>
        <v>#ERROR!</v>
      </c>
      <c r="G29" s="59" t="str">
        <f>[3]CO3!O19</f>
        <v>#ERROR!</v>
      </c>
      <c r="H29" s="59" t="str">
        <f>[3]CO4!M19</f>
        <v>#ERROR!</v>
      </c>
      <c r="I29" s="40">
        <v>86.0</v>
      </c>
      <c r="J29" s="59">
        <v>91.0</v>
      </c>
      <c r="K29" s="59" t="str">
        <f t="shared" si="2"/>
        <v>Y</v>
      </c>
      <c r="L29" s="65"/>
      <c r="M29" s="65"/>
      <c r="N29" s="66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3.5" customHeight="1">
      <c r="A30" s="78">
        <v>12.0</v>
      </c>
      <c r="B30" s="57"/>
      <c r="C30" s="177" t="s">
        <v>241</v>
      </c>
      <c r="D30" s="178" t="s">
        <v>242</v>
      </c>
      <c r="E30" s="59" t="str">
        <f t="shared" si="1"/>
        <v>#REF!</v>
      </c>
      <c r="F30" s="59" t="str">
        <f>[3]CO2!P19</f>
        <v>#ERROR!</v>
      </c>
      <c r="G30" s="59" t="str">
        <f>[3]CO3!O19</f>
        <v>#ERROR!</v>
      </c>
      <c r="H30" s="59" t="str">
        <f>[3]CO4!M19</f>
        <v>#ERROR!</v>
      </c>
      <c r="I30" s="40">
        <v>83.0</v>
      </c>
      <c r="J30" s="59">
        <v>90.0</v>
      </c>
      <c r="K30" s="59" t="str">
        <f t="shared" si="2"/>
        <v>Y</v>
      </c>
      <c r="L30" s="65"/>
      <c r="M30" s="65"/>
      <c r="N30" s="66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3.5" customHeight="1">
      <c r="A31" s="78">
        <v>13.0</v>
      </c>
      <c r="B31" s="57"/>
      <c r="C31" s="177" t="s">
        <v>243</v>
      </c>
      <c r="D31" s="178" t="s">
        <v>244</v>
      </c>
      <c r="E31" s="59" t="str">
        <f t="shared" si="1"/>
        <v>#REF!</v>
      </c>
      <c r="F31" s="59" t="str">
        <f>[3]CO2!P19</f>
        <v>#ERROR!</v>
      </c>
      <c r="G31" s="59" t="str">
        <f>[3]CO3!O19</f>
        <v>#ERROR!</v>
      </c>
      <c r="H31" s="59" t="str">
        <f>[3]CO4!M19</f>
        <v>#ERROR!</v>
      </c>
      <c r="I31" s="40">
        <v>87.0</v>
      </c>
      <c r="J31" s="59">
        <v>86.0</v>
      </c>
      <c r="K31" s="59" t="str">
        <f t="shared" si="2"/>
        <v>Y</v>
      </c>
      <c r="L31" s="65"/>
      <c r="M31" s="65"/>
      <c r="N31" s="66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3.5" customHeight="1">
      <c r="A32" s="78">
        <v>14.0</v>
      </c>
      <c r="B32" s="57"/>
      <c r="C32" s="177" t="s">
        <v>245</v>
      </c>
      <c r="D32" s="178" t="s">
        <v>246</v>
      </c>
      <c r="E32" s="59" t="str">
        <f t="shared" si="1"/>
        <v>#REF!</v>
      </c>
      <c r="F32" s="59" t="str">
        <f>[3]CO2!P19</f>
        <v>#ERROR!</v>
      </c>
      <c r="G32" s="59" t="str">
        <f>[3]CO3!O19</f>
        <v>#ERROR!</v>
      </c>
      <c r="H32" s="59" t="str">
        <f>[3]CO4!M19</f>
        <v>#ERROR!</v>
      </c>
      <c r="I32" s="40">
        <v>87.0</v>
      </c>
      <c r="J32" s="59">
        <v>90.0</v>
      </c>
      <c r="K32" s="59" t="str">
        <f t="shared" si="2"/>
        <v>Y</v>
      </c>
      <c r="L32" s="65"/>
      <c r="M32" s="65"/>
      <c r="N32" s="66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15.5" customHeight="1">
      <c r="A33" s="67" t="s">
        <v>104</v>
      </c>
      <c r="B33" s="3"/>
      <c r="C33" s="67">
        <f>COUNTA(A19:A32)</f>
        <v>14</v>
      </c>
      <c r="D33" s="170"/>
      <c r="E33" s="40">
        <f t="shared" ref="E33:H33" si="3">COUNTIF(E19:E32,"Y")</f>
        <v>0</v>
      </c>
      <c r="F33" s="40">
        <f t="shared" si="3"/>
        <v>0</v>
      </c>
      <c r="G33" s="40">
        <f t="shared" si="3"/>
        <v>0</v>
      </c>
      <c r="H33" s="40">
        <f t="shared" si="3"/>
        <v>0</v>
      </c>
      <c r="I33" s="40"/>
      <c r="J33" s="40"/>
      <c r="K33" s="40">
        <f>COUNTIF(K19:K32,"Y")</f>
        <v>14</v>
      </c>
      <c r="L33" s="65"/>
      <c r="M33" s="65"/>
      <c r="N33" s="66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87.75" customHeight="1">
      <c r="A34" s="171" t="s">
        <v>105</v>
      </c>
      <c r="B34" s="172"/>
      <c r="C34" s="67" t="str">
        <f>'[1]CC1-CO-Attainment-correct'!C34</f>
        <v>#REF!</v>
      </c>
      <c r="D34" s="173" t="s">
        <v>106</v>
      </c>
      <c r="E34" s="40" t="str">
        <f>(E33/C34)*100</f>
        <v>#REF!</v>
      </c>
      <c r="F34" s="40" t="str">
        <f>(F33/C34)*100</f>
        <v>#REF!</v>
      </c>
      <c r="G34" s="40" t="str">
        <f>(G33/C34)*100</f>
        <v>#REF!</v>
      </c>
      <c r="H34" s="40" t="str">
        <f>(H33/C34)*100</f>
        <v>#REF!</v>
      </c>
      <c r="I34" s="40"/>
      <c r="J34" s="40"/>
      <c r="K34" s="40" t="str">
        <f>(K33/C34)*100</f>
        <v>#REF!</v>
      </c>
      <c r="L34" s="65"/>
      <c r="M34" s="65"/>
      <c r="N34" s="66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39.75" customHeight="1">
      <c r="A35" s="78"/>
      <c r="B35" s="57"/>
      <c r="C35" s="57"/>
      <c r="D35" s="174"/>
      <c r="E35" s="176" t="str">
        <f t="shared" ref="E35:K35" si="4">IF(E34&lt;=0,"",IF((E34&gt;=60),"Attained","Not-Attained"))</f>
        <v>#REF!</v>
      </c>
      <c r="F35" s="176" t="str">
        <f t="shared" si="4"/>
        <v>#REF!</v>
      </c>
      <c r="G35" s="176" t="str">
        <f t="shared" si="4"/>
        <v>#REF!</v>
      </c>
      <c r="H35" s="176" t="str">
        <f t="shared" si="4"/>
        <v>#REF!</v>
      </c>
      <c r="I35" s="40" t="str">
        <f t="shared" si="4"/>
        <v/>
      </c>
      <c r="J35" s="40" t="str">
        <f t="shared" si="4"/>
        <v/>
      </c>
      <c r="K35" s="40" t="str">
        <f t="shared" si="4"/>
        <v>#REF!</v>
      </c>
      <c r="L35" s="65"/>
      <c r="M35" s="65"/>
      <c r="N35" s="66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0" customHeight="1">
      <c r="A36" s="78"/>
      <c r="B36" s="57"/>
      <c r="C36" s="57"/>
      <c r="D36" s="174"/>
      <c r="E36" s="40"/>
      <c r="F36" s="40"/>
      <c r="G36" s="40"/>
      <c r="H36" s="40"/>
      <c r="I36" s="40"/>
      <c r="J36" s="40"/>
      <c r="K36" s="40"/>
      <c r="L36" s="65"/>
      <c r="M36" s="65"/>
      <c r="N36" s="66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0" customHeight="1">
      <c r="A37" s="78"/>
      <c r="B37" s="57"/>
      <c r="C37" s="57"/>
      <c r="D37" s="174"/>
      <c r="E37" s="175">
        <v>0.0</v>
      </c>
      <c r="F37" s="175">
        <v>2.0</v>
      </c>
      <c r="G37" s="175">
        <v>3.0</v>
      </c>
      <c r="H37" s="175">
        <v>2.0</v>
      </c>
      <c r="I37" s="40"/>
      <c r="J37" s="40"/>
      <c r="K37" s="175">
        <v>3.0</v>
      </c>
      <c r="L37" s="76"/>
      <c r="M37" s="76"/>
      <c r="N37" s="77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0" customHeight="1">
      <c r="A38" s="78"/>
      <c r="B38" s="57"/>
      <c r="C38" s="57"/>
      <c r="D38" s="69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0" customHeight="1">
      <c r="A39" s="78"/>
      <c r="B39" s="57"/>
      <c r="C39" s="57"/>
      <c r="D39" s="69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0" customHeight="1">
      <c r="A40" s="78"/>
      <c r="B40" s="57"/>
      <c r="C40" s="57"/>
      <c r="D40" s="69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0" customHeight="1">
      <c r="A41" s="78"/>
      <c r="B41" s="57"/>
      <c r="C41" s="57"/>
      <c r="D41" s="69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0" customHeight="1">
      <c r="A42" s="78"/>
      <c r="B42" s="57"/>
      <c r="C42" s="57"/>
      <c r="D42" s="79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0" customHeight="1">
      <c r="A43" s="78"/>
      <c r="B43" s="57"/>
      <c r="C43" s="57"/>
      <c r="D43" s="69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0" customHeight="1">
      <c r="A44" s="78"/>
      <c r="B44" s="57"/>
      <c r="C44" s="57"/>
      <c r="D44" s="69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0" customHeight="1">
      <c r="A45" s="78"/>
      <c r="B45" s="57"/>
      <c r="C45" s="57"/>
      <c r="D45" s="69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78"/>
      <c r="B46" s="80"/>
      <c r="C46" s="80"/>
      <c r="D46" s="80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3.5" customHeight="1">
      <c r="A47" s="78"/>
      <c r="B47" s="80"/>
      <c r="C47" s="80"/>
      <c r="D47" s="80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3.5" customHeight="1">
      <c r="A48" s="78"/>
      <c r="B48" s="80"/>
      <c r="C48" s="80"/>
      <c r="D48" s="80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3.5" customHeight="1">
      <c r="A49" s="78"/>
      <c r="B49" s="80"/>
      <c r="C49" s="80"/>
      <c r="D49" s="80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3.5" customHeight="1">
      <c r="A50" s="78"/>
      <c r="B50" s="80"/>
      <c r="C50" s="80"/>
      <c r="D50" s="80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3.5" customHeight="1">
      <c r="A51" s="78"/>
      <c r="B51" s="80"/>
      <c r="C51" s="80"/>
      <c r="D51" s="80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3.5" customHeight="1">
      <c r="A52" s="78"/>
      <c r="B52" s="80"/>
      <c r="C52" s="80"/>
      <c r="D52" s="80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3.5" customHeight="1">
      <c r="A53" s="78"/>
      <c r="B53" s="80"/>
      <c r="C53" s="80"/>
      <c r="D53" s="80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3.5" customHeight="1">
      <c r="A54" s="78"/>
      <c r="B54" s="80"/>
      <c r="C54" s="80"/>
      <c r="D54" s="80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3.5" customHeight="1">
      <c r="A55" s="78"/>
      <c r="B55" s="80"/>
      <c r="C55" s="80"/>
      <c r="D55" s="80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3.5" customHeight="1">
      <c r="A56" s="78"/>
      <c r="B56" s="80"/>
      <c r="C56" s="80"/>
      <c r="D56" s="80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3.5" customHeight="1">
      <c r="A57" s="78"/>
      <c r="B57" s="80"/>
      <c r="C57" s="80"/>
      <c r="D57" s="80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3.5" customHeight="1">
      <c r="A58" s="78"/>
      <c r="B58" s="80"/>
      <c r="C58" s="80"/>
      <c r="D58" s="80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3.5" customHeight="1">
      <c r="A59" s="78"/>
      <c r="B59" s="80"/>
      <c r="C59" s="80"/>
      <c r="D59" s="80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3.5" customHeight="1">
      <c r="A60" s="78"/>
      <c r="B60" s="80"/>
      <c r="C60" s="80"/>
      <c r="D60" s="80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3.5" customHeight="1">
      <c r="A61" s="78"/>
      <c r="B61" s="80"/>
      <c r="C61" s="80"/>
      <c r="D61" s="80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3.5" customHeight="1">
      <c r="A62" s="78"/>
      <c r="B62" s="80"/>
      <c r="C62" s="80"/>
      <c r="D62" s="80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3.5" customHeight="1">
      <c r="A63" s="78"/>
      <c r="B63" s="80"/>
      <c r="C63" s="80"/>
      <c r="D63" s="80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3.5" customHeight="1">
      <c r="A64" s="78"/>
      <c r="B64" s="80"/>
      <c r="C64" s="80"/>
      <c r="D64" s="80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3.5" customHeight="1">
      <c r="A65" s="78"/>
      <c r="B65" s="80"/>
      <c r="C65" s="80"/>
      <c r="D65" s="80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3.5" customHeight="1">
      <c r="A66" s="78"/>
      <c r="B66" s="80"/>
      <c r="C66" s="80"/>
      <c r="D66" s="80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3.5" customHeight="1">
      <c r="A67" s="78"/>
      <c r="B67" s="80"/>
      <c r="C67" s="80"/>
      <c r="D67" s="80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3.5" customHeight="1">
      <c r="A68" s="78"/>
      <c r="B68" s="80"/>
      <c r="C68" s="80"/>
      <c r="D68" s="80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3.5" customHeight="1">
      <c r="A69" s="78"/>
      <c r="B69" s="80"/>
      <c r="C69" s="80"/>
      <c r="D69" s="80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3.5" customHeight="1">
      <c r="A70" s="78"/>
      <c r="B70" s="80"/>
      <c r="C70" s="80"/>
      <c r="D70" s="80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3.5" customHeight="1">
      <c r="A71" s="78"/>
      <c r="B71" s="80"/>
      <c r="C71" s="80"/>
      <c r="D71" s="80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3.5" customHeight="1">
      <c r="A72" s="78"/>
      <c r="B72" s="80"/>
      <c r="C72" s="80"/>
      <c r="D72" s="80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3.5" customHeight="1">
      <c r="A73" s="78"/>
      <c r="B73" s="80"/>
      <c r="C73" s="80"/>
      <c r="D73" s="80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3.5" customHeight="1">
      <c r="A74" s="78"/>
      <c r="B74" s="80"/>
      <c r="C74" s="80"/>
      <c r="D74" s="80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3.5" customHeight="1">
      <c r="A75" s="78"/>
      <c r="B75" s="80"/>
      <c r="C75" s="80"/>
      <c r="D75" s="80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3.5" customHeight="1">
      <c r="A76" s="78"/>
      <c r="B76" s="80"/>
      <c r="C76" s="80"/>
      <c r="D76" s="80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3.5" customHeight="1">
      <c r="A77" s="78"/>
      <c r="B77" s="80"/>
      <c r="C77" s="80"/>
      <c r="D77" s="80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3.5" customHeight="1">
      <c r="A78" s="78"/>
      <c r="B78" s="80"/>
      <c r="C78" s="80"/>
      <c r="D78" s="80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3.5" customHeight="1">
      <c r="A79" s="78"/>
      <c r="B79" s="80"/>
      <c r="C79" s="80"/>
      <c r="D79" s="80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3.5" customHeight="1">
      <c r="A80" s="78"/>
      <c r="B80" s="80"/>
      <c r="C80" s="80"/>
      <c r="D80" s="80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3.5" customHeight="1">
      <c r="A81" s="78"/>
      <c r="B81" s="80"/>
      <c r="C81" s="80"/>
      <c r="D81" s="80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3.5" customHeight="1">
      <c r="A82" s="78"/>
      <c r="B82" s="80"/>
      <c r="C82" s="80"/>
      <c r="D82" s="80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3.5" customHeight="1">
      <c r="A83" s="78"/>
      <c r="B83" s="80"/>
      <c r="C83" s="80"/>
      <c r="D83" s="80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3.5" customHeight="1">
      <c r="A84" s="78"/>
      <c r="B84" s="80"/>
      <c r="C84" s="80"/>
      <c r="D84" s="80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3.5" customHeight="1">
      <c r="A85" s="78"/>
      <c r="B85" s="80"/>
      <c r="C85" s="80"/>
      <c r="D85" s="80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3.5" customHeight="1">
      <c r="A86" s="78"/>
      <c r="B86" s="80"/>
      <c r="C86" s="80"/>
      <c r="D86" s="80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3.5" customHeight="1">
      <c r="A87" s="78"/>
      <c r="B87" s="80"/>
      <c r="C87" s="80"/>
      <c r="D87" s="80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3.5" customHeight="1">
      <c r="A88" s="78"/>
      <c r="B88" s="80"/>
      <c r="C88" s="80"/>
      <c r="D88" s="80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3.5" customHeight="1">
      <c r="A89" s="78"/>
      <c r="B89" s="80"/>
      <c r="C89" s="80"/>
      <c r="D89" s="80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3.5" customHeight="1">
      <c r="A90" s="78"/>
      <c r="B90" s="80"/>
      <c r="C90" s="80"/>
      <c r="D90" s="80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3.5" customHeight="1">
      <c r="A91" s="78"/>
      <c r="B91" s="80"/>
      <c r="C91" s="80"/>
      <c r="D91" s="80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5.0" customHeight="1">
      <c r="A92" s="78"/>
      <c r="B92" s="80"/>
      <c r="C92" s="80"/>
      <c r="D92" s="80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5.0" customHeight="1">
      <c r="A93" s="78"/>
      <c r="B93" s="80"/>
      <c r="C93" s="80"/>
      <c r="D93" s="80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5.0" customHeight="1">
      <c r="A94" s="78"/>
      <c r="B94" s="80"/>
      <c r="C94" s="80"/>
      <c r="D94" s="80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5.0" customHeight="1">
      <c r="A95" s="78"/>
      <c r="B95" s="80"/>
      <c r="C95" s="80"/>
      <c r="D95" s="80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5.0" customHeight="1">
      <c r="A96" s="78"/>
      <c r="B96" s="80"/>
      <c r="C96" s="80"/>
      <c r="D96" s="80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5.0" customHeight="1">
      <c r="A97" s="78"/>
      <c r="B97" s="80"/>
      <c r="C97" s="80"/>
      <c r="D97" s="80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5.0" customHeight="1">
      <c r="A98" s="78"/>
      <c r="B98" s="80"/>
      <c r="C98" s="80"/>
      <c r="D98" s="80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5.0" customHeight="1">
      <c r="A99" s="78"/>
      <c r="B99" s="80"/>
      <c r="C99" s="80"/>
      <c r="D99" s="80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5.0" customHeight="1">
      <c r="A100" s="78"/>
      <c r="B100" s="80"/>
      <c r="C100" s="80"/>
      <c r="D100" s="80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5.0" customHeight="1">
      <c r="A101" s="78"/>
      <c r="B101" s="80"/>
      <c r="C101" s="80"/>
      <c r="D101" s="80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5.0" customHeight="1">
      <c r="A102" s="78"/>
      <c r="B102" s="80"/>
      <c r="C102" s="80"/>
      <c r="D102" s="80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5.0" customHeight="1">
      <c r="A103" s="78"/>
      <c r="B103" s="80"/>
      <c r="C103" s="80"/>
      <c r="D103" s="80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5.0" customHeight="1">
      <c r="A104" s="78"/>
      <c r="B104" s="80"/>
      <c r="C104" s="80"/>
      <c r="D104" s="80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5.0" customHeight="1">
      <c r="A105" s="78"/>
      <c r="B105" s="80"/>
      <c r="C105" s="80"/>
      <c r="D105" s="80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5.0" customHeight="1">
      <c r="A106" s="78"/>
      <c r="B106" s="80"/>
      <c r="C106" s="80"/>
      <c r="D106" s="80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5.0" customHeight="1">
      <c r="A107" s="78"/>
      <c r="B107" s="80"/>
      <c r="C107" s="80"/>
      <c r="D107" s="80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5.0" customHeight="1">
      <c r="A108" s="78"/>
      <c r="B108" s="80"/>
      <c r="C108" s="80"/>
      <c r="D108" s="80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5.0" customHeight="1">
      <c r="A109" s="78"/>
      <c r="B109" s="80"/>
      <c r="C109" s="80"/>
      <c r="D109" s="80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3.5" customHeight="1">
      <c r="A110" s="78"/>
      <c r="B110" s="80"/>
      <c r="C110" s="80"/>
      <c r="D110" s="80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3.5" customHeight="1">
      <c r="A111" s="81"/>
      <c r="B111" s="82"/>
      <c r="C111" s="82"/>
      <c r="D111" s="83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3.5" customHeight="1">
      <c r="A112" s="81"/>
      <c r="B112" s="82"/>
      <c r="C112" s="82"/>
      <c r="D112" s="83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3.5" customHeight="1">
      <c r="A113" s="81"/>
      <c r="B113" s="82"/>
      <c r="C113" s="82"/>
      <c r="D113" s="83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3.5" customHeight="1">
      <c r="A114" s="81"/>
      <c r="B114" s="82"/>
      <c r="C114" s="82"/>
      <c r="D114" s="83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3.5" customHeight="1">
      <c r="A115" s="81"/>
      <c r="B115" s="82"/>
      <c r="C115" s="82"/>
      <c r="D115" s="83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3.5" customHeight="1">
      <c r="A116" s="81"/>
      <c r="B116" s="82"/>
      <c r="C116" s="82"/>
      <c r="D116" s="84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3.5" customHeight="1">
      <c r="A117" s="81"/>
      <c r="B117" s="82"/>
      <c r="C117" s="82"/>
      <c r="D117" s="83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3.5" customHeight="1">
      <c r="A118" s="81"/>
      <c r="B118" s="82"/>
      <c r="C118" s="82"/>
      <c r="D118" s="83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3.5" customHeight="1">
      <c r="A119" s="81"/>
      <c r="B119" s="82"/>
      <c r="C119" s="82"/>
      <c r="D119" s="84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3.5" customHeight="1">
      <c r="A120" s="81"/>
      <c r="B120" s="82"/>
      <c r="C120" s="82"/>
      <c r="D120" s="83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3.5" customHeight="1">
      <c r="A121" s="81"/>
      <c r="B121" s="82"/>
      <c r="C121" s="82"/>
      <c r="D121" s="84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3.5" customHeight="1">
      <c r="A122" s="81"/>
      <c r="B122" s="82"/>
      <c r="C122" s="82"/>
      <c r="D122" s="84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3.5" customHeight="1">
      <c r="A123" s="81"/>
      <c r="B123" s="85"/>
      <c r="C123" s="85"/>
      <c r="D123" s="86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3.5" customHeight="1">
      <c r="A124" s="81"/>
      <c r="B124" s="82"/>
      <c r="C124" s="82"/>
      <c r="D124" s="83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3.5" customHeight="1">
      <c r="A125" s="81"/>
      <c r="B125" s="82"/>
      <c r="C125" s="82"/>
      <c r="D125" s="83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3.5" customHeight="1">
      <c r="A126" s="81"/>
      <c r="B126" s="82"/>
      <c r="C126" s="82"/>
      <c r="D126" s="83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3.5" customHeight="1">
      <c r="A127" s="81"/>
      <c r="B127" s="82"/>
      <c r="C127" s="82"/>
      <c r="D127" s="83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3.5" customHeight="1">
      <c r="A128" s="81"/>
      <c r="B128" s="82"/>
      <c r="C128" s="82"/>
      <c r="D128" s="83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3.5" customHeight="1">
      <c r="A129" s="81"/>
      <c r="B129" s="82"/>
      <c r="C129" s="82"/>
      <c r="D129" s="83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3.5" customHeight="1">
      <c r="A130" s="81"/>
      <c r="B130" s="82"/>
      <c r="C130" s="82"/>
      <c r="D130" s="84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3.5" customHeight="1">
      <c r="A131" s="81"/>
      <c r="B131" s="82"/>
      <c r="C131" s="82"/>
      <c r="D131" s="83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3.5" customHeight="1">
      <c r="A132" s="81"/>
      <c r="B132" s="82"/>
      <c r="C132" s="82"/>
      <c r="D132" s="83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3.5" customHeight="1">
      <c r="A133" s="81"/>
      <c r="B133" s="82"/>
      <c r="C133" s="82"/>
      <c r="D133" s="83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3.5" customHeight="1">
      <c r="A134" s="81"/>
      <c r="B134" s="82"/>
      <c r="C134" s="82"/>
      <c r="D134" s="84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3.5" customHeight="1">
      <c r="A135" s="87"/>
      <c r="B135" s="88"/>
      <c r="C135" s="89"/>
      <c r="D135" s="90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3.5" customHeight="1">
      <c r="A136" s="87"/>
      <c r="B136" s="88"/>
      <c r="C136" s="89"/>
      <c r="D136" s="90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3.5" customHeight="1">
      <c r="A137" s="87"/>
      <c r="B137" s="88"/>
      <c r="C137" s="89"/>
      <c r="D137" s="90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3.5" customHeight="1">
      <c r="A138" s="87"/>
      <c r="B138" s="88"/>
      <c r="C138" s="89"/>
      <c r="D138" s="90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3.5" customHeight="1">
      <c r="A139" s="87"/>
      <c r="B139" s="88"/>
      <c r="C139" s="89"/>
      <c r="D139" s="90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3.5" customHeight="1">
      <c r="A140" s="87"/>
      <c r="B140" s="88"/>
      <c r="C140" s="89"/>
      <c r="D140" s="90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3.5" customHeight="1">
      <c r="A141" s="87"/>
      <c r="B141" s="88"/>
      <c r="C141" s="89"/>
      <c r="D141" s="90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3.5" customHeight="1">
      <c r="A142" s="87"/>
      <c r="B142" s="88"/>
      <c r="C142" s="89"/>
      <c r="D142" s="90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3.5" customHeight="1">
      <c r="A143" s="87"/>
      <c r="B143" s="88"/>
      <c r="C143" s="89"/>
      <c r="D143" s="90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3.5" customHeight="1">
      <c r="A144" s="87"/>
      <c r="B144" s="88"/>
      <c r="C144" s="89"/>
      <c r="D144" s="90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3.5" customHeight="1">
      <c r="A145" s="87"/>
      <c r="B145" s="88"/>
      <c r="C145" s="91"/>
      <c r="D145" s="92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3.5" customHeight="1">
      <c r="A146" s="87"/>
      <c r="B146" s="88"/>
      <c r="C146" s="91"/>
      <c r="D146" s="92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3.5" customHeight="1">
      <c r="A147" s="87"/>
      <c r="B147" s="88"/>
      <c r="C147" s="91"/>
      <c r="D147" s="92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3.5" customHeight="1">
      <c r="A148" s="87"/>
      <c r="B148" s="88"/>
      <c r="C148" s="91"/>
      <c r="D148" s="92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3.5" customHeight="1">
      <c r="A149" s="87">
        <v>146.0</v>
      </c>
      <c r="B149" s="88"/>
      <c r="C149" s="91"/>
      <c r="D149" s="92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3.5" customHeight="1">
      <c r="A150" s="87">
        <v>147.0</v>
      </c>
      <c r="B150" s="88"/>
      <c r="C150" s="91"/>
      <c r="D150" s="92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3.5" customHeight="1">
      <c r="A151" s="87">
        <v>148.0</v>
      </c>
      <c r="B151" s="88"/>
      <c r="C151" s="91"/>
      <c r="D151" s="92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3.5" customHeight="1">
      <c r="A152" s="87">
        <v>149.0</v>
      </c>
      <c r="B152" s="88"/>
      <c r="C152" s="91"/>
      <c r="D152" s="92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3.5" customHeight="1">
      <c r="A153" s="87">
        <v>150.0</v>
      </c>
      <c r="B153" s="88"/>
      <c r="C153" s="91"/>
      <c r="D153" s="92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3.5" customHeight="1">
      <c r="A154" s="87">
        <v>151.0</v>
      </c>
      <c r="B154" s="93"/>
      <c r="C154" s="91"/>
      <c r="D154" s="92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3.5" customHeight="1">
      <c r="A155" s="87">
        <v>152.0</v>
      </c>
      <c r="B155" s="88"/>
      <c r="C155" s="91"/>
      <c r="D155" s="92"/>
      <c r="E155" s="33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6.5" customHeight="1">
      <c r="A156" s="87">
        <v>153.0</v>
      </c>
      <c r="B156" s="88"/>
      <c r="C156" s="91"/>
      <c r="D156" s="92"/>
      <c r="E156" s="33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80.25" customHeight="1">
      <c r="A157" s="94"/>
      <c r="B157" s="95" t="s">
        <v>104</v>
      </c>
      <c r="C157" s="75"/>
      <c r="D157" s="67">
        <f>COUNTA(D19:D156)</f>
        <v>15</v>
      </c>
      <c r="E157" s="96" t="s">
        <v>107</v>
      </c>
      <c r="F157" s="97" t="str">
        <f>COUNTIF(#REF!,"3")</f>
        <v>#REF!</v>
      </c>
      <c r="G157" s="97" t="s">
        <v>108</v>
      </c>
      <c r="H157" s="96" t="str">
        <f>COUNTIF(#REF!,"2")</f>
        <v>#REF!</v>
      </c>
      <c r="I157" s="97" t="s">
        <v>109</v>
      </c>
      <c r="J157" s="96" t="str">
        <f>COUNTIF(#REF!,"1")</f>
        <v>#REF!</v>
      </c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</row>
    <row r="158" ht="75.75" customHeight="1">
      <c r="A158" s="98"/>
      <c r="B158" s="67" t="s">
        <v>105</v>
      </c>
      <c r="C158" s="3"/>
      <c r="D158" s="67" t="str">
        <f>COUNTIF(#REF!,"&gt;0")</f>
        <v>#REF!</v>
      </c>
      <c r="E158" s="99" t="s">
        <v>106</v>
      </c>
      <c r="F158" s="100" t="str">
        <f>F157/D158*100</f>
        <v>#REF!</v>
      </c>
      <c r="G158" s="101" t="s">
        <v>110</v>
      </c>
      <c r="H158" s="100" t="str">
        <f>H157/D158*100</f>
        <v>#REF!</v>
      </c>
      <c r="I158" s="101" t="s">
        <v>111</v>
      </c>
      <c r="J158" s="100" t="str">
        <f>J157/D158*100</f>
        <v>#REF!</v>
      </c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21.0" customHeight="1">
      <c r="A159" s="1"/>
      <c r="B159" s="1"/>
      <c r="C159" s="33"/>
      <c r="D159" s="102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3.5" customHeight="1">
      <c r="A160" s="1"/>
      <c r="B160" s="1"/>
      <c r="C160" s="33"/>
      <c r="D160" s="102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3.5" customHeight="1">
      <c r="A161" s="1"/>
      <c r="B161" s="1"/>
      <c r="C161" s="33"/>
      <c r="D161" s="102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3.5" customHeight="1">
      <c r="A162" s="1"/>
      <c r="B162" s="1"/>
      <c r="C162" s="33"/>
      <c r="D162" s="102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3.5" customHeight="1">
      <c r="A163" s="1"/>
      <c r="B163" s="1"/>
      <c r="C163" s="33"/>
      <c r="D163" s="102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3.5" customHeight="1">
      <c r="A164" s="1"/>
      <c r="B164" s="1"/>
      <c r="C164" s="33"/>
      <c r="D164" s="102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3.5" customHeight="1">
      <c r="A165" s="1"/>
      <c r="B165" s="1"/>
      <c r="C165" s="33"/>
      <c r="D165" s="102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3.5" customHeight="1">
      <c r="A166" s="1"/>
      <c r="B166" s="1"/>
      <c r="C166" s="33"/>
      <c r="D166" s="102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3.5" customHeight="1">
      <c r="A167" s="1"/>
      <c r="B167" s="1"/>
      <c r="C167" s="33"/>
      <c r="D167" s="102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3.5" customHeight="1">
      <c r="A168" s="1"/>
      <c r="B168" s="1"/>
      <c r="C168" s="33"/>
      <c r="D168" s="102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3.5" customHeight="1">
      <c r="A169" s="1"/>
      <c r="B169" s="1"/>
      <c r="C169" s="33"/>
      <c r="D169" s="102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3.5" customHeight="1">
      <c r="A170" s="1"/>
      <c r="B170" s="1"/>
      <c r="C170" s="33"/>
      <c r="D170" s="102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3.5" customHeight="1">
      <c r="A171" s="1"/>
      <c r="B171" s="1"/>
      <c r="C171" s="33"/>
      <c r="D171" s="102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3.5" customHeight="1">
      <c r="A172" s="1"/>
      <c r="B172" s="1"/>
      <c r="C172" s="33"/>
      <c r="D172" s="102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3.5" customHeight="1">
      <c r="A173" s="1"/>
      <c r="B173" s="1"/>
      <c r="C173" s="33"/>
      <c r="D173" s="102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3.5" customHeight="1">
      <c r="A174" s="1"/>
      <c r="B174" s="1"/>
      <c r="C174" s="33"/>
      <c r="D174" s="102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3.5" customHeight="1">
      <c r="A175" s="1"/>
      <c r="B175" s="1"/>
      <c r="C175" s="33"/>
      <c r="D175" s="102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3.5" customHeight="1">
      <c r="A176" s="1"/>
      <c r="B176" s="1"/>
      <c r="C176" s="33"/>
      <c r="D176" s="102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3.5" customHeight="1">
      <c r="A177" s="1"/>
      <c r="B177" s="1"/>
      <c r="C177" s="33"/>
      <c r="D177" s="102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3.5" customHeight="1">
      <c r="A178" s="1"/>
      <c r="B178" s="1"/>
      <c r="C178" s="33"/>
      <c r="D178" s="102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3.5" customHeight="1">
      <c r="A179" s="1"/>
      <c r="B179" s="1"/>
      <c r="C179" s="33"/>
      <c r="D179" s="102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3.5" customHeight="1">
      <c r="A180" s="1"/>
      <c r="B180" s="1"/>
      <c r="C180" s="33"/>
      <c r="D180" s="102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3.5" customHeight="1">
      <c r="A181" s="1"/>
      <c r="B181" s="1"/>
      <c r="C181" s="33"/>
      <c r="D181" s="102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3.5" customHeight="1">
      <c r="A182" s="1"/>
      <c r="B182" s="1"/>
      <c r="C182" s="33"/>
      <c r="D182" s="102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3.5" customHeight="1">
      <c r="A183" s="1"/>
      <c r="B183" s="1"/>
      <c r="C183" s="33"/>
      <c r="D183" s="102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3.5" customHeight="1">
      <c r="A184" s="1"/>
      <c r="B184" s="1"/>
      <c r="C184" s="33"/>
      <c r="D184" s="102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3.5" customHeight="1">
      <c r="A185" s="1"/>
      <c r="B185" s="1"/>
      <c r="C185" s="33"/>
      <c r="D185" s="102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3.5" customHeight="1">
      <c r="A186" s="1"/>
      <c r="B186" s="1"/>
      <c r="C186" s="33"/>
      <c r="D186" s="102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3.5" customHeight="1">
      <c r="A187" s="1"/>
      <c r="B187" s="1"/>
      <c r="C187" s="33"/>
      <c r="D187" s="102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3.5" customHeight="1">
      <c r="A188" s="1"/>
      <c r="B188" s="1"/>
      <c r="C188" s="33"/>
      <c r="D188" s="102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3.5" customHeight="1">
      <c r="A189" s="1"/>
      <c r="B189" s="1"/>
      <c r="C189" s="33"/>
      <c r="D189" s="102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3.5" customHeight="1">
      <c r="A190" s="1"/>
      <c r="B190" s="1"/>
      <c r="C190" s="33"/>
      <c r="D190" s="102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3.5" customHeight="1">
      <c r="A191" s="1"/>
      <c r="B191" s="1"/>
      <c r="C191" s="33"/>
      <c r="D191" s="102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3.5" customHeight="1">
      <c r="A192" s="1"/>
      <c r="B192" s="1"/>
      <c r="C192" s="33"/>
      <c r="D192" s="102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3.5" customHeight="1">
      <c r="A193" s="1"/>
      <c r="B193" s="1"/>
      <c r="C193" s="33"/>
      <c r="D193" s="102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3.5" customHeight="1">
      <c r="A194" s="1"/>
      <c r="B194" s="1"/>
      <c r="C194" s="33"/>
      <c r="D194" s="102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3.5" customHeight="1">
      <c r="A195" s="1"/>
      <c r="B195" s="1"/>
      <c r="C195" s="33"/>
      <c r="D195" s="102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3.5" customHeight="1">
      <c r="A196" s="1"/>
      <c r="B196" s="1"/>
      <c r="C196" s="33"/>
      <c r="D196" s="102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3.5" customHeight="1">
      <c r="A197" s="1"/>
      <c r="B197" s="1"/>
      <c r="C197" s="33"/>
      <c r="D197" s="102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3.5" customHeight="1">
      <c r="A198" s="1"/>
      <c r="B198" s="1"/>
      <c r="C198" s="33"/>
      <c r="D198" s="102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3.5" customHeight="1">
      <c r="A199" s="1"/>
      <c r="B199" s="1"/>
      <c r="C199" s="33"/>
      <c r="D199" s="102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3.5" customHeight="1">
      <c r="A200" s="1"/>
      <c r="B200" s="1"/>
      <c r="C200" s="33"/>
      <c r="D200" s="102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3.5" customHeight="1">
      <c r="A201" s="1"/>
      <c r="B201" s="1"/>
      <c r="C201" s="33"/>
      <c r="D201" s="102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3.5" customHeight="1">
      <c r="A202" s="1"/>
      <c r="B202" s="1"/>
      <c r="C202" s="33"/>
      <c r="D202" s="102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3.5" customHeight="1">
      <c r="A203" s="1"/>
      <c r="B203" s="1"/>
      <c r="C203" s="33"/>
      <c r="D203" s="102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3.5" customHeight="1">
      <c r="A204" s="1"/>
      <c r="B204" s="1"/>
      <c r="C204" s="33"/>
      <c r="D204" s="102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3.5" customHeight="1">
      <c r="A205" s="1"/>
      <c r="B205" s="1"/>
      <c r="C205" s="33"/>
      <c r="D205" s="102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3.5" customHeight="1">
      <c r="A206" s="1"/>
      <c r="B206" s="1"/>
      <c r="C206" s="33"/>
      <c r="D206" s="102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3.5" customHeight="1">
      <c r="A207" s="1"/>
      <c r="B207" s="1"/>
      <c r="C207" s="33"/>
      <c r="D207" s="102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3.5" customHeight="1">
      <c r="A208" s="1"/>
      <c r="B208" s="1"/>
      <c r="C208" s="33"/>
      <c r="D208" s="102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3.5" customHeight="1">
      <c r="A209" s="1"/>
      <c r="B209" s="1"/>
      <c r="C209" s="33"/>
      <c r="D209" s="102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3.5" customHeight="1">
      <c r="A210" s="1"/>
      <c r="B210" s="1"/>
      <c r="C210" s="33"/>
      <c r="D210" s="102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3.5" customHeight="1">
      <c r="A211" s="1"/>
      <c r="B211" s="1"/>
      <c r="C211" s="33"/>
      <c r="D211" s="102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3.5" customHeight="1">
      <c r="A212" s="1"/>
      <c r="B212" s="1"/>
      <c r="C212" s="33"/>
      <c r="D212" s="102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3.5" customHeight="1">
      <c r="A213" s="1"/>
      <c r="B213" s="1"/>
      <c r="C213" s="33"/>
      <c r="D213" s="102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3.5" customHeight="1">
      <c r="A214" s="1"/>
      <c r="B214" s="1"/>
      <c r="C214" s="33"/>
      <c r="D214" s="102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3.5" customHeight="1">
      <c r="A215" s="1"/>
      <c r="B215" s="1"/>
      <c r="C215" s="33"/>
      <c r="D215" s="102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3.5" customHeight="1">
      <c r="A216" s="1"/>
      <c r="B216" s="1"/>
      <c r="C216" s="33"/>
      <c r="D216" s="102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3.5" customHeight="1">
      <c r="A217" s="1"/>
      <c r="B217" s="1"/>
      <c r="C217" s="33"/>
      <c r="D217" s="102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3.5" customHeight="1">
      <c r="A218" s="1"/>
      <c r="B218" s="1"/>
      <c r="C218" s="33"/>
      <c r="D218" s="102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3.5" customHeight="1">
      <c r="A219" s="1"/>
      <c r="B219" s="1"/>
      <c r="C219" s="33"/>
      <c r="D219" s="102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3.5" customHeight="1">
      <c r="A220" s="1"/>
      <c r="B220" s="1"/>
      <c r="C220" s="33"/>
      <c r="D220" s="102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3.5" customHeight="1">
      <c r="A221" s="1"/>
      <c r="B221" s="1"/>
      <c r="C221" s="33"/>
      <c r="D221" s="102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3.5" customHeight="1">
      <c r="A222" s="1"/>
      <c r="B222" s="1"/>
      <c r="C222" s="33"/>
      <c r="D222" s="102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3.5" customHeight="1">
      <c r="A223" s="1"/>
      <c r="B223" s="1"/>
      <c r="C223" s="33"/>
      <c r="D223" s="102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3.5" customHeight="1">
      <c r="A224" s="1"/>
      <c r="B224" s="1"/>
      <c r="C224" s="33"/>
      <c r="D224" s="102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3.5" customHeight="1">
      <c r="A225" s="1"/>
      <c r="B225" s="1"/>
      <c r="C225" s="33"/>
      <c r="D225" s="102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3.5" customHeight="1">
      <c r="A226" s="1"/>
      <c r="B226" s="1"/>
      <c r="C226" s="33"/>
      <c r="D226" s="102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3.5" customHeight="1">
      <c r="A227" s="1"/>
      <c r="B227" s="1"/>
      <c r="C227" s="33"/>
      <c r="D227" s="102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3.5" customHeight="1">
      <c r="A228" s="1"/>
      <c r="B228" s="1"/>
      <c r="C228" s="33"/>
      <c r="D228" s="102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3.5" customHeight="1">
      <c r="A229" s="1"/>
      <c r="B229" s="1"/>
      <c r="C229" s="33"/>
      <c r="D229" s="102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3.5" customHeight="1">
      <c r="A230" s="1"/>
      <c r="B230" s="1"/>
      <c r="C230" s="33"/>
      <c r="D230" s="102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3.5" customHeight="1">
      <c r="A231" s="1"/>
      <c r="B231" s="1"/>
      <c r="C231" s="33"/>
      <c r="D231" s="102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3.5" customHeight="1">
      <c r="A232" s="1"/>
      <c r="B232" s="1"/>
      <c r="C232" s="33"/>
      <c r="D232" s="102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3.5" customHeight="1">
      <c r="A233" s="1"/>
      <c r="B233" s="1"/>
      <c r="C233" s="33"/>
      <c r="D233" s="102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3.5" customHeight="1">
      <c r="A234" s="1"/>
      <c r="B234" s="1"/>
      <c r="C234" s="33"/>
      <c r="D234" s="102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3.5" customHeight="1">
      <c r="A235" s="1"/>
      <c r="B235" s="1"/>
      <c r="C235" s="33"/>
      <c r="D235" s="102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3.5" customHeight="1">
      <c r="A236" s="1"/>
      <c r="B236" s="1"/>
      <c r="C236" s="33"/>
      <c r="D236" s="102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3.5" customHeight="1">
      <c r="A237" s="1"/>
      <c r="B237" s="1"/>
      <c r="C237" s="33"/>
      <c r="D237" s="102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3.5" customHeight="1">
      <c r="A238" s="1"/>
      <c r="B238" s="1"/>
      <c r="C238" s="33"/>
      <c r="D238" s="102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3.5" customHeight="1">
      <c r="A239" s="1"/>
      <c r="B239" s="1"/>
      <c r="C239" s="33"/>
      <c r="D239" s="102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3.5" customHeight="1">
      <c r="A240" s="1"/>
      <c r="B240" s="1"/>
      <c r="C240" s="33"/>
      <c r="D240" s="102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3.5" customHeight="1">
      <c r="A241" s="1"/>
      <c r="B241" s="1"/>
      <c r="C241" s="33"/>
      <c r="D241" s="102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3.5" customHeight="1">
      <c r="A242" s="1"/>
      <c r="B242" s="1"/>
      <c r="C242" s="33"/>
      <c r="D242" s="102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3.5" customHeight="1">
      <c r="A243" s="1"/>
      <c r="B243" s="1"/>
      <c r="C243" s="33"/>
      <c r="D243" s="102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3.5" customHeight="1">
      <c r="A244" s="1"/>
      <c r="B244" s="1"/>
      <c r="C244" s="33"/>
      <c r="D244" s="102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3.5" customHeight="1">
      <c r="A245" s="1"/>
      <c r="B245" s="1"/>
      <c r="C245" s="33"/>
      <c r="D245" s="102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3.5" customHeight="1">
      <c r="A246" s="1"/>
      <c r="B246" s="1"/>
      <c r="C246" s="33"/>
      <c r="D246" s="102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3.5" customHeight="1">
      <c r="A247" s="1"/>
      <c r="B247" s="1"/>
      <c r="C247" s="33"/>
      <c r="D247" s="102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3.5" customHeight="1">
      <c r="A248" s="1"/>
      <c r="B248" s="1"/>
      <c r="C248" s="33"/>
      <c r="D248" s="102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3.5" customHeight="1">
      <c r="A249" s="1"/>
      <c r="B249" s="1"/>
      <c r="C249" s="33"/>
      <c r="D249" s="102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3.5" customHeight="1">
      <c r="A250" s="1"/>
      <c r="B250" s="1"/>
      <c r="C250" s="33"/>
      <c r="D250" s="102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3.5" customHeight="1">
      <c r="A251" s="1"/>
      <c r="B251" s="1"/>
      <c r="C251" s="33"/>
      <c r="D251" s="102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3.5" customHeight="1">
      <c r="A252" s="1"/>
      <c r="B252" s="1"/>
      <c r="C252" s="33"/>
      <c r="D252" s="102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3.5" customHeight="1">
      <c r="A253" s="1"/>
      <c r="B253" s="1"/>
      <c r="C253" s="33"/>
      <c r="D253" s="102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3.5" customHeight="1">
      <c r="A254" s="1"/>
      <c r="B254" s="1"/>
      <c r="C254" s="33"/>
      <c r="D254" s="102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3.5" customHeight="1">
      <c r="A255" s="1"/>
      <c r="B255" s="1"/>
      <c r="C255" s="33"/>
      <c r="D255" s="102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3.5" customHeight="1">
      <c r="A256" s="1"/>
      <c r="B256" s="1"/>
      <c r="C256" s="33"/>
      <c r="D256" s="102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3.5" customHeight="1">
      <c r="A257" s="1"/>
      <c r="B257" s="1"/>
      <c r="C257" s="33"/>
      <c r="D257" s="102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3.5" customHeight="1">
      <c r="A258" s="1"/>
      <c r="B258" s="1"/>
      <c r="C258" s="33"/>
      <c r="D258" s="102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3.5" customHeight="1">
      <c r="A259" s="1"/>
      <c r="B259" s="1"/>
      <c r="C259" s="33"/>
      <c r="D259" s="102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3.5" customHeight="1">
      <c r="A260" s="1"/>
      <c r="B260" s="1"/>
      <c r="C260" s="33"/>
      <c r="D260" s="102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3.5" customHeight="1">
      <c r="A261" s="1"/>
      <c r="B261" s="1"/>
      <c r="C261" s="33"/>
      <c r="D261" s="102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3.5" customHeight="1">
      <c r="A262" s="1"/>
      <c r="B262" s="1"/>
      <c r="C262" s="33"/>
      <c r="D262" s="102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3.5" customHeight="1">
      <c r="A263" s="1"/>
      <c r="B263" s="1"/>
      <c r="C263" s="33"/>
      <c r="D263" s="102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3.5" customHeight="1">
      <c r="A264" s="1"/>
      <c r="B264" s="1"/>
      <c r="C264" s="33"/>
      <c r="D264" s="102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3.5" customHeight="1">
      <c r="A265" s="1"/>
      <c r="B265" s="1"/>
      <c r="C265" s="33"/>
      <c r="D265" s="102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3.5" customHeight="1">
      <c r="A266" s="1"/>
      <c r="B266" s="1"/>
      <c r="C266" s="33"/>
      <c r="D266" s="102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3.5" customHeight="1">
      <c r="A267" s="1"/>
      <c r="B267" s="1"/>
      <c r="C267" s="33"/>
      <c r="D267" s="102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3.5" customHeight="1">
      <c r="A268" s="1"/>
      <c r="B268" s="1"/>
      <c r="C268" s="33"/>
      <c r="D268" s="102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3.5" customHeight="1">
      <c r="A269" s="1"/>
      <c r="B269" s="1"/>
      <c r="C269" s="33"/>
      <c r="D269" s="102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3.5" customHeight="1">
      <c r="A270" s="1"/>
      <c r="B270" s="1"/>
      <c r="C270" s="33"/>
      <c r="D270" s="102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3.5" customHeight="1">
      <c r="A271" s="1"/>
      <c r="B271" s="1"/>
      <c r="C271" s="33"/>
      <c r="D271" s="102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3.5" customHeight="1">
      <c r="A272" s="1"/>
      <c r="B272" s="1"/>
      <c r="C272" s="33"/>
      <c r="D272" s="102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3.5" customHeight="1">
      <c r="A273" s="1"/>
      <c r="B273" s="1"/>
      <c r="C273" s="33"/>
      <c r="D273" s="102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3.5" customHeight="1">
      <c r="A274" s="1"/>
      <c r="B274" s="1"/>
      <c r="C274" s="33"/>
      <c r="D274" s="102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3.5" customHeight="1">
      <c r="A275" s="1"/>
      <c r="B275" s="1"/>
      <c r="C275" s="33"/>
      <c r="D275" s="102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3.5" customHeight="1">
      <c r="A276" s="1"/>
      <c r="B276" s="1"/>
      <c r="C276" s="33"/>
      <c r="D276" s="102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3.5" customHeight="1">
      <c r="A277" s="1"/>
      <c r="B277" s="1"/>
      <c r="C277" s="33"/>
      <c r="D277" s="102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3.5" customHeight="1">
      <c r="A278" s="1"/>
      <c r="B278" s="1"/>
      <c r="C278" s="33"/>
      <c r="D278" s="102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3.5" customHeight="1">
      <c r="A279" s="1"/>
      <c r="B279" s="1"/>
      <c r="C279" s="33"/>
      <c r="D279" s="102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3.5" customHeight="1">
      <c r="A280" s="1"/>
      <c r="B280" s="1"/>
      <c r="C280" s="33"/>
      <c r="D280" s="102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3.5" customHeight="1">
      <c r="A281" s="1"/>
      <c r="B281" s="1"/>
      <c r="C281" s="33"/>
      <c r="D281" s="102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3.5" customHeight="1">
      <c r="A282" s="1"/>
      <c r="B282" s="1"/>
      <c r="C282" s="33"/>
      <c r="D282" s="102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3.5" customHeight="1">
      <c r="A283" s="1"/>
      <c r="B283" s="1"/>
      <c r="C283" s="33"/>
      <c r="D283" s="102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3.5" customHeight="1">
      <c r="A284" s="1"/>
      <c r="B284" s="1"/>
      <c r="C284" s="33"/>
      <c r="D284" s="102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3.5" customHeight="1">
      <c r="A285" s="1"/>
      <c r="B285" s="1"/>
      <c r="C285" s="33"/>
      <c r="D285" s="102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3.5" customHeight="1">
      <c r="A286" s="1"/>
      <c r="B286" s="1"/>
      <c r="C286" s="33"/>
      <c r="D286" s="102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3.5" customHeight="1">
      <c r="A287" s="1"/>
      <c r="B287" s="1"/>
      <c r="C287" s="33"/>
      <c r="D287" s="102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3.5" customHeight="1">
      <c r="A288" s="1"/>
      <c r="B288" s="1"/>
      <c r="C288" s="33"/>
      <c r="D288" s="102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3.5" customHeight="1">
      <c r="A289" s="1"/>
      <c r="B289" s="1"/>
      <c r="C289" s="33"/>
      <c r="D289" s="102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3.5" customHeight="1">
      <c r="A290" s="1"/>
      <c r="B290" s="1"/>
      <c r="C290" s="33"/>
      <c r="D290" s="102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3.5" customHeight="1">
      <c r="A291" s="1"/>
      <c r="B291" s="1"/>
      <c r="C291" s="33"/>
      <c r="D291" s="102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3.5" customHeight="1">
      <c r="A292" s="1"/>
      <c r="B292" s="1"/>
      <c r="C292" s="33"/>
      <c r="D292" s="102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3.5" customHeight="1">
      <c r="A293" s="1"/>
      <c r="B293" s="1"/>
      <c r="C293" s="33"/>
      <c r="D293" s="102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3.5" customHeight="1">
      <c r="A294" s="1"/>
      <c r="B294" s="1"/>
      <c r="C294" s="33"/>
      <c r="D294" s="102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3.5" customHeight="1">
      <c r="A295" s="1"/>
      <c r="B295" s="1"/>
      <c r="C295" s="33"/>
      <c r="D295" s="102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3.5" customHeight="1">
      <c r="A296" s="1"/>
      <c r="B296" s="1"/>
      <c r="C296" s="33"/>
      <c r="D296" s="102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3.5" customHeight="1">
      <c r="A297" s="1"/>
      <c r="B297" s="1"/>
      <c r="C297" s="33"/>
      <c r="D297" s="102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3.5" customHeight="1">
      <c r="A298" s="1"/>
      <c r="B298" s="1"/>
      <c r="C298" s="33"/>
      <c r="D298" s="102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3.5" customHeight="1">
      <c r="A299" s="1"/>
      <c r="B299" s="1"/>
      <c r="C299" s="33"/>
      <c r="D299" s="102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3.5" customHeight="1">
      <c r="A300" s="1"/>
      <c r="B300" s="1"/>
      <c r="C300" s="33"/>
      <c r="D300" s="102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3.5" customHeight="1">
      <c r="A301" s="1"/>
      <c r="B301" s="1"/>
      <c r="C301" s="33"/>
      <c r="D301" s="102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3.5" customHeight="1">
      <c r="A302" s="1"/>
      <c r="B302" s="1"/>
      <c r="C302" s="33"/>
      <c r="D302" s="102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3.5" customHeight="1">
      <c r="A303" s="1"/>
      <c r="B303" s="1"/>
      <c r="C303" s="33"/>
      <c r="D303" s="102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3.5" customHeight="1">
      <c r="A304" s="1"/>
      <c r="B304" s="1"/>
      <c r="C304" s="33"/>
      <c r="D304" s="102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3.5" customHeight="1">
      <c r="A305" s="1"/>
      <c r="B305" s="1"/>
      <c r="C305" s="33"/>
      <c r="D305" s="102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3.5" customHeight="1">
      <c r="A306" s="1"/>
      <c r="B306" s="1"/>
      <c r="C306" s="33"/>
      <c r="D306" s="102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3.5" customHeight="1">
      <c r="A307" s="1"/>
      <c r="B307" s="1"/>
      <c r="C307" s="33"/>
      <c r="D307" s="102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3.5" customHeight="1">
      <c r="A308" s="1"/>
      <c r="B308" s="1"/>
      <c r="C308" s="33"/>
      <c r="D308" s="102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3.5" customHeight="1">
      <c r="A309" s="1"/>
      <c r="B309" s="1"/>
      <c r="C309" s="33"/>
      <c r="D309" s="102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3.5" customHeight="1">
      <c r="A310" s="1"/>
      <c r="B310" s="1"/>
      <c r="C310" s="33"/>
      <c r="D310" s="102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3.5" customHeight="1">
      <c r="A311" s="1"/>
      <c r="B311" s="1"/>
      <c r="C311" s="33"/>
      <c r="D311" s="102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3.5" customHeight="1">
      <c r="A312" s="1"/>
      <c r="B312" s="1"/>
      <c r="C312" s="33"/>
      <c r="D312" s="102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3.5" customHeight="1">
      <c r="A313" s="1"/>
      <c r="B313" s="1"/>
      <c r="C313" s="33"/>
      <c r="D313" s="102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3.5" customHeight="1">
      <c r="A314" s="1"/>
      <c r="B314" s="1"/>
      <c r="C314" s="33"/>
      <c r="D314" s="102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3.5" customHeight="1">
      <c r="A315" s="1"/>
      <c r="B315" s="1"/>
      <c r="C315" s="33"/>
      <c r="D315" s="102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3.5" customHeight="1">
      <c r="A316" s="1"/>
      <c r="B316" s="1"/>
      <c r="C316" s="33"/>
      <c r="D316" s="102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3.5" customHeight="1">
      <c r="A317" s="1"/>
      <c r="B317" s="1"/>
      <c r="C317" s="33"/>
      <c r="D317" s="102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3.5" customHeight="1">
      <c r="A318" s="1"/>
      <c r="B318" s="1"/>
      <c r="C318" s="33"/>
      <c r="D318" s="102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3.5" customHeight="1">
      <c r="A319" s="1"/>
      <c r="B319" s="1"/>
      <c r="C319" s="33"/>
      <c r="D319" s="102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3.5" customHeight="1">
      <c r="A320" s="1"/>
      <c r="B320" s="1"/>
      <c r="C320" s="33"/>
      <c r="D320" s="102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3.5" customHeight="1">
      <c r="A321" s="1"/>
      <c r="B321" s="1"/>
      <c r="C321" s="33"/>
      <c r="D321" s="102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3.5" customHeight="1">
      <c r="A322" s="1"/>
      <c r="B322" s="1"/>
      <c r="C322" s="33"/>
      <c r="D322" s="102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3.5" customHeight="1">
      <c r="A323" s="1"/>
      <c r="B323" s="1"/>
      <c r="C323" s="33"/>
      <c r="D323" s="102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3.5" customHeight="1">
      <c r="A324" s="1"/>
      <c r="B324" s="1"/>
      <c r="C324" s="33"/>
      <c r="D324" s="102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3.5" customHeight="1">
      <c r="A325" s="1"/>
      <c r="B325" s="1"/>
      <c r="C325" s="33"/>
      <c r="D325" s="102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3.5" customHeight="1">
      <c r="A326" s="1"/>
      <c r="B326" s="1"/>
      <c r="C326" s="33"/>
      <c r="D326" s="102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3.5" customHeight="1">
      <c r="A327" s="1"/>
      <c r="B327" s="1"/>
      <c r="C327" s="33"/>
      <c r="D327" s="102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3.5" customHeight="1">
      <c r="A328" s="1"/>
      <c r="B328" s="1"/>
      <c r="C328" s="33"/>
      <c r="D328" s="102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3.5" customHeight="1">
      <c r="A329" s="1"/>
      <c r="B329" s="1"/>
      <c r="C329" s="33"/>
      <c r="D329" s="102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3.5" customHeight="1">
      <c r="A330" s="1"/>
      <c r="B330" s="1"/>
      <c r="C330" s="33"/>
      <c r="D330" s="102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3.5" customHeight="1">
      <c r="A331" s="1"/>
      <c r="B331" s="1"/>
      <c r="C331" s="33"/>
      <c r="D331" s="102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3.5" customHeight="1">
      <c r="A332" s="1"/>
      <c r="B332" s="1"/>
      <c r="C332" s="33"/>
      <c r="D332" s="102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3.5" customHeight="1">
      <c r="A333" s="1"/>
      <c r="B333" s="1"/>
      <c r="C333" s="33"/>
      <c r="D333" s="102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3.5" customHeight="1">
      <c r="A334" s="1"/>
      <c r="B334" s="1"/>
      <c r="C334" s="33"/>
      <c r="D334" s="102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3.5" customHeight="1">
      <c r="A335" s="1"/>
      <c r="B335" s="1"/>
      <c r="C335" s="33"/>
      <c r="D335" s="102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3.5" customHeight="1">
      <c r="A336" s="1"/>
      <c r="B336" s="1"/>
      <c r="C336" s="33"/>
      <c r="D336" s="102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3.5" customHeight="1">
      <c r="A337" s="1"/>
      <c r="B337" s="1"/>
      <c r="C337" s="33"/>
      <c r="D337" s="102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3.5" customHeight="1">
      <c r="A338" s="1"/>
      <c r="B338" s="1"/>
      <c r="C338" s="33"/>
      <c r="D338" s="102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3.5" customHeight="1">
      <c r="A339" s="1"/>
      <c r="B339" s="1"/>
      <c r="C339" s="33"/>
      <c r="D339" s="102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3.5" customHeight="1">
      <c r="A340" s="1"/>
      <c r="B340" s="1"/>
      <c r="C340" s="33"/>
      <c r="D340" s="102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3.5" customHeight="1">
      <c r="A341" s="1"/>
      <c r="B341" s="1"/>
      <c r="C341" s="33"/>
      <c r="D341" s="102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3.5" customHeight="1">
      <c r="A342" s="1"/>
      <c r="B342" s="1"/>
      <c r="C342" s="33"/>
      <c r="D342" s="102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3.5" customHeight="1">
      <c r="A343" s="1"/>
      <c r="B343" s="1"/>
      <c r="C343" s="33"/>
      <c r="D343" s="102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3.5" customHeight="1">
      <c r="A344" s="1"/>
      <c r="B344" s="1"/>
      <c r="C344" s="33"/>
      <c r="D344" s="102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3.5" customHeight="1">
      <c r="A345" s="1"/>
      <c r="B345" s="1"/>
      <c r="C345" s="33"/>
      <c r="D345" s="102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3.5" customHeight="1">
      <c r="A346" s="1"/>
      <c r="B346" s="1"/>
      <c r="C346" s="33"/>
      <c r="D346" s="102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3.5" customHeight="1">
      <c r="A347" s="1"/>
      <c r="B347" s="1"/>
      <c r="C347" s="33"/>
      <c r="D347" s="102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3.5" customHeight="1">
      <c r="A348" s="1"/>
      <c r="B348" s="1"/>
      <c r="C348" s="33"/>
      <c r="D348" s="102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3.5" customHeight="1">
      <c r="A349" s="1"/>
      <c r="B349" s="1"/>
      <c r="C349" s="33"/>
      <c r="D349" s="102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3.5" customHeight="1">
      <c r="A350" s="1"/>
      <c r="B350" s="1"/>
      <c r="C350" s="33"/>
      <c r="D350" s="102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3.5" customHeight="1">
      <c r="A351" s="1"/>
      <c r="B351" s="1"/>
      <c r="C351" s="33"/>
      <c r="D351" s="102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3.5" customHeight="1">
      <c r="A352" s="1"/>
      <c r="B352" s="1"/>
      <c r="C352" s="33"/>
      <c r="D352" s="102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3.5" customHeight="1">
      <c r="A353" s="1"/>
      <c r="B353" s="1"/>
      <c r="C353" s="33"/>
      <c r="D353" s="102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3.5" customHeight="1">
      <c r="A354" s="1"/>
      <c r="B354" s="1"/>
      <c r="C354" s="33"/>
      <c r="D354" s="102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3.5" customHeight="1">
      <c r="A355" s="1"/>
      <c r="B355" s="1"/>
      <c r="C355" s="33"/>
      <c r="D355" s="102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3.5" customHeight="1">
      <c r="A356" s="1"/>
      <c r="B356" s="1"/>
      <c r="C356" s="33"/>
      <c r="D356" s="102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3.5" customHeight="1">
      <c r="A357" s="1"/>
      <c r="B357" s="1"/>
      <c r="C357" s="33"/>
      <c r="D357" s="102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3.5" customHeight="1">
      <c r="A358" s="1"/>
      <c r="B358" s="1"/>
      <c r="C358" s="33"/>
      <c r="D358" s="102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3.5" customHeight="1">
      <c r="A359" s="1"/>
      <c r="B359" s="1"/>
      <c r="C359" s="33"/>
      <c r="D359" s="102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3.5" customHeight="1">
      <c r="A360" s="1"/>
      <c r="B360" s="1"/>
      <c r="C360" s="33"/>
      <c r="D360" s="102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3.5" customHeight="1">
      <c r="A361" s="1"/>
      <c r="B361" s="1"/>
      <c r="C361" s="33"/>
      <c r="D361" s="102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3.5" customHeight="1">
      <c r="A362" s="1"/>
      <c r="B362" s="1"/>
      <c r="C362" s="33"/>
      <c r="D362" s="102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3.5" customHeight="1">
      <c r="A363" s="1"/>
      <c r="B363" s="1"/>
      <c r="C363" s="33"/>
      <c r="D363" s="102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3.5" customHeight="1">
      <c r="A364" s="1"/>
      <c r="B364" s="1"/>
      <c r="C364" s="33"/>
      <c r="D364" s="102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3.5" customHeight="1">
      <c r="A365" s="1"/>
      <c r="B365" s="1"/>
      <c r="C365" s="33"/>
      <c r="D365" s="102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3.5" customHeight="1">
      <c r="A366" s="1"/>
      <c r="B366" s="1"/>
      <c r="C366" s="33"/>
      <c r="D366" s="102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3.5" customHeight="1">
      <c r="A367" s="1"/>
      <c r="B367" s="1"/>
      <c r="C367" s="33"/>
      <c r="D367" s="102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3.5" customHeight="1">
      <c r="A368" s="1"/>
      <c r="B368" s="1"/>
      <c r="C368" s="33"/>
      <c r="D368" s="102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3.5" customHeight="1">
      <c r="A369" s="1"/>
      <c r="B369" s="1"/>
      <c r="C369" s="33"/>
      <c r="D369" s="102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3.5" customHeight="1">
      <c r="A370" s="1"/>
      <c r="B370" s="1"/>
      <c r="C370" s="33"/>
      <c r="D370" s="102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3.5" customHeight="1">
      <c r="A371" s="1"/>
      <c r="B371" s="1"/>
      <c r="C371" s="33"/>
      <c r="D371" s="102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3.5" customHeight="1">
      <c r="A372" s="1"/>
      <c r="B372" s="1"/>
      <c r="C372" s="33"/>
      <c r="D372" s="102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3.5" customHeight="1">
      <c r="A373" s="1"/>
      <c r="B373" s="1"/>
      <c r="C373" s="33"/>
      <c r="D373" s="102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3.5" customHeight="1">
      <c r="A374" s="1"/>
      <c r="B374" s="1"/>
      <c r="C374" s="33"/>
      <c r="D374" s="102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3.5" customHeight="1">
      <c r="A375" s="1"/>
      <c r="B375" s="1"/>
      <c r="C375" s="33"/>
      <c r="D375" s="102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3.5" customHeight="1">
      <c r="A376" s="1"/>
      <c r="B376" s="1"/>
      <c r="C376" s="33"/>
      <c r="D376" s="102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3.5" customHeight="1">
      <c r="A377" s="1"/>
      <c r="B377" s="1"/>
      <c r="C377" s="33"/>
      <c r="D377" s="102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3.5" customHeight="1">
      <c r="A378" s="1"/>
      <c r="B378" s="1"/>
      <c r="C378" s="33"/>
      <c r="D378" s="102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3.5" customHeight="1">
      <c r="A379" s="1"/>
      <c r="B379" s="1"/>
      <c r="C379" s="33"/>
      <c r="D379" s="102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3.5" customHeight="1">
      <c r="A380" s="1"/>
      <c r="B380" s="1"/>
      <c r="C380" s="33"/>
      <c r="D380" s="102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3.5" customHeight="1">
      <c r="A381" s="1"/>
      <c r="B381" s="1"/>
      <c r="C381" s="33"/>
      <c r="D381" s="102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3.5" customHeight="1">
      <c r="A382" s="1"/>
      <c r="B382" s="1"/>
      <c r="C382" s="33"/>
      <c r="D382" s="102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3.5" customHeight="1">
      <c r="A383" s="1"/>
      <c r="B383" s="1"/>
      <c r="C383" s="33"/>
      <c r="D383" s="102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3.5" customHeight="1">
      <c r="A384" s="1"/>
      <c r="B384" s="1"/>
      <c r="C384" s="33"/>
      <c r="D384" s="102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3.5" customHeight="1">
      <c r="A385" s="1"/>
      <c r="B385" s="1"/>
      <c r="C385" s="33"/>
      <c r="D385" s="102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3.5" customHeight="1">
      <c r="A386" s="1"/>
      <c r="B386" s="1"/>
      <c r="C386" s="33"/>
      <c r="D386" s="102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3.5" customHeight="1">
      <c r="A387" s="1"/>
      <c r="B387" s="1"/>
      <c r="C387" s="33"/>
      <c r="D387" s="102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3.5" customHeight="1">
      <c r="A388" s="1"/>
      <c r="B388" s="1"/>
      <c r="C388" s="33"/>
      <c r="D388" s="102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3.5" customHeight="1">
      <c r="A389" s="1"/>
      <c r="B389" s="1"/>
      <c r="C389" s="33"/>
      <c r="D389" s="102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3.5" customHeight="1">
      <c r="A390" s="1"/>
      <c r="B390" s="1"/>
      <c r="C390" s="33"/>
      <c r="D390" s="102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3.5" customHeight="1">
      <c r="A391" s="1"/>
      <c r="B391" s="1"/>
      <c r="C391" s="33"/>
      <c r="D391" s="102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3.5" customHeight="1">
      <c r="A392" s="1"/>
      <c r="B392" s="1"/>
      <c r="C392" s="33"/>
      <c r="D392" s="102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3.5" customHeight="1">
      <c r="A393" s="1"/>
      <c r="B393" s="1"/>
      <c r="C393" s="33"/>
      <c r="D393" s="102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3.5" customHeight="1">
      <c r="A394" s="1"/>
      <c r="B394" s="1"/>
      <c r="C394" s="33"/>
      <c r="D394" s="102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3.5" customHeight="1">
      <c r="A395" s="1"/>
      <c r="B395" s="1"/>
      <c r="C395" s="33"/>
      <c r="D395" s="102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3.5" customHeight="1">
      <c r="A396" s="1"/>
      <c r="B396" s="1"/>
      <c r="C396" s="33"/>
      <c r="D396" s="102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3.5" customHeight="1">
      <c r="A397" s="1"/>
      <c r="B397" s="1"/>
      <c r="C397" s="33"/>
      <c r="D397" s="102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3.5" customHeight="1">
      <c r="A398" s="1"/>
      <c r="B398" s="1"/>
      <c r="C398" s="33"/>
      <c r="D398" s="102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3.5" customHeight="1">
      <c r="A399" s="1"/>
      <c r="B399" s="1"/>
      <c r="C399" s="33"/>
      <c r="D399" s="102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3.5" customHeight="1">
      <c r="A400" s="1"/>
      <c r="B400" s="1"/>
      <c r="C400" s="33"/>
      <c r="D400" s="102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3.5" customHeight="1">
      <c r="A401" s="1"/>
      <c r="B401" s="1"/>
      <c r="C401" s="33"/>
      <c r="D401" s="102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3.5" customHeight="1">
      <c r="A402" s="1"/>
      <c r="B402" s="1"/>
      <c r="C402" s="33"/>
      <c r="D402" s="102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3.5" customHeight="1">
      <c r="A403" s="1"/>
      <c r="B403" s="1"/>
      <c r="C403" s="33"/>
      <c r="D403" s="102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3.5" customHeight="1">
      <c r="A404" s="1"/>
      <c r="B404" s="1"/>
      <c r="C404" s="33"/>
      <c r="D404" s="102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3.5" customHeight="1">
      <c r="A405" s="1"/>
      <c r="B405" s="1"/>
      <c r="C405" s="33"/>
      <c r="D405" s="102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3.5" customHeight="1">
      <c r="A406" s="1"/>
      <c r="B406" s="1"/>
      <c r="C406" s="33"/>
      <c r="D406" s="102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3.5" customHeight="1">
      <c r="A407" s="1"/>
      <c r="B407" s="1"/>
      <c r="C407" s="33"/>
      <c r="D407" s="102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3.5" customHeight="1">
      <c r="A408" s="1"/>
      <c r="B408" s="1"/>
      <c r="C408" s="33"/>
      <c r="D408" s="102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3.5" customHeight="1">
      <c r="A409" s="1"/>
      <c r="B409" s="1"/>
      <c r="C409" s="33"/>
      <c r="D409" s="102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3.5" customHeight="1">
      <c r="A410" s="1"/>
      <c r="B410" s="1"/>
      <c r="C410" s="33"/>
      <c r="D410" s="102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3.5" customHeight="1">
      <c r="A411" s="1"/>
      <c r="B411" s="1"/>
      <c r="C411" s="33"/>
      <c r="D411" s="102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3.5" customHeight="1">
      <c r="A412" s="1"/>
      <c r="B412" s="1"/>
      <c r="C412" s="33"/>
      <c r="D412" s="102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3.5" customHeight="1">
      <c r="A413" s="1"/>
      <c r="B413" s="1"/>
      <c r="C413" s="33"/>
      <c r="D413" s="102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3.5" customHeight="1">
      <c r="A414" s="1"/>
      <c r="B414" s="1"/>
      <c r="C414" s="33"/>
      <c r="D414" s="102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3.5" customHeight="1">
      <c r="A415" s="1"/>
      <c r="B415" s="1"/>
      <c r="C415" s="33"/>
      <c r="D415" s="102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3.5" customHeight="1">
      <c r="A416" s="1"/>
      <c r="B416" s="1"/>
      <c r="C416" s="33"/>
      <c r="D416" s="102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3.5" customHeight="1">
      <c r="A417" s="1"/>
      <c r="B417" s="1"/>
      <c r="C417" s="33"/>
      <c r="D417" s="102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3.5" customHeight="1">
      <c r="A418" s="1"/>
      <c r="B418" s="1"/>
      <c r="C418" s="33"/>
      <c r="D418" s="102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3.5" customHeight="1">
      <c r="A419" s="1"/>
      <c r="B419" s="1"/>
      <c r="C419" s="33"/>
      <c r="D419" s="102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3.5" customHeight="1">
      <c r="A420" s="1"/>
      <c r="B420" s="1"/>
      <c r="C420" s="33"/>
      <c r="D420" s="102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3.5" customHeight="1">
      <c r="A421" s="1"/>
      <c r="B421" s="1"/>
      <c r="C421" s="33"/>
      <c r="D421" s="102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3.5" customHeight="1">
      <c r="A422" s="1"/>
      <c r="B422" s="1"/>
      <c r="C422" s="33"/>
      <c r="D422" s="102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3.5" customHeight="1">
      <c r="A423" s="1"/>
      <c r="B423" s="1"/>
      <c r="C423" s="33"/>
      <c r="D423" s="102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3.5" customHeight="1">
      <c r="A424" s="1"/>
      <c r="B424" s="1"/>
      <c r="C424" s="33"/>
      <c r="D424" s="102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3.5" customHeight="1">
      <c r="A425" s="1"/>
      <c r="B425" s="1"/>
      <c r="C425" s="33"/>
      <c r="D425" s="102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3.5" customHeight="1">
      <c r="A426" s="1"/>
      <c r="B426" s="1"/>
      <c r="C426" s="33"/>
      <c r="D426" s="102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3.5" customHeight="1">
      <c r="A427" s="1"/>
      <c r="B427" s="1"/>
      <c r="C427" s="33"/>
      <c r="D427" s="102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3.5" customHeight="1">
      <c r="A428" s="1"/>
      <c r="B428" s="1"/>
      <c r="C428" s="33"/>
      <c r="D428" s="102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3.5" customHeight="1">
      <c r="A429" s="1"/>
      <c r="B429" s="1"/>
      <c r="C429" s="33"/>
      <c r="D429" s="102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3.5" customHeight="1">
      <c r="A430" s="1"/>
      <c r="B430" s="1"/>
      <c r="C430" s="33"/>
      <c r="D430" s="102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3.5" customHeight="1">
      <c r="A431" s="1"/>
      <c r="B431" s="1"/>
      <c r="C431" s="33"/>
      <c r="D431" s="102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3.5" customHeight="1">
      <c r="A432" s="1"/>
      <c r="B432" s="1"/>
      <c r="C432" s="33"/>
      <c r="D432" s="102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3.5" customHeight="1">
      <c r="A433" s="1"/>
      <c r="B433" s="1"/>
      <c r="C433" s="33"/>
      <c r="D433" s="102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3.5" customHeight="1">
      <c r="A434" s="1"/>
      <c r="B434" s="1"/>
      <c r="C434" s="33"/>
      <c r="D434" s="102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3.5" customHeight="1">
      <c r="A435" s="1"/>
      <c r="B435" s="1"/>
      <c r="C435" s="33"/>
      <c r="D435" s="102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3.5" customHeight="1">
      <c r="A436" s="1"/>
      <c r="B436" s="1"/>
      <c r="C436" s="33"/>
      <c r="D436" s="102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3.5" customHeight="1">
      <c r="A437" s="1"/>
      <c r="B437" s="1"/>
      <c r="C437" s="33"/>
      <c r="D437" s="102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3.5" customHeight="1">
      <c r="A438" s="1"/>
      <c r="B438" s="1"/>
      <c r="C438" s="33"/>
      <c r="D438" s="102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3.5" customHeight="1">
      <c r="A439" s="1"/>
      <c r="B439" s="1"/>
      <c r="C439" s="33"/>
      <c r="D439" s="102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3.5" customHeight="1">
      <c r="A440" s="1"/>
      <c r="B440" s="1"/>
      <c r="C440" s="33"/>
      <c r="D440" s="102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3.5" customHeight="1">
      <c r="A441" s="1"/>
      <c r="B441" s="1"/>
      <c r="C441" s="33"/>
      <c r="D441" s="102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3.5" customHeight="1">
      <c r="A442" s="1"/>
      <c r="B442" s="1"/>
      <c r="C442" s="33"/>
      <c r="D442" s="102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3.5" customHeight="1">
      <c r="A443" s="1"/>
      <c r="B443" s="1"/>
      <c r="C443" s="33"/>
      <c r="D443" s="102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3.5" customHeight="1">
      <c r="A444" s="1"/>
      <c r="B444" s="1"/>
      <c r="C444" s="33"/>
      <c r="D444" s="102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3.5" customHeight="1">
      <c r="A445" s="1"/>
      <c r="B445" s="1"/>
      <c r="C445" s="33"/>
      <c r="D445" s="102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3.5" customHeight="1">
      <c r="A446" s="1"/>
      <c r="B446" s="1"/>
      <c r="C446" s="33"/>
      <c r="D446" s="102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3.5" customHeight="1">
      <c r="A447" s="1"/>
      <c r="B447" s="1"/>
      <c r="C447" s="33"/>
      <c r="D447" s="102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3.5" customHeight="1">
      <c r="A448" s="1"/>
      <c r="B448" s="1"/>
      <c r="C448" s="33"/>
      <c r="D448" s="102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3.5" customHeight="1">
      <c r="A449" s="1"/>
      <c r="B449" s="1"/>
      <c r="C449" s="33"/>
      <c r="D449" s="102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3.5" customHeight="1">
      <c r="A450" s="1"/>
      <c r="B450" s="1"/>
      <c r="C450" s="33"/>
      <c r="D450" s="102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3.5" customHeight="1">
      <c r="A451" s="1"/>
      <c r="B451" s="1"/>
      <c r="C451" s="33"/>
      <c r="D451" s="102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3.5" customHeight="1">
      <c r="A452" s="1"/>
      <c r="B452" s="1"/>
      <c r="C452" s="33"/>
      <c r="D452" s="102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3.5" customHeight="1">
      <c r="A453" s="1"/>
      <c r="B453" s="1"/>
      <c r="C453" s="33"/>
      <c r="D453" s="102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3.5" customHeight="1">
      <c r="A454" s="1"/>
      <c r="B454" s="1"/>
      <c r="C454" s="33"/>
      <c r="D454" s="102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3.5" customHeight="1">
      <c r="A455" s="1"/>
      <c r="B455" s="1"/>
      <c r="C455" s="33"/>
      <c r="D455" s="102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3.5" customHeight="1">
      <c r="A456" s="1"/>
      <c r="B456" s="1"/>
      <c r="C456" s="33"/>
      <c r="D456" s="102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3.5" customHeight="1">
      <c r="A457" s="1"/>
      <c r="B457" s="1"/>
      <c r="C457" s="33"/>
      <c r="D457" s="102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3.5" customHeight="1">
      <c r="A458" s="1"/>
      <c r="B458" s="1"/>
      <c r="C458" s="33"/>
      <c r="D458" s="102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3.5" customHeight="1">
      <c r="A459" s="1"/>
      <c r="B459" s="1"/>
      <c r="C459" s="33"/>
      <c r="D459" s="102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3.5" customHeight="1">
      <c r="A460" s="1"/>
      <c r="B460" s="1"/>
      <c r="C460" s="33"/>
      <c r="D460" s="102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3.5" customHeight="1">
      <c r="A461" s="1"/>
      <c r="B461" s="1"/>
      <c r="C461" s="33"/>
      <c r="D461" s="102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3.5" customHeight="1">
      <c r="A462" s="1"/>
      <c r="B462" s="1"/>
      <c r="C462" s="33"/>
      <c r="D462" s="102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3.5" customHeight="1">
      <c r="A463" s="1"/>
      <c r="B463" s="1"/>
      <c r="C463" s="33"/>
      <c r="D463" s="102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3.5" customHeight="1">
      <c r="A464" s="1"/>
      <c r="B464" s="1"/>
      <c r="C464" s="33"/>
      <c r="D464" s="102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3.5" customHeight="1">
      <c r="A465" s="1"/>
      <c r="B465" s="1"/>
      <c r="C465" s="33"/>
      <c r="D465" s="102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3.5" customHeight="1">
      <c r="A466" s="1"/>
      <c r="B466" s="1"/>
      <c r="C466" s="33"/>
      <c r="D466" s="102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3.5" customHeight="1">
      <c r="A467" s="1"/>
      <c r="B467" s="1"/>
      <c r="C467" s="33"/>
      <c r="D467" s="102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3.5" customHeight="1">
      <c r="A468" s="1"/>
      <c r="B468" s="1"/>
      <c r="C468" s="33"/>
      <c r="D468" s="102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3.5" customHeight="1">
      <c r="A469" s="1"/>
      <c r="B469" s="1"/>
      <c r="C469" s="33"/>
      <c r="D469" s="102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3.5" customHeight="1">
      <c r="A470" s="1"/>
      <c r="B470" s="1"/>
      <c r="C470" s="33"/>
      <c r="D470" s="102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3.5" customHeight="1">
      <c r="A471" s="1"/>
      <c r="B471" s="1"/>
      <c r="C471" s="33"/>
      <c r="D471" s="102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3.5" customHeight="1">
      <c r="A472" s="1"/>
      <c r="B472" s="1"/>
      <c r="C472" s="33"/>
      <c r="D472" s="102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3.5" customHeight="1">
      <c r="A473" s="1"/>
      <c r="B473" s="1"/>
      <c r="C473" s="33"/>
      <c r="D473" s="102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3.5" customHeight="1">
      <c r="A474" s="1"/>
      <c r="B474" s="1"/>
      <c r="C474" s="33"/>
      <c r="D474" s="102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3.5" customHeight="1">
      <c r="A475" s="1"/>
      <c r="B475" s="1"/>
      <c r="C475" s="33"/>
      <c r="D475" s="102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3.5" customHeight="1">
      <c r="A476" s="1"/>
      <c r="B476" s="1"/>
      <c r="C476" s="33"/>
      <c r="D476" s="102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3.5" customHeight="1">
      <c r="A477" s="1"/>
      <c r="B477" s="1"/>
      <c r="C477" s="33"/>
      <c r="D477" s="102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3.5" customHeight="1">
      <c r="A478" s="1"/>
      <c r="B478" s="1"/>
      <c r="C478" s="33"/>
      <c r="D478" s="102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3.5" customHeight="1">
      <c r="A479" s="1"/>
      <c r="B479" s="1"/>
      <c r="C479" s="33"/>
      <c r="D479" s="102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3.5" customHeight="1">
      <c r="A480" s="1"/>
      <c r="B480" s="1"/>
      <c r="C480" s="33"/>
      <c r="D480" s="102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3.5" customHeight="1">
      <c r="A481" s="1"/>
      <c r="B481" s="1"/>
      <c r="C481" s="33"/>
      <c r="D481" s="102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3.5" customHeight="1">
      <c r="A482" s="1"/>
      <c r="B482" s="1"/>
      <c r="C482" s="33"/>
      <c r="D482" s="102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3.5" customHeight="1">
      <c r="A483" s="1"/>
      <c r="B483" s="1"/>
      <c r="C483" s="33"/>
      <c r="D483" s="102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3.5" customHeight="1">
      <c r="A484" s="1"/>
      <c r="B484" s="1"/>
      <c r="C484" s="33"/>
      <c r="D484" s="102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3.5" customHeight="1">
      <c r="A485" s="1"/>
      <c r="B485" s="1"/>
      <c r="C485" s="33"/>
      <c r="D485" s="102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3.5" customHeight="1">
      <c r="A486" s="1"/>
      <c r="B486" s="1"/>
      <c r="C486" s="33"/>
      <c r="D486" s="102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3.5" customHeight="1">
      <c r="A487" s="1"/>
      <c r="B487" s="1"/>
      <c r="C487" s="33"/>
      <c r="D487" s="102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3.5" customHeight="1">
      <c r="A488" s="1"/>
      <c r="B488" s="1"/>
      <c r="C488" s="33"/>
      <c r="D488" s="102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3.5" customHeight="1">
      <c r="A489" s="1"/>
      <c r="B489" s="1"/>
      <c r="C489" s="33"/>
      <c r="D489" s="102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3.5" customHeight="1">
      <c r="A490" s="1"/>
      <c r="B490" s="1"/>
      <c r="C490" s="33"/>
      <c r="D490" s="102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3.5" customHeight="1">
      <c r="A491" s="1"/>
      <c r="B491" s="1"/>
      <c r="C491" s="33"/>
      <c r="D491" s="102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3.5" customHeight="1">
      <c r="A492" s="1"/>
      <c r="B492" s="1"/>
      <c r="C492" s="33"/>
      <c r="D492" s="102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3.5" customHeight="1">
      <c r="A493" s="1"/>
      <c r="B493" s="1"/>
      <c r="C493" s="33"/>
      <c r="D493" s="102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3.5" customHeight="1">
      <c r="A494" s="1"/>
      <c r="B494" s="1"/>
      <c r="C494" s="33"/>
      <c r="D494" s="102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3.5" customHeight="1">
      <c r="A495" s="1"/>
      <c r="B495" s="1"/>
      <c r="C495" s="33"/>
      <c r="D495" s="102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3.5" customHeight="1">
      <c r="A496" s="1"/>
      <c r="B496" s="1"/>
      <c r="C496" s="33"/>
      <c r="D496" s="102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3.5" customHeight="1">
      <c r="A497" s="1"/>
      <c r="B497" s="1"/>
      <c r="C497" s="33"/>
      <c r="D497" s="102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3.5" customHeight="1">
      <c r="A498" s="1"/>
      <c r="B498" s="1"/>
      <c r="C498" s="33"/>
      <c r="D498" s="102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3.5" customHeight="1">
      <c r="A499" s="1"/>
      <c r="B499" s="1"/>
      <c r="C499" s="33"/>
      <c r="D499" s="102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3.5" customHeight="1">
      <c r="A500" s="1"/>
      <c r="B500" s="1"/>
      <c r="C500" s="33"/>
      <c r="D500" s="102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3.5" customHeight="1">
      <c r="A501" s="1"/>
      <c r="B501" s="1"/>
      <c r="C501" s="33"/>
      <c r="D501" s="102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3.5" customHeight="1">
      <c r="A502" s="1"/>
      <c r="B502" s="1"/>
      <c r="C502" s="33"/>
      <c r="D502" s="102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3.5" customHeight="1">
      <c r="A503" s="1"/>
      <c r="B503" s="1"/>
      <c r="C503" s="33"/>
      <c r="D503" s="102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3.5" customHeight="1">
      <c r="A504" s="1"/>
      <c r="B504" s="1"/>
      <c r="C504" s="33"/>
      <c r="D504" s="102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3.5" customHeight="1">
      <c r="A505" s="1"/>
      <c r="B505" s="1"/>
      <c r="C505" s="33"/>
      <c r="D505" s="102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3.5" customHeight="1">
      <c r="A506" s="1"/>
      <c r="B506" s="1"/>
      <c r="C506" s="33"/>
      <c r="D506" s="102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3.5" customHeight="1">
      <c r="A507" s="1"/>
      <c r="B507" s="1"/>
      <c r="C507" s="33"/>
      <c r="D507" s="102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3.5" customHeight="1">
      <c r="A508" s="1"/>
      <c r="B508" s="1"/>
      <c r="C508" s="33"/>
      <c r="D508" s="102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3.5" customHeight="1">
      <c r="A509" s="1"/>
      <c r="B509" s="1"/>
      <c r="C509" s="33"/>
      <c r="D509" s="102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3.5" customHeight="1">
      <c r="A510" s="1"/>
      <c r="B510" s="1"/>
      <c r="C510" s="33"/>
      <c r="D510" s="102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3.5" customHeight="1">
      <c r="A511" s="1"/>
      <c r="B511" s="1"/>
      <c r="C511" s="33"/>
      <c r="D511" s="102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3.5" customHeight="1">
      <c r="A512" s="1"/>
      <c r="B512" s="1"/>
      <c r="C512" s="33"/>
      <c r="D512" s="102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3.5" customHeight="1">
      <c r="A513" s="1"/>
      <c r="B513" s="1"/>
      <c r="C513" s="33"/>
      <c r="D513" s="102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3.5" customHeight="1">
      <c r="A514" s="1"/>
      <c r="B514" s="1"/>
      <c r="C514" s="33"/>
      <c r="D514" s="102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3.5" customHeight="1">
      <c r="A515" s="1"/>
      <c r="B515" s="1"/>
      <c r="C515" s="33"/>
      <c r="D515" s="102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3.5" customHeight="1">
      <c r="A516" s="1"/>
      <c r="B516" s="1"/>
      <c r="C516" s="33"/>
      <c r="D516" s="102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3.5" customHeight="1">
      <c r="A517" s="1"/>
      <c r="B517" s="1"/>
      <c r="C517" s="33"/>
      <c r="D517" s="102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3.5" customHeight="1">
      <c r="A518" s="1"/>
      <c r="B518" s="1"/>
      <c r="C518" s="33"/>
      <c r="D518" s="102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3.5" customHeight="1">
      <c r="A519" s="1"/>
      <c r="B519" s="1"/>
      <c r="C519" s="33"/>
      <c r="D519" s="102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3.5" customHeight="1">
      <c r="A520" s="1"/>
      <c r="B520" s="1"/>
      <c r="C520" s="33"/>
      <c r="D520" s="102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3.5" customHeight="1">
      <c r="A521" s="1"/>
      <c r="B521" s="1"/>
      <c r="C521" s="33"/>
      <c r="D521" s="102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3.5" customHeight="1">
      <c r="A522" s="1"/>
      <c r="B522" s="1"/>
      <c r="C522" s="33"/>
      <c r="D522" s="102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3.5" customHeight="1">
      <c r="A523" s="1"/>
      <c r="B523" s="1"/>
      <c r="C523" s="33"/>
      <c r="D523" s="102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3.5" customHeight="1">
      <c r="A524" s="1"/>
      <c r="B524" s="1"/>
      <c r="C524" s="33"/>
      <c r="D524" s="102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3.5" customHeight="1">
      <c r="A525" s="1"/>
      <c r="B525" s="1"/>
      <c r="C525" s="33"/>
      <c r="D525" s="102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3.5" customHeight="1">
      <c r="A526" s="1"/>
      <c r="B526" s="1"/>
      <c r="C526" s="33"/>
      <c r="D526" s="102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3.5" customHeight="1">
      <c r="A527" s="1"/>
      <c r="B527" s="1"/>
      <c r="C527" s="33"/>
      <c r="D527" s="102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3.5" customHeight="1">
      <c r="A528" s="1"/>
      <c r="B528" s="1"/>
      <c r="C528" s="33"/>
      <c r="D528" s="102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3.5" customHeight="1">
      <c r="A529" s="1"/>
      <c r="B529" s="1"/>
      <c r="C529" s="33"/>
      <c r="D529" s="102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3.5" customHeight="1">
      <c r="A530" s="1"/>
      <c r="B530" s="1"/>
      <c r="C530" s="33"/>
      <c r="D530" s="102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3.5" customHeight="1">
      <c r="A531" s="1"/>
      <c r="B531" s="1"/>
      <c r="C531" s="33"/>
      <c r="D531" s="102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3.5" customHeight="1">
      <c r="A532" s="1"/>
      <c r="B532" s="1"/>
      <c r="C532" s="33"/>
      <c r="D532" s="102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3.5" customHeight="1">
      <c r="A533" s="1"/>
      <c r="B533" s="1"/>
      <c r="C533" s="33"/>
      <c r="D533" s="102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3.5" customHeight="1">
      <c r="A534" s="1"/>
      <c r="B534" s="1"/>
      <c r="C534" s="33"/>
      <c r="D534" s="102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3.5" customHeight="1">
      <c r="A535" s="1"/>
      <c r="B535" s="1"/>
      <c r="C535" s="33"/>
      <c r="D535" s="102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3.5" customHeight="1">
      <c r="A536" s="1"/>
      <c r="B536" s="1"/>
      <c r="C536" s="33"/>
      <c r="D536" s="102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3.5" customHeight="1">
      <c r="A537" s="1"/>
      <c r="B537" s="1"/>
      <c r="C537" s="33"/>
      <c r="D537" s="102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3.5" customHeight="1">
      <c r="A538" s="1"/>
      <c r="B538" s="1"/>
      <c r="C538" s="33"/>
      <c r="D538" s="102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3.5" customHeight="1">
      <c r="A539" s="1"/>
      <c r="B539" s="1"/>
      <c r="C539" s="33"/>
      <c r="D539" s="102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3.5" customHeight="1">
      <c r="A540" s="1"/>
      <c r="B540" s="1"/>
      <c r="C540" s="33"/>
      <c r="D540" s="102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3.5" customHeight="1">
      <c r="A541" s="1"/>
      <c r="B541" s="1"/>
      <c r="C541" s="33"/>
      <c r="D541" s="102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3.5" customHeight="1">
      <c r="A542" s="1"/>
      <c r="B542" s="1"/>
      <c r="C542" s="33"/>
      <c r="D542" s="102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3.5" customHeight="1">
      <c r="A543" s="1"/>
      <c r="B543" s="1"/>
      <c r="C543" s="33"/>
      <c r="D543" s="102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3.5" customHeight="1">
      <c r="A544" s="1"/>
      <c r="B544" s="1"/>
      <c r="C544" s="33"/>
      <c r="D544" s="102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3.5" customHeight="1">
      <c r="A545" s="1"/>
      <c r="B545" s="1"/>
      <c r="C545" s="33"/>
      <c r="D545" s="102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3.5" customHeight="1">
      <c r="A546" s="1"/>
      <c r="B546" s="1"/>
      <c r="C546" s="33"/>
      <c r="D546" s="102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3.5" customHeight="1">
      <c r="A547" s="1"/>
      <c r="B547" s="1"/>
      <c r="C547" s="33"/>
      <c r="D547" s="102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3.5" customHeight="1">
      <c r="A548" s="1"/>
      <c r="B548" s="1"/>
      <c r="C548" s="33"/>
      <c r="D548" s="102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3.5" customHeight="1">
      <c r="A549" s="1"/>
      <c r="B549" s="1"/>
      <c r="C549" s="33"/>
      <c r="D549" s="102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3.5" customHeight="1">
      <c r="A550" s="1"/>
      <c r="B550" s="1"/>
      <c r="C550" s="33"/>
      <c r="D550" s="102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3.5" customHeight="1">
      <c r="A551" s="1"/>
      <c r="B551" s="1"/>
      <c r="C551" s="33"/>
      <c r="D551" s="102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3.5" customHeight="1">
      <c r="A552" s="1"/>
      <c r="B552" s="1"/>
      <c r="C552" s="33"/>
      <c r="D552" s="102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3.5" customHeight="1">
      <c r="A553" s="1"/>
      <c r="B553" s="1"/>
      <c r="C553" s="33"/>
      <c r="D553" s="102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3.5" customHeight="1">
      <c r="A554" s="1"/>
      <c r="B554" s="1"/>
      <c r="C554" s="33"/>
      <c r="D554" s="102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3.5" customHeight="1">
      <c r="A555" s="1"/>
      <c r="B555" s="1"/>
      <c r="C555" s="33"/>
      <c r="D555" s="102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3.5" customHeight="1">
      <c r="A556" s="1"/>
      <c r="B556" s="1"/>
      <c r="C556" s="33"/>
      <c r="D556" s="102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3.5" customHeight="1">
      <c r="A557" s="1"/>
      <c r="B557" s="1"/>
      <c r="C557" s="33"/>
      <c r="D557" s="102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3.5" customHeight="1">
      <c r="A558" s="1"/>
      <c r="B558" s="1"/>
      <c r="C558" s="33"/>
      <c r="D558" s="102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3.5" customHeight="1">
      <c r="A559" s="1"/>
      <c r="B559" s="1"/>
      <c r="C559" s="33"/>
      <c r="D559" s="102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3.5" customHeight="1">
      <c r="A560" s="1"/>
      <c r="B560" s="1"/>
      <c r="C560" s="33"/>
      <c r="D560" s="102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3.5" customHeight="1">
      <c r="A561" s="1"/>
      <c r="B561" s="1"/>
      <c r="C561" s="33"/>
      <c r="D561" s="102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3.5" customHeight="1">
      <c r="A562" s="1"/>
      <c r="B562" s="1"/>
      <c r="C562" s="33"/>
      <c r="D562" s="102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3.5" customHeight="1">
      <c r="A563" s="1"/>
      <c r="B563" s="1"/>
      <c r="C563" s="33"/>
      <c r="D563" s="102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3.5" customHeight="1">
      <c r="A564" s="1"/>
      <c r="B564" s="1"/>
      <c r="C564" s="33"/>
      <c r="D564" s="102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3.5" customHeight="1">
      <c r="A565" s="1"/>
      <c r="B565" s="1"/>
      <c r="C565" s="33"/>
      <c r="D565" s="102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3.5" customHeight="1">
      <c r="A566" s="1"/>
      <c r="B566" s="1"/>
      <c r="C566" s="33"/>
      <c r="D566" s="102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3.5" customHeight="1">
      <c r="A567" s="1"/>
      <c r="B567" s="1"/>
      <c r="C567" s="33"/>
      <c r="D567" s="102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3.5" customHeight="1">
      <c r="A568" s="1"/>
      <c r="B568" s="1"/>
      <c r="C568" s="33"/>
      <c r="D568" s="102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3.5" customHeight="1">
      <c r="A569" s="1"/>
      <c r="B569" s="1"/>
      <c r="C569" s="33"/>
      <c r="D569" s="102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3.5" customHeight="1">
      <c r="A570" s="1"/>
      <c r="B570" s="1"/>
      <c r="C570" s="33"/>
      <c r="D570" s="102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3.5" customHeight="1">
      <c r="A571" s="1"/>
      <c r="B571" s="1"/>
      <c r="C571" s="33"/>
      <c r="D571" s="102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3.5" customHeight="1">
      <c r="A572" s="1"/>
      <c r="B572" s="1"/>
      <c r="C572" s="33"/>
      <c r="D572" s="102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3.5" customHeight="1">
      <c r="A573" s="1"/>
      <c r="B573" s="1"/>
      <c r="C573" s="33"/>
      <c r="D573" s="102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3.5" customHeight="1">
      <c r="A574" s="1"/>
      <c r="B574" s="1"/>
      <c r="C574" s="33"/>
      <c r="D574" s="102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3.5" customHeight="1">
      <c r="A575" s="1"/>
      <c r="B575" s="1"/>
      <c r="C575" s="33"/>
      <c r="D575" s="102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3.5" customHeight="1">
      <c r="A576" s="1"/>
      <c r="B576" s="1"/>
      <c r="C576" s="33"/>
      <c r="D576" s="102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3.5" customHeight="1">
      <c r="A577" s="1"/>
      <c r="B577" s="1"/>
      <c r="C577" s="33"/>
      <c r="D577" s="102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3.5" customHeight="1">
      <c r="A578" s="1"/>
      <c r="B578" s="1"/>
      <c r="C578" s="33"/>
      <c r="D578" s="102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3.5" customHeight="1">
      <c r="A579" s="1"/>
      <c r="B579" s="1"/>
      <c r="C579" s="33"/>
      <c r="D579" s="102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3.5" customHeight="1">
      <c r="A580" s="1"/>
      <c r="B580" s="1"/>
      <c r="C580" s="33"/>
      <c r="D580" s="102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3.5" customHeight="1">
      <c r="A581" s="1"/>
      <c r="B581" s="1"/>
      <c r="C581" s="33"/>
      <c r="D581" s="102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3.5" customHeight="1">
      <c r="A582" s="1"/>
      <c r="B582" s="1"/>
      <c r="C582" s="33"/>
      <c r="D582" s="102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3.5" customHeight="1">
      <c r="A583" s="1"/>
      <c r="B583" s="1"/>
      <c r="C583" s="33"/>
      <c r="D583" s="102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3.5" customHeight="1">
      <c r="A584" s="1"/>
      <c r="B584" s="1"/>
      <c r="C584" s="33"/>
      <c r="D584" s="102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3.5" customHeight="1">
      <c r="A585" s="1"/>
      <c r="B585" s="1"/>
      <c r="C585" s="33"/>
      <c r="D585" s="102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3.5" customHeight="1">
      <c r="A586" s="1"/>
      <c r="B586" s="1"/>
      <c r="C586" s="33"/>
      <c r="D586" s="102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3.5" customHeight="1">
      <c r="A587" s="1"/>
      <c r="B587" s="1"/>
      <c r="C587" s="33"/>
      <c r="D587" s="102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3.5" customHeight="1">
      <c r="A588" s="1"/>
      <c r="B588" s="1"/>
      <c r="C588" s="33"/>
      <c r="D588" s="102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3.5" customHeight="1">
      <c r="A589" s="1"/>
      <c r="B589" s="1"/>
      <c r="C589" s="33"/>
      <c r="D589" s="102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3.5" customHeight="1">
      <c r="A590" s="1"/>
      <c r="B590" s="1"/>
      <c r="C590" s="33"/>
      <c r="D590" s="102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3.5" customHeight="1">
      <c r="A591" s="1"/>
      <c r="B591" s="1"/>
      <c r="C591" s="33"/>
      <c r="D591" s="102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3.5" customHeight="1">
      <c r="A592" s="1"/>
      <c r="B592" s="1"/>
      <c r="C592" s="33"/>
      <c r="D592" s="102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3.5" customHeight="1">
      <c r="A593" s="1"/>
      <c r="B593" s="1"/>
      <c r="C593" s="33"/>
      <c r="D593" s="102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3.5" customHeight="1">
      <c r="A594" s="1"/>
      <c r="B594" s="1"/>
      <c r="C594" s="33"/>
      <c r="D594" s="102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3.5" customHeight="1">
      <c r="A595" s="1"/>
      <c r="B595" s="1"/>
      <c r="C595" s="33"/>
      <c r="D595" s="102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3.5" customHeight="1">
      <c r="A596" s="1"/>
      <c r="B596" s="1"/>
      <c r="C596" s="33"/>
      <c r="D596" s="102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3.5" customHeight="1">
      <c r="A597" s="1"/>
      <c r="B597" s="1"/>
      <c r="C597" s="33"/>
      <c r="D597" s="102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3.5" customHeight="1">
      <c r="A598" s="1"/>
      <c r="B598" s="1"/>
      <c r="C598" s="33"/>
      <c r="D598" s="102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3.5" customHeight="1">
      <c r="A599" s="1"/>
      <c r="B599" s="1"/>
      <c r="C599" s="33"/>
      <c r="D599" s="102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3.5" customHeight="1">
      <c r="A600" s="1"/>
      <c r="B600" s="1"/>
      <c r="C600" s="33"/>
      <c r="D600" s="102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3.5" customHeight="1">
      <c r="A601" s="1"/>
      <c r="B601" s="1"/>
      <c r="C601" s="33"/>
      <c r="D601" s="102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3.5" customHeight="1">
      <c r="A602" s="1"/>
      <c r="B602" s="1"/>
      <c r="C602" s="33"/>
      <c r="D602" s="102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3.5" customHeight="1">
      <c r="A603" s="1"/>
      <c r="B603" s="1"/>
      <c r="C603" s="33"/>
      <c r="D603" s="102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3.5" customHeight="1">
      <c r="A604" s="1"/>
      <c r="B604" s="1"/>
      <c r="C604" s="33"/>
      <c r="D604" s="102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3.5" customHeight="1">
      <c r="A605" s="1"/>
      <c r="B605" s="1"/>
      <c r="C605" s="33"/>
      <c r="D605" s="102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3.5" customHeight="1">
      <c r="A606" s="1"/>
      <c r="B606" s="1"/>
      <c r="C606" s="33"/>
      <c r="D606" s="102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3.5" customHeight="1">
      <c r="A607" s="1"/>
      <c r="B607" s="1"/>
      <c r="C607" s="33"/>
      <c r="D607" s="102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3.5" customHeight="1">
      <c r="A608" s="1"/>
      <c r="B608" s="1"/>
      <c r="C608" s="33"/>
      <c r="D608" s="102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3.5" customHeight="1">
      <c r="A609" s="1"/>
      <c r="B609" s="1"/>
      <c r="C609" s="33"/>
      <c r="D609" s="102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3.5" customHeight="1">
      <c r="A610" s="1"/>
      <c r="B610" s="1"/>
      <c r="C610" s="33"/>
      <c r="D610" s="102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3.5" customHeight="1">
      <c r="A611" s="1"/>
      <c r="B611" s="1"/>
      <c r="C611" s="33"/>
      <c r="D611" s="102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3.5" customHeight="1">
      <c r="A612" s="1"/>
      <c r="B612" s="1"/>
      <c r="C612" s="33"/>
      <c r="D612" s="102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3.5" customHeight="1">
      <c r="A613" s="1"/>
      <c r="B613" s="1"/>
      <c r="C613" s="33"/>
      <c r="D613" s="102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3.5" customHeight="1">
      <c r="A614" s="1"/>
      <c r="B614" s="1"/>
      <c r="C614" s="33"/>
      <c r="D614" s="102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3.5" customHeight="1">
      <c r="A615" s="1"/>
      <c r="B615" s="1"/>
      <c r="C615" s="33"/>
      <c r="D615" s="102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3.5" customHeight="1">
      <c r="A616" s="1"/>
      <c r="B616" s="1"/>
      <c r="C616" s="33"/>
      <c r="D616" s="102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3.5" customHeight="1">
      <c r="A617" s="1"/>
      <c r="B617" s="1"/>
      <c r="C617" s="33"/>
      <c r="D617" s="102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3.5" customHeight="1">
      <c r="A618" s="1"/>
      <c r="B618" s="1"/>
      <c r="C618" s="33"/>
      <c r="D618" s="102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3.5" customHeight="1">
      <c r="A619" s="1"/>
      <c r="B619" s="1"/>
      <c r="C619" s="33"/>
      <c r="D619" s="102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3.5" customHeight="1">
      <c r="A620" s="1"/>
      <c r="B620" s="1"/>
      <c r="C620" s="33"/>
      <c r="D620" s="102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3.5" customHeight="1">
      <c r="A621" s="1"/>
      <c r="B621" s="1"/>
      <c r="C621" s="33"/>
      <c r="D621" s="102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3.5" customHeight="1">
      <c r="A622" s="1"/>
      <c r="B622" s="1"/>
      <c r="C622" s="33"/>
      <c r="D622" s="102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3.5" customHeight="1">
      <c r="A623" s="1"/>
      <c r="B623" s="1"/>
      <c r="C623" s="33"/>
      <c r="D623" s="102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3.5" customHeight="1">
      <c r="A624" s="1"/>
      <c r="B624" s="1"/>
      <c r="C624" s="33"/>
      <c r="D624" s="102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3.5" customHeight="1">
      <c r="A625" s="1"/>
      <c r="B625" s="1"/>
      <c r="C625" s="33"/>
      <c r="D625" s="102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3.5" customHeight="1">
      <c r="A626" s="1"/>
      <c r="B626" s="1"/>
      <c r="C626" s="33"/>
      <c r="D626" s="102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3.5" customHeight="1">
      <c r="A627" s="1"/>
      <c r="B627" s="1"/>
      <c r="C627" s="33"/>
      <c r="D627" s="102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3.5" customHeight="1">
      <c r="A628" s="1"/>
      <c r="B628" s="1"/>
      <c r="C628" s="33"/>
      <c r="D628" s="102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3.5" customHeight="1">
      <c r="A629" s="1"/>
      <c r="B629" s="1"/>
      <c r="C629" s="33"/>
      <c r="D629" s="102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3.5" customHeight="1">
      <c r="A630" s="1"/>
      <c r="B630" s="1"/>
      <c r="C630" s="33"/>
      <c r="D630" s="102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3.5" customHeight="1">
      <c r="A631" s="1"/>
      <c r="B631" s="1"/>
      <c r="C631" s="33"/>
      <c r="D631" s="102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3.5" customHeight="1">
      <c r="A632" s="1"/>
      <c r="B632" s="1"/>
      <c r="C632" s="33"/>
      <c r="D632" s="102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3.5" customHeight="1">
      <c r="A633" s="1"/>
      <c r="B633" s="1"/>
      <c r="C633" s="33"/>
      <c r="D633" s="102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3.5" customHeight="1">
      <c r="A634" s="1"/>
      <c r="B634" s="1"/>
      <c r="C634" s="33"/>
      <c r="D634" s="102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3.5" customHeight="1">
      <c r="A635" s="1"/>
      <c r="B635" s="1"/>
      <c r="C635" s="33"/>
      <c r="D635" s="102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3.5" customHeight="1">
      <c r="A636" s="1"/>
      <c r="B636" s="1"/>
      <c r="C636" s="33"/>
      <c r="D636" s="102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3.5" customHeight="1">
      <c r="A637" s="1"/>
      <c r="B637" s="1"/>
      <c r="C637" s="33"/>
      <c r="D637" s="102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3.5" customHeight="1">
      <c r="A638" s="1"/>
      <c r="B638" s="1"/>
      <c r="C638" s="33"/>
      <c r="D638" s="102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3.5" customHeight="1">
      <c r="A639" s="1"/>
      <c r="B639" s="1"/>
      <c r="C639" s="33"/>
      <c r="D639" s="102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3.5" customHeight="1">
      <c r="A640" s="1"/>
      <c r="B640" s="1"/>
      <c r="C640" s="33"/>
      <c r="D640" s="102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3.5" customHeight="1">
      <c r="A641" s="1"/>
      <c r="B641" s="1"/>
      <c r="C641" s="33"/>
      <c r="D641" s="102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3.5" customHeight="1">
      <c r="A642" s="1"/>
      <c r="B642" s="1"/>
      <c r="C642" s="33"/>
      <c r="D642" s="102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3.5" customHeight="1">
      <c r="A643" s="1"/>
      <c r="B643" s="1"/>
      <c r="C643" s="33"/>
      <c r="D643" s="102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3.5" customHeight="1">
      <c r="A644" s="1"/>
      <c r="B644" s="1"/>
      <c r="C644" s="33"/>
      <c r="D644" s="102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3.5" customHeight="1">
      <c r="A645" s="1"/>
      <c r="B645" s="1"/>
      <c r="C645" s="33"/>
      <c r="D645" s="102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3.5" customHeight="1">
      <c r="A646" s="1"/>
      <c r="B646" s="1"/>
      <c r="C646" s="33"/>
      <c r="D646" s="102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3.5" customHeight="1">
      <c r="A647" s="1"/>
      <c r="B647" s="1"/>
      <c r="C647" s="33"/>
      <c r="D647" s="102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3.5" customHeight="1">
      <c r="A648" s="1"/>
      <c r="B648" s="1"/>
      <c r="C648" s="33"/>
      <c r="D648" s="102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3.5" customHeight="1">
      <c r="A649" s="1"/>
      <c r="B649" s="1"/>
      <c r="C649" s="33"/>
      <c r="D649" s="102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3.5" customHeight="1">
      <c r="A650" s="1"/>
      <c r="B650" s="1"/>
      <c r="C650" s="33"/>
      <c r="D650" s="102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3.5" customHeight="1">
      <c r="A651" s="1"/>
      <c r="B651" s="1"/>
      <c r="C651" s="33"/>
      <c r="D651" s="102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3.5" customHeight="1">
      <c r="A652" s="1"/>
      <c r="B652" s="1"/>
      <c r="C652" s="33"/>
      <c r="D652" s="102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3.5" customHeight="1">
      <c r="A653" s="1"/>
      <c r="B653" s="1"/>
      <c r="C653" s="33"/>
      <c r="D653" s="102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3.5" customHeight="1">
      <c r="A654" s="1"/>
      <c r="B654" s="1"/>
      <c r="C654" s="33"/>
      <c r="D654" s="102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3.5" customHeight="1">
      <c r="A655" s="1"/>
      <c r="B655" s="1"/>
      <c r="C655" s="33"/>
      <c r="D655" s="102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3.5" customHeight="1">
      <c r="A656" s="1"/>
      <c r="B656" s="1"/>
      <c r="C656" s="33"/>
      <c r="D656" s="102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3.5" customHeight="1">
      <c r="A657" s="1"/>
      <c r="B657" s="1"/>
      <c r="C657" s="33"/>
      <c r="D657" s="102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3.5" customHeight="1">
      <c r="A658" s="1"/>
      <c r="B658" s="1"/>
      <c r="C658" s="33"/>
      <c r="D658" s="102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3.5" customHeight="1">
      <c r="A659" s="1"/>
      <c r="B659" s="1"/>
      <c r="C659" s="33"/>
      <c r="D659" s="102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3.5" customHeight="1">
      <c r="A660" s="1"/>
      <c r="B660" s="1"/>
      <c r="C660" s="33"/>
      <c r="D660" s="102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3.5" customHeight="1">
      <c r="A661" s="1"/>
      <c r="B661" s="1"/>
      <c r="C661" s="33"/>
      <c r="D661" s="102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3.5" customHeight="1">
      <c r="A662" s="1"/>
      <c r="B662" s="1"/>
      <c r="C662" s="33"/>
      <c r="D662" s="102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3.5" customHeight="1">
      <c r="A663" s="1"/>
      <c r="B663" s="1"/>
      <c r="C663" s="33"/>
      <c r="D663" s="102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3.5" customHeight="1">
      <c r="A664" s="1"/>
      <c r="B664" s="1"/>
      <c r="C664" s="33"/>
      <c r="D664" s="102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3.5" customHeight="1">
      <c r="A665" s="1"/>
      <c r="B665" s="1"/>
      <c r="C665" s="33"/>
      <c r="D665" s="102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3.5" customHeight="1">
      <c r="A666" s="1"/>
      <c r="B666" s="1"/>
      <c r="C666" s="33"/>
      <c r="D666" s="102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3.5" customHeight="1">
      <c r="A667" s="1"/>
      <c r="B667" s="1"/>
      <c r="C667" s="33"/>
      <c r="D667" s="102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3.5" customHeight="1">
      <c r="A668" s="1"/>
      <c r="B668" s="1"/>
      <c r="C668" s="33"/>
      <c r="D668" s="102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3.5" customHeight="1">
      <c r="A669" s="1"/>
      <c r="B669" s="1"/>
      <c r="C669" s="33"/>
      <c r="D669" s="102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3.5" customHeight="1">
      <c r="A670" s="1"/>
      <c r="B670" s="1"/>
      <c r="C670" s="33"/>
      <c r="D670" s="102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3.5" customHeight="1">
      <c r="A671" s="1"/>
      <c r="B671" s="1"/>
      <c r="C671" s="33"/>
      <c r="D671" s="102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3.5" customHeight="1">
      <c r="A672" s="1"/>
      <c r="B672" s="1"/>
      <c r="C672" s="33"/>
      <c r="D672" s="102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3.5" customHeight="1">
      <c r="A673" s="1"/>
      <c r="B673" s="1"/>
      <c r="C673" s="33"/>
      <c r="D673" s="102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3.5" customHeight="1">
      <c r="A674" s="1"/>
      <c r="B674" s="1"/>
      <c r="C674" s="33"/>
      <c r="D674" s="102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3.5" customHeight="1">
      <c r="A675" s="1"/>
      <c r="B675" s="1"/>
      <c r="C675" s="33"/>
      <c r="D675" s="102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3.5" customHeight="1">
      <c r="A676" s="1"/>
      <c r="B676" s="1"/>
      <c r="C676" s="33"/>
      <c r="D676" s="102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3.5" customHeight="1">
      <c r="A677" s="1"/>
      <c r="B677" s="1"/>
      <c r="C677" s="33"/>
      <c r="D677" s="102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3.5" customHeight="1">
      <c r="A678" s="1"/>
      <c r="B678" s="1"/>
      <c r="C678" s="33"/>
      <c r="D678" s="102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3.5" customHeight="1">
      <c r="A679" s="1"/>
      <c r="B679" s="1"/>
      <c r="C679" s="33"/>
      <c r="D679" s="102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3.5" customHeight="1">
      <c r="A680" s="1"/>
      <c r="B680" s="1"/>
      <c r="C680" s="33"/>
      <c r="D680" s="102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3.5" customHeight="1">
      <c r="A681" s="1"/>
      <c r="B681" s="1"/>
      <c r="C681" s="33"/>
      <c r="D681" s="102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3.5" customHeight="1">
      <c r="A682" s="1"/>
      <c r="B682" s="1"/>
      <c r="C682" s="33"/>
      <c r="D682" s="102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3.5" customHeight="1">
      <c r="A683" s="1"/>
      <c r="B683" s="1"/>
      <c r="C683" s="33"/>
      <c r="D683" s="102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3.5" customHeight="1">
      <c r="A684" s="1"/>
      <c r="B684" s="1"/>
      <c r="C684" s="33"/>
      <c r="D684" s="102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3.5" customHeight="1">
      <c r="A685" s="1"/>
      <c r="B685" s="1"/>
      <c r="C685" s="33"/>
      <c r="D685" s="102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3.5" customHeight="1">
      <c r="A686" s="1"/>
      <c r="B686" s="1"/>
      <c r="C686" s="33"/>
      <c r="D686" s="102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3.5" customHeight="1">
      <c r="A687" s="1"/>
      <c r="B687" s="1"/>
      <c r="C687" s="33"/>
      <c r="D687" s="102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3.5" customHeight="1">
      <c r="A688" s="1"/>
      <c r="B688" s="1"/>
      <c r="C688" s="33"/>
      <c r="D688" s="102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3.5" customHeight="1">
      <c r="A689" s="1"/>
      <c r="B689" s="1"/>
      <c r="C689" s="33"/>
      <c r="D689" s="102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3.5" customHeight="1">
      <c r="A690" s="1"/>
      <c r="B690" s="1"/>
      <c r="C690" s="33"/>
      <c r="D690" s="102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3.5" customHeight="1">
      <c r="A691" s="1"/>
      <c r="B691" s="1"/>
      <c r="C691" s="33"/>
      <c r="D691" s="102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3.5" customHeight="1">
      <c r="A692" s="1"/>
      <c r="B692" s="1"/>
      <c r="C692" s="33"/>
      <c r="D692" s="102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3.5" customHeight="1">
      <c r="A693" s="1"/>
      <c r="B693" s="1"/>
      <c r="C693" s="33"/>
      <c r="D693" s="102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3.5" customHeight="1">
      <c r="A694" s="1"/>
      <c r="B694" s="1"/>
      <c r="C694" s="33"/>
      <c r="D694" s="102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3.5" customHeight="1">
      <c r="A695" s="1"/>
      <c r="B695" s="1"/>
      <c r="C695" s="33"/>
      <c r="D695" s="102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3.5" customHeight="1">
      <c r="A696" s="1"/>
      <c r="B696" s="1"/>
      <c r="C696" s="33"/>
      <c r="D696" s="102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3.5" customHeight="1">
      <c r="A697" s="1"/>
      <c r="B697" s="1"/>
      <c r="C697" s="33"/>
      <c r="D697" s="102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3.5" customHeight="1">
      <c r="A698" s="1"/>
      <c r="B698" s="1"/>
      <c r="C698" s="33"/>
      <c r="D698" s="102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3.5" customHeight="1">
      <c r="A699" s="1"/>
      <c r="B699" s="1"/>
      <c r="C699" s="33"/>
      <c r="D699" s="102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3.5" customHeight="1">
      <c r="A700" s="1"/>
      <c r="B700" s="1"/>
      <c r="C700" s="33"/>
      <c r="D700" s="102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3.5" customHeight="1">
      <c r="A701" s="1"/>
      <c r="B701" s="1"/>
      <c r="C701" s="33"/>
      <c r="D701" s="102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3.5" customHeight="1">
      <c r="A702" s="1"/>
      <c r="B702" s="1"/>
      <c r="C702" s="33"/>
      <c r="D702" s="102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3.5" customHeight="1">
      <c r="A703" s="1"/>
      <c r="B703" s="1"/>
      <c r="C703" s="33"/>
      <c r="D703" s="102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3.5" customHeight="1">
      <c r="A704" s="1"/>
      <c r="B704" s="1"/>
      <c r="C704" s="33"/>
      <c r="D704" s="102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3.5" customHeight="1">
      <c r="A705" s="1"/>
      <c r="B705" s="1"/>
      <c r="C705" s="33"/>
      <c r="D705" s="102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3.5" customHeight="1">
      <c r="A706" s="1"/>
      <c r="B706" s="1"/>
      <c r="C706" s="33"/>
      <c r="D706" s="102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3.5" customHeight="1">
      <c r="A707" s="1"/>
      <c r="B707" s="1"/>
      <c r="C707" s="33"/>
      <c r="D707" s="102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3.5" customHeight="1">
      <c r="A708" s="1"/>
      <c r="B708" s="1"/>
      <c r="C708" s="33"/>
      <c r="D708" s="102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3.5" customHeight="1">
      <c r="A709" s="1"/>
      <c r="B709" s="1"/>
      <c r="C709" s="33"/>
      <c r="D709" s="102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3.5" customHeight="1">
      <c r="A710" s="1"/>
      <c r="B710" s="1"/>
      <c r="C710" s="33"/>
      <c r="D710" s="102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3.5" customHeight="1">
      <c r="A711" s="1"/>
      <c r="B711" s="1"/>
      <c r="C711" s="33"/>
      <c r="D711" s="102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3.5" customHeight="1">
      <c r="A712" s="1"/>
      <c r="B712" s="1"/>
      <c r="C712" s="33"/>
      <c r="D712" s="102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3.5" customHeight="1">
      <c r="A713" s="1"/>
      <c r="B713" s="1"/>
      <c r="C713" s="33"/>
      <c r="D713" s="102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3.5" customHeight="1">
      <c r="A714" s="1"/>
      <c r="B714" s="1"/>
      <c r="C714" s="33"/>
      <c r="D714" s="102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3.5" customHeight="1">
      <c r="A715" s="1"/>
      <c r="B715" s="1"/>
      <c r="C715" s="33"/>
      <c r="D715" s="102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3.5" customHeight="1">
      <c r="A716" s="1"/>
      <c r="B716" s="1"/>
      <c r="C716" s="33"/>
      <c r="D716" s="102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3.5" customHeight="1">
      <c r="A717" s="1"/>
      <c r="B717" s="1"/>
      <c r="C717" s="33"/>
      <c r="D717" s="102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3.5" customHeight="1">
      <c r="A718" s="1"/>
      <c r="B718" s="1"/>
      <c r="C718" s="33"/>
      <c r="D718" s="102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3.5" customHeight="1">
      <c r="A719" s="1"/>
      <c r="B719" s="1"/>
      <c r="C719" s="33"/>
      <c r="D719" s="102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3.5" customHeight="1">
      <c r="A720" s="1"/>
      <c r="B720" s="1"/>
      <c r="C720" s="33"/>
      <c r="D720" s="102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3.5" customHeight="1">
      <c r="A721" s="1"/>
      <c r="B721" s="1"/>
      <c r="C721" s="33"/>
      <c r="D721" s="102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3.5" customHeight="1">
      <c r="A722" s="1"/>
      <c r="B722" s="1"/>
      <c r="C722" s="33"/>
      <c r="D722" s="102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3.5" customHeight="1">
      <c r="A723" s="1"/>
      <c r="B723" s="1"/>
      <c r="C723" s="33"/>
      <c r="D723" s="102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3.5" customHeight="1">
      <c r="A724" s="1"/>
      <c r="B724" s="1"/>
      <c r="C724" s="33"/>
      <c r="D724" s="102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3.5" customHeight="1">
      <c r="A725" s="1"/>
      <c r="B725" s="1"/>
      <c r="C725" s="33"/>
      <c r="D725" s="102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3.5" customHeight="1">
      <c r="A726" s="1"/>
      <c r="B726" s="1"/>
      <c r="C726" s="33"/>
      <c r="D726" s="102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3.5" customHeight="1">
      <c r="A727" s="1"/>
      <c r="B727" s="1"/>
      <c r="C727" s="33"/>
      <c r="D727" s="102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3.5" customHeight="1">
      <c r="A728" s="1"/>
      <c r="B728" s="1"/>
      <c r="C728" s="33"/>
      <c r="D728" s="102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3.5" customHeight="1">
      <c r="A729" s="1"/>
      <c r="B729" s="1"/>
      <c r="C729" s="33"/>
      <c r="D729" s="102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3.5" customHeight="1">
      <c r="A730" s="1"/>
      <c r="B730" s="1"/>
      <c r="C730" s="33"/>
      <c r="D730" s="102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3.5" customHeight="1">
      <c r="A731" s="1"/>
      <c r="B731" s="1"/>
      <c r="C731" s="33"/>
      <c r="D731" s="102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3.5" customHeight="1">
      <c r="A732" s="1"/>
      <c r="B732" s="1"/>
      <c r="C732" s="33"/>
      <c r="D732" s="102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3.5" customHeight="1">
      <c r="A733" s="1"/>
      <c r="B733" s="1"/>
      <c r="C733" s="33"/>
      <c r="D733" s="102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3.5" customHeight="1">
      <c r="A734" s="1"/>
      <c r="B734" s="1"/>
      <c r="C734" s="33"/>
      <c r="D734" s="102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3.5" customHeight="1">
      <c r="A735" s="1"/>
      <c r="B735" s="1"/>
      <c r="C735" s="33"/>
      <c r="D735" s="102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3.5" customHeight="1">
      <c r="A736" s="1"/>
      <c r="B736" s="1"/>
      <c r="C736" s="33"/>
      <c r="D736" s="102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3.5" customHeight="1">
      <c r="A737" s="1"/>
      <c r="B737" s="1"/>
      <c r="C737" s="33"/>
      <c r="D737" s="102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3.5" customHeight="1">
      <c r="A738" s="1"/>
      <c r="B738" s="1"/>
      <c r="C738" s="33"/>
      <c r="D738" s="102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3.5" customHeight="1">
      <c r="A739" s="1"/>
      <c r="B739" s="1"/>
      <c r="C739" s="33"/>
      <c r="D739" s="102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3.5" customHeight="1">
      <c r="A740" s="1"/>
      <c r="B740" s="1"/>
      <c r="C740" s="33"/>
      <c r="D740" s="102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3.5" customHeight="1">
      <c r="A741" s="1"/>
      <c r="B741" s="1"/>
      <c r="C741" s="33"/>
      <c r="D741" s="102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3.5" customHeight="1">
      <c r="A742" s="1"/>
      <c r="B742" s="1"/>
      <c r="C742" s="33"/>
      <c r="D742" s="102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3.5" customHeight="1">
      <c r="A743" s="1"/>
      <c r="B743" s="1"/>
      <c r="C743" s="33"/>
      <c r="D743" s="102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3.5" customHeight="1">
      <c r="A744" s="1"/>
      <c r="B744" s="1"/>
      <c r="C744" s="33"/>
      <c r="D744" s="102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3.5" customHeight="1">
      <c r="A745" s="1"/>
      <c r="B745" s="1"/>
      <c r="C745" s="33"/>
      <c r="D745" s="102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3.5" customHeight="1">
      <c r="A746" s="1"/>
      <c r="B746" s="1"/>
      <c r="C746" s="33"/>
      <c r="D746" s="102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3.5" customHeight="1">
      <c r="A747" s="1"/>
      <c r="B747" s="1"/>
      <c r="C747" s="33"/>
      <c r="D747" s="102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3.5" customHeight="1">
      <c r="A748" s="1"/>
      <c r="B748" s="1"/>
      <c r="C748" s="33"/>
      <c r="D748" s="102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3.5" customHeight="1">
      <c r="A749" s="1"/>
      <c r="B749" s="1"/>
      <c r="C749" s="33"/>
      <c r="D749" s="102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3.5" customHeight="1">
      <c r="A750" s="1"/>
      <c r="B750" s="1"/>
      <c r="C750" s="33"/>
      <c r="D750" s="102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3.5" customHeight="1">
      <c r="A751" s="1"/>
      <c r="B751" s="1"/>
      <c r="C751" s="33"/>
      <c r="D751" s="102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3.5" customHeight="1">
      <c r="A752" s="1"/>
      <c r="B752" s="1"/>
      <c r="C752" s="33"/>
      <c r="D752" s="102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3.5" customHeight="1">
      <c r="A753" s="1"/>
      <c r="B753" s="1"/>
      <c r="C753" s="33"/>
      <c r="D753" s="102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3.5" customHeight="1">
      <c r="A754" s="1"/>
      <c r="B754" s="1"/>
      <c r="C754" s="33"/>
      <c r="D754" s="102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3.5" customHeight="1">
      <c r="A755" s="1"/>
      <c r="B755" s="1"/>
      <c r="C755" s="33"/>
      <c r="D755" s="102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3.5" customHeight="1">
      <c r="A756" s="1"/>
      <c r="B756" s="1"/>
      <c r="C756" s="33"/>
      <c r="D756" s="102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3.5" customHeight="1">
      <c r="A757" s="1"/>
      <c r="B757" s="1"/>
      <c r="C757" s="33"/>
      <c r="D757" s="102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3.5" customHeight="1">
      <c r="A758" s="1"/>
      <c r="B758" s="1"/>
      <c r="C758" s="33"/>
      <c r="D758" s="102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3.5" customHeight="1">
      <c r="A759" s="1"/>
      <c r="B759" s="1"/>
      <c r="C759" s="33"/>
      <c r="D759" s="102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3.5" customHeight="1">
      <c r="A760" s="1"/>
      <c r="B760" s="1"/>
      <c r="C760" s="33"/>
      <c r="D760" s="102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3.5" customHeight="1">
      <c r="A761" s="1"/>
      <c r="B761" s="1"/>
      <c r="C761" s="33"/>
      <c r="D761" s="102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3.5" customHeight="1">
      <c r="A762" s="1"/>
      <c r="B762" s="1"/>
      <c r="C762" s="33"/>
      <c r="D762" s="102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3.5" customHeight="1">
      <c r="A763" s="1"/>
      <c r="B763" s="1"/>
      <c r="C763" s="33"/>
      <c r="D763" s="102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3.5" customHeight="1">
      <c r="A764" s="1"/>
      <c r="B764" s="1"/>
      <c r="C764" s="33"/>
      <c r="D764" s="102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3.5" customHeight="1">
      <c r="A765" s="1"/>
      <c r="B765" s="1"/>
      <c r="C765" s="33"/>
      <c r="D765" s="102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3.5" customHeight="1">
      <c r="A766" s="1"/>
      <c r="B766" s="1"/>
      <c r="C766" s="33"/>
      <c r="D766" s="102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3.5" customHeight="1">
      <c r="A767" s="1"/>
      <c r="B767" s="1"/>
      <c r="C767" s="33"/>
      <c r="D767" s="102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3.5" customHeight="1">
      <c r="A768" s="1"/>
      <c r="B768" s="1"/>
      <c r="C768" s="33"/>
      <c r="D768" s="102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3.5" customHeight="1">
      <c r="A769" s="1"/>
      <c r="B769" s="1"/>
      <c r="C769" s="33"/>
      <c r="D769" s="102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3.5" customHeight="1">
      <c r="A770" s="1"/>
      <c r="B770" s="1"/>
      <c r="C770" s="33"/>
      <c r="D770" s="102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3.5" customHeight="1">
      <c r="A771" s="1"/>
      <c r="B771" s="1"/>
      <c r="C771" s="33"/>
      <c r="D771" s="102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3.5" customHeight="1">
      <c r="A772" s="1"/>
      <c r="B772" s="1"/>
      <c r="C772" s="33"/>
      <c r="D772" s="102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3.5" customHeight="1">
      <c r="A773" s="1"/>
      <c r="B773" s="1"/>
      <c r="C773" s="33"/>
      <c r="D773" s="102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3.5" customHeight="1">
      <c r="A774" s="1"/>
      <c r="B774" s="1"/>
      <c r="C774" s="33"/>
      <c r="D774" s="102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3.5" customHeight="1">
      <c r="A775" s="1"/>
      <c r="B775" s="1"/>
      <c r="C775" s="33"/>
      <c r="D775" s="102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3.5" customHeight="1">
      <c r="A776" s="1"/>
      <c r="B776" s="1"/>
      <c r="C776" s="33"/>
      <c r="D776" s="102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3.5" customHeight="1">
      <c r="A777" s="1"/>
      <c r="B777" s="1"/>
      <c r="C777" s="33"/>
      <c r="D777" s="102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3.5" customHeight="1">
      <c r="A778" s="1"/>
      <c r="B778" s="1"/>
      <c r="C778" s="33"/>
      <c r="D778" s="102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3.5" customHeight="1">
      <c r="A779" s="1"/>
      <c r="B779" s="1"/>
      <c r="C779" s="33"/>
      <c r="D779" s="102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3.5" customHeight="1">
      <c r="A780" s="1"/>
      <c r="B780" s="1"/>
      <c r="C780" s="33"/>
      <c r="D780" s="102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3.5" customHeight="1">
      <c r="A781" s="1"/>
      <c r="B781" s="1"/>
      <c r="C781" s="33"/>
      <c r="D781" s="102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3.5" customHeight="1">
      <c r="A782" s="1"/>
      <c r="B782" s="1"/>
      <c r="C782" s="33"/>
      <c r="D782" s="102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3.5" customHeight="1">
      <c r="A783" s="1"/>
      <c r="B783" s="1"/>
      <c r="C783" s="33"/>
      <c r="D783" s="102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3.5" customHeight="1">
      <c r="A784" s="1"/>
      <c r="B784" s="1"/>
      <c r="C784" s="33"/>
      <c r="D784" s="102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3.5" customHeight="1">
      <c r="A785" s="1"/>
      <c r="B785" s="1"/>
      <c r="C785" s="33"/>
      <c r="D785" s="102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3.5" customHeight="1">
      <c r="A786" s="1"/>
      <c r="B786" s="1"/>
      <c r="C786" s="33"/>
      <c r="D786" s="102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3.5" customHeight="1">
      <c r="A787" s="1"/>
      <c r="B787" s="1"/>
      <c r="C787" s="33"/>
      <c r="D787" s="102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3.5" customHeight="1">
      <c r="A788" s="1"/>
      <c r="B788" s="1"/>
      <c r="C788" s="33"/>
      <c r="D788" s="102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3.5" customHeight="1">
      <c r="A789" s="1"/>
      <c r="B789" s="1"/>
      <c r="C789" s="33"/>
      <c r="D789" s="102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3.5" customHeight="1">
      <c r="A790" s="1"/>
      <c r="B790" s="1"/>
      <c r="C790" s="33"/>
      <c r="D790" s="102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3.5" customHeight="1">
      <c r="A791" s="1"/>
      <c r="B791" s="1"/>
      <c r="C791" s="33"/>
      <c r="D791" s="102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3.5" customHeight="1">
      <c r="A792" s="1"/>
      <c r="B792" s="1"/>
      <c r="C792" s="33"/>
      <c r="D792" s="102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3.5" customHeight="1">
      <c r="A793" s="1"/>
      <c r="B793" s="1"/>
      <c r="C793" s="33"/>
      <c r="D793" s="102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3.5" customHeight="1">
      <c r="A794" s="1"/>
      <c r="B794" s="1"/>
      <c r="C794" s="33"/>
      <c r="D794" s="102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3.5" customHeight="1">
      <c r="A795" s="1"/>
      <c r="B795" s="1"/>
      <c r="C795" s="33"/>
      <c r="D795" s="102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3.5" customHeight="1">
      <c r="A796" s="1"/>
      <c r="B796" s="1"/>
      <c r="C796" s="33"/>
      <c r="D796" s="102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3.5" customHeight="1">
      <c r="A797" s="1"/>
      <c r="B797" s="1"/>
      <c r="C797" s="33"/>
      <c r="D797" s="102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3.5" customHeight="1">
      <c r="A798" s="1"/>
      <c r="B798" s="1"/>
      <c r="C798" s="33"/>
      <c r="D798" s="102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3.5" customHeight="1">
      <c r="A799" s="1"/>
      <c r="B799" s="1"/>
      <c r="C799" s="33"/>
      <c r="D799" s="102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3.5" customHeight="1">
      <c r="A800" s="1"/>
      <c r="B800" s="1"/>
      <c r="C800" s="33"/>
      <c r="D800" s="102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3.5" customHeight="1">
      <c r="A801" s="1"/>
      <c r="B801" s="1"/>
      <c r="C801" s="33"/>
      <c r="D801" s="102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3.5" customHeight="1">
      <c r="A802" s="1"/>
      <c r="B802" s="1"/>
      <c r="C802" s="33"/>
      <c r="D802" s="102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3.5" customHeight="1">
      <c r="A803" s="1"/>
      <c r="B803" s="1"/>
      <c r="C803" s="33"/>
      <c r="D803" s="102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3.5" customHeight="1">
      <c r="A804" s="1"/>
      <c r="B804" s="1"/>
      <c r="C804" s="33"/>
      <c r="D804" s="102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3.5" customHeight="1">
      <c r="A805" s="1"/>
      <c r="B805" s="1"/>
      <c r="C805" s="33"/>
      <c r="D805" s="102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3.5" customHeight="1">
      <c r="A806" s="1"/>
      <c r="B806" s="1"/>
      <c r="C806" s="33"/>
      <c r="D806" s="102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3.5" customHeight="1">
      <c r="A807" s="1"/>
      <c r="B807" s="1"/>
      <c r="C807" s="33"/>
      <c r="D807" s="102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3.5" customHeight="1">
      <c r="A808" s="1"/>
      <c r="B808" s="1"/>
      <c r="C808" s="33"/>
      <c r="D808" s="102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3.5" customHeight="1">
      <c r="A809" s="1"/>
      <c r="B809" s="1"/>
      <c r="C809" s="33"/>
      <c r="D809" s="102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3.5" customHeight="1">
      <c r="A810" s="1"/>
      <c r="B810" s="1"/>
      <c r="C810" s="33"/>
      <c r="D810" s="102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3.5" customHeight="1">
      <c r="A811" s="1"/>
      <c r="B811" s="1"/>
      <c r="C811" s="33"/>
      <c r="D811" s="102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3.5" customHeight="1">
      <c r="A812" s="1"/>
      <c r="B812" s="1"/>
      <c r="C812" s="33"/>
      <c r="D812" s="102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3.5" customHeight="1">
      <c r="A813" s="1"/>
      <c r="B813" s="1"/>
      <c r="C813" s="33"/>
      <c r="D813" s="102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3.5" customHeight="1">
      <c r="A814" s="1"/>
      <c r="B814" s="1"/>
      <c r="C814" s="33"/>
      <c r="D814" s="102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3.5" customHeight="1">
      <c r="A815" s="1"/>
      <c r="B815" s="1"/>
      <c r="C815" s="33"/>
      <c r="D815" s="102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3.5" customHeight="1">
      <c r="A816" s="1"/>
      <c r="B816" s="1"/>
      <c r="C816" s="33"/>
      <c r="D816" s="102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3.5" customHeight="1">
      <c r="A817" s="1"/>
      <c r="B817" s="1"/>
      <c r="C817" s="33"/>
      <c r="D817" s="102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3.5" customHeight="1">
      <c r="A818" s="1"/>
      <c r="B818" s="1"/>
      <c r="C818" s="33"/>
      <c r="D818" s="102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3.5" customHeight="1">
      <c r="A819" s="1"/>
      <c r="B819" s="1"/>
      <c r="C819" s="33"/>
      <c r="D819" s="102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3.5" customHeight="1">
      <c r="A820" s="1"/>
      <c r="B820" s="1"/>
      <c r="C820" s="33"/>
      <c r="D820" s="102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3.5" customHeight="1">
      <c r="A821" s="1"/>
      <c r="B821" s="1"/>
      <c r="C821" s="33"/>
      <c r="D821" s="102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3.5" customHeight="1">
      <c r="A822" s="1"/>
      <c r="B822" s="1"/>
      <c r="C822" s="33"/>
      <c r="D822" s="102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3.5" customHeight="1">
      <c r="A823" s="1"/>
      <c r="B823" s="1"/>
      <c r="C823" s="33"/>
      <c r="D823" s="102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3.5" customHeight="1">
      <c r="A824" s="1"/>
      <c r="B824" s="1"/>
      <c r="C824" s="33"/>
      <c r="D824" s="102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3.5" customHeight="1">
      <c r="A825" s="1"/>
      <c r="B825" s="1"/>
      <c r="C825" s="33"/>
      <c r="D825" s="102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3.5" customHeight="1">
      <c r="A826" s="1"/>
      <c r="B826" s="1"/>
      <c r="C826" s="33"/>
      <c r="D826" s="102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3.5" customHeight="1">
      <c r="A827" s="1"/>
      <c r="B827" s="1"/>
      <c r="C827" s="33"/>
      <c r="D827" s="102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3.5" customHeight="1">
      <c r="A828" s="1"/>
      <c r="B828" s="1"/>
      <c r="C828" s="33"/>
      <c r="D828" s="102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3.5" customHeight="1">
      <c r="A829" s="1"/>
      <c r="B829" s="1"/>
      <c r="C829" s="33"/>
      <c r="D829" s="102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3.5" customHeight="1">
      <c r="A830" s="1"/>
      <c r="B830" s="1"/>
      <c r="C830" s="33"/>
      <c r="D830" s="102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3.5" customHeight="1">
      <c r="A831" s="1"/>
      <c r="B831" s="1"/>
      <c r="C831" s="33"/>
      <c r="D831" s="102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3.5" customHeight="1">
      <c r="A832" s="1"/>
      <c r="B832" s="1"/>
      <c r="C832" s="33"/>
      <c r="D832" s="102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3.5" customHeight="1">
      <c r="A833" s="1"/>
      <c r="B833" s="1"/>
      <c r="C833" s="33"/>
      <c r="D833" s="102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3.5" customHeight="1">
      <c r="A834" s="1"/>
      <c r="B834" s="1"/>
      <c r="C834" s="33"/>
      <c r="D834" s="102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3.5" customHeight="1">
      <c r="A835" s="1"/>
      <c r="B835" s="1"/>
      <c r="C835" s="33"/>
      <c r="D835" s="102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3.5" customHeight="1">
      <c r="A836" s="1"/>
      <c r="B836" s="1"/>
      <c r="C836" s="33"/>
      <c r="D836" s="102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3.5" customHeight="1">
      <c r="A837" s="1"/>
      <c r="B837" s="1"/>
      <c r="C837" s="33"/>
      <c r="D837" s="102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3.5" customHeight="1">
      <c r="A838" s="1"/>
      <c r="B838" s="1"/>
      <c r="C838" s="33"/>
      <c r="D838" s="102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3.5" customHeight="1">
      <c r="A839" s="1"/>
      <c r="B839" s="1"/>
      <c r="C839" s="33"/>
      <c r="D839" s="102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3.5" customHeight="1">
      <c r="A840" s="1"/>
      <c r="B840" s="1"/>
      <c r="C840" s="33"/>
      <c r="D840" s="102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3.5" customHeight="1">
      <c r="A841" s="1"/>
      <c r="B841" s="1"/>
      <c r="C841" s="33"/>
      <c r="D841" s="102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3.5" customHeight="1">
      <c r="A842" s="1"/>
      <c r="B842" s="1"/>
      <c r="C842" s="33"/>
      <c r="D842" s="102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3.5" customHeight="1">
      <c r="A843" s="1"/>
      <c r="B843" s="1"/>
      <c r="C843" s="33"/>
      <c r="D843" s="102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3.5" customHeight="1">
      <c r="A844" s="1"/>
      <c r="B844" s="1"/>
      <c r="C844" s="33"/>
      <c r="D844" s="102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3.5" customHeight="1">
      <c r="A845" s="1"/>
      <c r="B845" s="1"/>
      <c r="C845" s="33"/>
      <c r="D845" s="102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3.5" customHeight="1">
      <c r="A846" s="1"/>
      <c r="B846" s="1"/>
      <c r="C846" s="33"/>
      <c r="D846" s="102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3.5" customHeight="1">
      <c r="A847" s="1"/>
      <c r="B847" s="1"/>
      <c r="C847" s="33"/>
      <c r="D847" s="102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3.5" customHeight="1">
      <c r="A848" s="1"/>
      <c r="B848" s="1"/>
      <c r="C848" s="33"/>
      <c r="D848" s="102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3.5" customHeight="1">
      <c r="A849" s="1"/>
      <c r="B849" s="1"/>
      <c r="C849" s="33"/>
      <c r="D849" s="102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3.5" customHeight="1">
      <c r="A850" s="1"/>
      <c r="B850" s="1"/>
      <c r="C850" s="33"/>
      <c r="D850" s="102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3.5" customHeight="1">
      <c r="A851" s="1"/>
      <c r="B851" s="1"/>
      <c r="C851" s="33"/>
      <c r="D851" s="102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3.5" customHeight="1">
      <c r="A852" s="1"/>
      <c r="B852" s="1"/>
      <c r="C852" s="33"/>
      <c r="D852" s="102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3.5" customHeight="1">
      <c r="A853" s="1"/>
      <c r="B853" s="1"/>
      <c r="C853" s="33"/>
      <c r="D853" s="102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3.5" customHeight="1">
      <c r="A854" s="1"/>
      <c r="B854" s="1"/>
      <c r="C854" s="33"/>
      <c r="D854" s="102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3.5" customHeight="1">
      <c r="A855" s="1"/>
      <c r="B855" s="1"/>
      <c r="C855" s="33"/>
      <c r="D855" s="102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3.5" customHeight="1">
      <c r="A856" s="1"/>
      <c r="B856" s="1"/>
      <c r="C856" s="33"/>
      <c r="D856" s="102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3.5" customHeight="1">
      <c r="A857" s="1"/>
      <c r="B857" s="1"/>
      <c r="C857" s="33"/>
      <c r="D857" s="102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3.5" customHeight="1">
      <c r="A858" s="1"/>
      <c r="B858" s="1"/>
      <c r="C858" s="33"/>
      <c r="D858" s="102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3.5" customHeight="1">
      <c r="A859" s="1"/>
      <c r="B859" s="1"/>
      <c r="C859" s="33"/>
      <c r="D859" s="102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3.5" customHeight="1">
      <c r="A860" s="1"/>
      <c r="B860" s="1"/>
      <c r="C860" s="33"/>
      <c r="D860" s="102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3.5" customHeight="1">
      <c r="A861" s="1"/>
      <c r="B861" s="1"/>
      <c r="C861" s="33"/>
      <c r="D861" s="102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3.5" customHeight="1">
      <c r="A862" s="1"/>
      <c r="B862" s="1"/>
      <c r="C862" s="33"/>
      <c r="D862" s="102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3.5" customHeight="1">
      <c r="A863" s="1"/>
      <c r="B863" s="1"/>
      <c r="C863" s="33"/>
      <c r="D863" s="102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3.5" customHeight="1">
      <c r="A864" s="1"/>
      <c r="B864" s="1"/>
      <c r="C864" s="33"/>
      <c r="D864" s="102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3.5" customHeight="1">
      <c r="A865" s="1"/>
      <c r="B865" s="1"/>
      <c r="C865" s="33"/>
      <c r="D865" s="102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3.5" customHeight="1">
      <c r="A866" s="1"/>
      <c r="B866" s="1"/>
      <c r="C866" s="33"/>
      <c r="D866" s="102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3.5" customHeight="1">
      <c r="A867" s="1"/>
      <c r="B867" s="1"/>
      <c r="C867" s="33"/>
      <c r="D867" s="102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3.5" customHeight="1">
      <c r="A868" s="1"/>
      <c r="B868" s="1"/>
      <c r="C868" s="33"/>
      <c r="D868" s="102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3.5" customHeight="1">
      <c r="A869" s="1"/>
      <c r="B869" s="1"/>
      <c r="C869" s="33"/>
      <c r="D869" s="102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3.5" customHeight="1">
      <c r="A870" s="1"/>
      <c r="B870" s="1"/>
      <c r="C870" s="33"/>
      <c r="D870" s="102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3.5" customHeight="1">
      <c r="A871" s="1"/>
      <c r="B871" s="1"/>
      <c r="C871" s="33"/>
      <c r="D871" s="102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3.5" customHeight="1">
      <c r="A872" s="1"/>
      <c r="B872" s="1"/>
      <c r="C872" s="33"/>
      <c r="D872" s="102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3.5" customHeight="1">
      <c r="A873" s="1"/>
      <c r="B873" s="1"/>
      <c r="C873" s="33"/>
      <c r="D873" s="102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3.5" customHeight="1">
      <c r="A874" s="1"/>
      <c r="B874" s="1"/>
      <c r="C874" s="33"/>
      <c r="D874" s="102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3.5" customHeight="1">
      <c r="A875" s="1"/>
      <c r="B875" s="1"/>
      <c r="C875" s="33"/>
      <c r="D875" s="102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3.5" customHeight="1">
      <c r="A876" s="1"/>
      <c r="B876" s="1"/>
      <c r="C876" s="33"/>
      <c r="D876" s="102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3.5" customHeight="1">
      <c r="A877" s="1"/>
      <c r="B877" s="1"/>
      <c r="C877" s="33"/>
      <c r="D877" s="102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3.5" customHeight="1">
      <c r="A878" s="1"/>
      <c r="B878" s="1"/>
      <c r="C878" s="33"/>
      <c r="D878" s="102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3.5" customHeight="1">
      <c r="A879" s="1"/>
      <c r="B879" s="1"/>
      <c r="C879" s="33"/>
      <c r="D879" s="102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3.5" customHeight="1">
      <c r="A880" s="1"/>
      <c r="B880" s="1"/>
      <c r="C880" s="33"/>
      <c r="D880" s="102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3.5" customHeight="1">
      <c r="A881" s="1"/>
      <c r="B881" s="1"/>
      <c r="C881" s="33"/>
      <c r="D881" s="102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3.5" customHeight="1">
      <c r="A882" s="1"/>
      <c r="B882" s="1"/>
      <c r="C882" s="33"/>
      <c r="D882" s="102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3.5" customHeight="1">
      <c r="A883" s="1"/>
      <c r="B883" s="1"/>
      <c r="C883" s="33"/>
      <c r="D883" s="102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3.5" customHeight="1">
      <c r="A884" s="1"/>
      <c r="B884" s="1"/>
      <c r="C884" s="33"/>
      <c r="D884" s="102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3.5" customHeight="1">
      <c r="A885" s="1"/>
      <c r="B885" s="1"/>
      <c r="C885" s="33"/>
      <c r="D885" s="102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3.5" customHeight="1">
      <c r="A886" s="1"/>
      <c r="B886" s="1"/>
      <c r="C886" s="33"/>
      <c r="D886" s="102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3.5" customHeight="1">
      <c r="A887" s="1"/>
      <c r="B887" s="1"/>
      <c r="C887" s="33"/>
      <c r="D887" s="102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3.5" customHeight="1">
      <c r="A888" s="1"/>
      <c r="B888" s="1"/>
      <c r="C888" s="33"/>
      <c r="D888" s="102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3.5" customHeight="1">
      <c r="A889" s="1"/>
      <c r="B889" s="1"/>
      <c r="C889" s="33"/>
      <c r="D889" s="102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3.5" customHeight="1">
      <c r="A890" s="1"/>
      <c r="B890" s="1"/>
      <c r="C890" s="33"/>
      <c r="D890" s="102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3.5" customHeight="1">
      <c r="A891" s="1"/>
      <c r="B891" s="1"/>
      <c r="C891" s="33"/>
      <c r="D891" s="102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3.5" customHeight="1">
      <c r="A892" s="1"/>
      <c r="B892" s="1"/>
      <c r="C892" s="33"/>
      <c r="D892" s="102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3.5" customHeight="1">
      <c r="A893" s="1"/>
      <c r="B893" s="1"/>
      <c r="C893" s="33"/>
      <c r="D893" s="102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3.5" customHeight="1">
      <c r="A894" s="1"/>
      <c r="B894" s="1"/>
      <c r="C894" s="33"/>
      <c r="D894" s="102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3.5" customHeight="1">
      <c r="A895" s="1"/>
      <c r="B895" s="1"/>
      <c r="C895" s="33"/>
      <c r="D895" s="102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3.5" customHeight="1">
      <c r="A896" s="1"/>
      <c r="B896" s="1"/>
      <c r="C896" s="33"/>
      <c r="D896" s="102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3.5" customHeight="1">
      <c r="A897" s="1"/>
      <c r="B897" s="1"/>
      <c r="C897" s="33"/>
      <c r="D897" s="102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3.5" customHeight="1">
      <c r="A898" s="1"/>
      <c r="B898" s="1"/>
      <c r="C898" s="33"/>
      <c r="D898" s="102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3.5" customHeight="1">
      <c r="A899" s="1"/>
      <c r="B899" s="1"/>
      <c r="C899" s="33"/>
      <c r="D899" s="102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3.5" customHeight="1">
      <c r="A900" s="1"/>
      <c r="B900" s="1"/>
      <c r="C900" s="33"/>
      <c r="D900" s="102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3.5" customHeight="1">
      <c r="A901" s="1"/>
      <c r="B901" s="1"/>
      <c r="C901" s="33"/>
      <c r="D901" s="102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3.5" customHeight="1">
      <c r="A902" s="1"/>
      <c r="B902" s="1"/>
      <c r="C902" s="33"/>
      <c r="D902" s="102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3.5" customHeight="1">
      <c r="A903" s="1"/>
      <c r="B903" s="1"/>
      <c r="C903" s="33"/>
      <c r="D903" s="102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3.5" customHeight="1">
      <c r="A904" s="1"/>
      <c r="B904" s="1"/>
      <c r="C904" s="33"/>
      <c r="D904" s="102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3.5" customHeight="1">
      <c r="A905" s="1"/>
      <c r="B905" s="1"/>
      <c r="C905" s="33"/>
      <c r="D905" s="102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3.5" customHeight="1">
      <c r="A906" s="1"/>
      <c r="B906" s="1"/>
      <c r="C906" s="33"/>
      <c r="D906" s="102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3.5" customHeight="1">
      <c r="A907" s="1"/>
      <c r="B907" s="1"/>
      <c r="C907" s="33"/>
      <c r="D907" s="102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3.5" customHeight="1">
      <c r="A908" s="1"/>
      <c r="B908" s="1"/>
      <c r="C908" s="33"/>
      <c r="D908" s="102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3.5" customHeight="1">
      <c r="A909" s="1"/>
      <c r="B909" s="1"/>
      <c r="C909" s="33"/>
      <c r="D909" s="102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3.5" customHeight="1">
      <c r="A910" s="1"/>
      <c r="B910" s="1"/>
      <c r="C910" s="33"/>
      <c r="D910" s="102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3.5" customHeight="1">
      <c r="A911" s="1"/>
      <c r="B911" s="1"/>
      <c r="C911" s="33"/>
      <c r="D911" s="102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3.5" customHeight="1">
      <c r="A912" s="1"/>
      <c r="B912" s="1"/>
      <c r="C912" s="33"/>
      <c r="D912" s="102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3.5" customHeight="1">
      <c r="A913" s="1"/>
      <c r="B913" s="1"/>
      <c r="C913" s="33"/>
      <c r="D913" s="102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3.5" customHeight="1">
      <c r="A914" s="1"/>
      <c r="B914" s="1"/>
      <c r="C914" s="33"/>
      <c r="D914" s="102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3.5" customHeight="1">
      <c r="A915" s="1"/>
      <c r="B915" s="1"/>
      <c r="C915" s="33"/>
      <c r="D915" s="102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3.5" customHeight="1">
      <c r="A916" s="1"/>
      <c r="B916" s="1"/>
      <c r="C916" s="33"/>
      <c r="D916" s="102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3.5" customHeight="1">
      <c r="A917" s="1"/>
      <c r="B917" s="1"/>
      <c r="C917" s="33"/>
      <c r="D917" s="102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3.5" customHeight="1">
      <c r="A918" s="1"/>
      <c r="B918" s="1"/>
      <c r="C918" s="33"/>
      <c r="D918" s="102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3.5" customHeight="1">
      <c r="A919" s="1"/>
      <c r="B919" s="1"/>
      <c r="C919" s="33"/>
      <c r="D919" s="102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3.5" customHeight="1">
      <c r="A920" s="1"/>
      <c r="B920" s="1"/>
      <c r="C920" s="33"/>
      <c r="D920" s="102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3.5" customHeight="1">
      <c r="A921" s="1"/>
      <c r="B921" s="1"/>
      <c r="C921" s="33"/>
      <c r="D921" s="102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3.5" customHeight="1">
      <c r="A922" s="1"/>
      <c r="B922" s="1"/>
      <c r="C922" s="33"/>
      <c r="D922" s="102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3.5" customHeight="1">
      <c r="A923" s="1"/>
      <c r="B923" s="1"/>
      <c r="C923" s="33"/>
      <c r="D923" s="102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3.5" customHeight="1">
      <c r="A924" s="1"/>
      <c r="B924" s="1"/>
      <c r="C924" s="33"/>
      <c r="D924" s="102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3.5" customHeight="1">
      <c r="A925" s="1"/>
      <c r="B925" s="1"/>
      <c r="C925" s="33"/>
      <c r="D925" s="102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3.5" customHeight="1">
      <c r="A926" s="1"/>
      <c r="B926" s="1"/>
      <c r="C926" s="33"/>
      <c r="D926" s="102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3.5" customHeight="1">
      <c r="A927" s="1"/>
      <c r="B927" s="1"/>
      <c r="C927" s="33"/>
      <c r="D927" s="102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3.5" customHeight="1">
      <c r="A928" s="1"/>
      <c r="B928" s="1"/>
      <c r="C928" s="33"/>
      <c r="D928" s="102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3.5" customHeight="1">
      <c r="A929" s="1"/>
      <c r="B929" s="1"/>
      <c r="C929" s="33"/>
      <c r="D929" s="102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3.5" customHeight="1">
      <c r="A930" s="1"/>
      <c r="B930" s="1"/>
      <c r="C930" s="33"/>
      <c r="D930" s="102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3.5" customHeight="1">
      <c r="A931" s="1"/>
      <c r="B931" s="1"/>
      <c r="C931" s="33"/>
      <c r="D931" s="102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3.5" customHeight="1">
      <c r="A932" s="1"/>
      <c r="B932" s="1"/>
      <c r="C932" s="33"/>
      <c r="D932" s="102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3.5" customHeight="1">
      <c r="A933" s="1"/>
      <c r="B933" s="1"/>
      <c r="C933" s="33"/>
      <c r="D933" s="102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3.5" customHeight="1">
      <c r="A934" s="1"/>
      <c r="B934" s="1"/>
      <c r="C934" s="33"/>
      <c r="D934" s="102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3.5" customHeight="1">
      <c r="A935" s="1"/>
      <c r="B935" s="1"/>
      <c r="C935" s="33"/>
      <c r="D935" s="102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3.5" customHeight="1">
      <c r="A936" s="1"/>
      <c r="B936" s="1"/>
      <c r="C936" s="33"/>
      <c r="D936" s="102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3.5" customHeight="1">
      <c r="A937" s="1"/>
      <c r="B937" s="1"/>
      <c r="C937" s="33"/>
      <c r="D937" s="102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3.5" customHeight="1">
      <c r="A938" s="1"/>
      <c r="B938" s="1"/>
      <c r="C938" s="33"/>
      <c r="D938" s="102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3.5" customHeight="1">
      <c r="A939" s="1"/>
      <c r="B939" s="1"/>
      <c r="C939" s="33"/>
      <c r="D939" s="102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3.5" customHeight="1">
      <c r="A940" s="1"/>
      <c r="B940" s="1"/>
      <c r="C940" s="33"/>
      <c r="D940" s="102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3.5" customHeight="1">
      <c r="A941" s="1"/>
      <c r="B941" s="1"/>
      <c r="C941" s="33"/>
      <c r="D941" s="102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3.5" customHeight="1">
      <c r="A942" s="1"/>
      <c r="B942" s="1"/>
      <c r="C942" s="33"/>
      <c r="D942" s="102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3.5" customHeight="1">
      <c r="A943" s="1"/>
      <c r="B943" s="1"/>
      <c r="C943" s="33"/>
      <c r="D943" s="102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3.5" customHeight="1">
      <c r="A944" s="1"/>
      <c r="B944" s="1"/>
      <c r="C944" s="33"/>
      <c r="D944" s="102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3.5" customHeight="1">
      <c r="A945" s="1"/>
      <c r="B945" s="1"/>
      <c r="C945" s="33"/>
      <c r="D945" s="102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3.5" customHeight="1">
      <c r="A946" s="1"/>
      <c r="B946" s="1"/>
      <c r="C946" s="33"/>
      <c r="D946" s="102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3.5" customHeight="1">
      <c r="A947" s="1"/>
      <c r="B947" s="1"/>
      <c r="C947" s="33"/>
      <c r="D947" s="102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3.5" customHeight="1">
      <c r="A948" s="1"/>
      <c r="B948" s="1"/>
      <c r="C948" s="33"/>
      <c r="D948" s="102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3.5" customHeight="1">
      <c r="A949" s="1"/>
      <c r="B949" s="1"/>
      <c r="C949" s="33"/>
      <c r="D949" s="102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3.5" customHeight="1">
      <c r="A950" s="1"/>
      <c r="B950" s="1"/>
      <c r="C950" s="33"/>
      <c r="D950" s="102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3.5" customHeight="1">
      <c r="A951" s="1"/>
      <c r="B951" s="1"/>
      <c r="C951" s="33"/>
      <c r="D951" s="102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3.5" customHeight="1">
      <c r="A952" s="1"/>
      <c r="B952" s="1"/>
      <c r="C952" s="33"/>
      <c r="D952" s="102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3.5" customHeight="1">
      <c r="A953" s="1"/>
      <c r="B953" s="1"/>
      <c r="C953" s="33"/>
      <c r="D953" s="102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3.5" customHeight="1">
      <c r="A954" s="1"/>
      <c r="B954" s="1"/>
      <c r="C954" s="33"/>
      <c r="D954" s="102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3.5" customHeight="1">
      <c r="A955" s="1"/>
      <c r="B955" s="1"/>
      <c r="C955" s="33"/>
      <c r="D955" s="102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3.5" customHeight="1">
      <c r="A956" s="1"/>
      <c r="B956" s="1"/>
      <c r="C956" s="33"/>
      <c r="D956" s="102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3.5" customHeight="1">
      <c r="A957" s="1"/>
      <c r="B957" s="1"/>
      <c r="C957" s="33"/>
      <c r="D957" s="102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3.5" customHeight="1">
      <c r="A958" s="1"/>
      <c r="B958" s="1"/>
      <c r="C958" s="33"/>
      <c r="D958" s="102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3.5" customHeight="1">
      <c r="A959" s="1"/>
      <c r="B959" s="1"/>
      <c r="C959" s="33"/>
      <c r="D959" s="102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3.5" customHeight="1">
      <c r="A960" s="1"/>
      <c r="B960" s="1"/>
      <c r="C960" s="33"/>
      <c r="D960" s="102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3.5" customHeight="1">
      <c r="A961" s="1"/>
      <c r="B961" s="1"/>
      <c r="C961" s="33"/>
      <c r="D961" s="102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3.5" customHeight="1">
      <c r="A962" s="1"/>
      <c r="B962" s="1"/>
      <c r="C962" s="33"/>
      <c r="D962" s="102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3.5" customHeight="1">
      <c r="A963" s="1"/>
      <c r="B963" s="1"/>
      <c r="C963" s="33"/>
      <c r="D963" s="102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3.5" customHeight="1">
      <c r="A964" s="1"/>
      <c r="B964" s="1"/>
      <c r="C964" s="33"/>
      <c r="D964" s="102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3.5" customHeight="1">
      <c r="A965" s="1"/>
      <c r="B965" s="1"/>
      <c r="C965" s="33"/>
      <c r="D965" s="102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3.5" customHeight="1">
      <c r="A966" s="1"/>
      <c r="B966" s="1"/>
      <c r="C966" s="33"/>
      <c r="D966" s="102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3.5" customHeight="1">
      <c r="A967" s="1"/>
      <c r="B967" s="1"/>
      <c r="C967" s="33"/>
      <c r="D967" s="102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3.5" customHeight="1">
      <c r="A968" s="1"/>
      <c r="B968" s="1"/>
      <c r="C968" s="33"/>
      <c r="D968" s="102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3.5" customHeight="1">
      <c r="A969" s="1"/>
      <c r="B969" s="1"/>
      <c r="C969" s="33"/>
      <c r="D969" s="102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3.5" customHeight="1">
      <c r="A970" s="1"/>
      <c r="B970" s="1"/>
      <c r="C970" s="33"/>
      <c r="D970" s="102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3.5" customHeight="1">
      <c r="A971" s="1"/>
      <c r="B971" s="1"/>
      <c r="C971" s="33"/>
      <c r="D971" s="102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3.5" customHeight="1">
      <c r="A972" s="1"/>
      <c r="B972" s="1"/>
      <c r="C972" s="33"/>
      <c r="D972" s="102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3.5" customHeight="1">
      <c r="A973" s="1"/>
      <c r="B973" s="1"/>
      <c r="C973" s="33"/>
      <c r="D973" s="102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3.5" customHeight="1">
      <c r="A974" s="1"/>
      <c r="B974" s="1"/>
      <c r="C974" s="33"/>
      <c r="D974" s="102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3.5" customHeight="1">
      <c r="A975" s="1"/>
      <c r="B975" s="1"/>
      <c r="C975" s="33"/>
      <c r="D975" s="102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3.5" customHeight="1">
      <c r="A976" s="1"/>
      <c r="B976" s="1"/>
      <c r="C976" s="33"/>
      <c r="D976" s="102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3.5" customHeight="1">
      <c r="A977" s="1"/>
      <c r="B977" s="1"/>
      <c r="C977" s="33"/>
      <c r="D977" s="102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3.5" customHeight="1">
      <c r="A978" s="1"/>
      <c r="B978" s="1"/>
      <c r="C978" s="33"/>
      <c r="D978" s="102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3.5" customHeight="1">
      <c r="A979" s="1"/>
      <c r="B979" s="1"/>
      <c r="C979" s="33"/>
      <c r="D979" s="102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3.5" customHeight="1">
      <c r="A980" s="1"/>
      <c r="B980" s="1"/>
      <c r="C980" s="33"/>
      <c r="D980" s="102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3.5" customHeight="1">
      <c r="A981" s="1"/>
      <c r="B981" s="1"/>
      <c r="C981" s="33"/>
      <c r="D981" s="102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3.5" customHeight="1">
      <c r="A982" s="1"/>
      <c r="B982" s="1"/>
      <c r="C982" s="33"/>
      <c r="D982" s="102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3.5" customHeight="1">
      <c r="A983" s="1"/>
      <c r="B983" s="1"/>
      <c r="C983" s="33"/>
      <c r="D983" s="102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3.5" customHeight="1">
      <c r="A984" s="1"/>
      <c r="B984" s="1"/>
      <c r="C984" s="33"/>
      <c r="D984" s="102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3.5" customHeight="1">
      <c r="A985" s="1"/>
      <c r="B985" s="1"/>
      <c r="C985" s="33"/>
      <c r="D985" s="102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3.5" customHeight="1">
      <c r="A986" s="1"/>
      <c r="B986" s="1"/>
      <c r="C986" s="33"/>
      <c r="D986" s="102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3.5" customHeight="1">
      <c r="A987" s="1"/>
      <c r="B987" s="1"/>
      <c r="C987" s="33"/>
      <c r="D987" s="102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3.5" customHeight="1">
      <c r="A988" s="1"/>
      <c r="B988" s="1"/>
      <c r="C988" s="33"/>
      <c r="D988" s="102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3.5" customHeight="1">
      <c r="A989" s="1"/>
      <c r="B989" s="1"/>
      <c r="C989" s="33"/>
      <c r="D989" s="102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3.5" customHeight="1">
      <c r="A990" s="1"/>
      <c r="B990" s="1"/>
      <c r="C990" s="33"/>
      <c r="D990" s="102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3.5" customHeight="1">
      <c r="A991" s="1"/>
      <c r="B991" s="1"/>
      <c r="C991" s="33"/>
      <c r="D991" s="102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3.5" customHeight="1">
      <c r="A992" s="1"/>
      <c r="B992" s="1"/>
      <c r="C992" s="33"/>
      <c r="D992" s="102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3.5" customHeight="1">
      <c r="A993" s="1"/>
      <c r="B993" s="1"/>
      <c r="C993" s="33"/>
      <c r="D993" s="102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3.5" customHeight="1">
      <c r="A994" s="1"/>
      <c r="B994" s="1"/>
      <c r="C994" s="33"/>
      <c r="D994" s="102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3.5" customHeight="1">
      <c r="A995" s="1"/>
      <c r="B995" s="1"/>
      <c r="C995" s="33"/>
      <c r="D995" s="102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3.5" customHeight="1">
      <c r="A996" s="1"/>
      <c r="B996" s="1"/>
      <c r="C996" s="33"/>
      <c r="D996" s="102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3.5" customHeight="1">
      <c r="A997" s="1"/>
      <c r="B997" s="1"/>
      <c r="C997" s="33"/>
      <c r="D997" s="102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3.5" customHeight="1">
      <c r="A998" s="1"/>
      <c r="B998" s="1"/>
      <c r="C998" s="33"/>
      <c r="D998" s="102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3.5" customHeight="1">
      <c r="A999" s="1"/>
      <c r="B999" s="1"/>
      <c r="C999" s="33"/>
      <c r="D999" s="102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3.5" customHeight="1">
      <c r="A1000" s="1"/>
      <c r="B1000" s="1"/>
      <c r="C1000" s="33"/>
      <c r="D1000" s="102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9">
    <mergeCell ref="B1:C1"/>
    <mergeCell ref="E1:J1"/>
    <mergeCell ref="B2:C2"/>
    <mergeCell ref="F2:I2"/>
    <mergeCell ref="B3:C3"/>
    <mergeCell ref="F3:I3"/>
    <mergeCell ref="F4:I4"/>
    <mergeCell ref="G13:H13"/>
    <mergeCell ref="I13:J13"/>
    <mergeCell ref="L19:L37"/>
    <mergeCell ref="M19:M37"/>
    <mergeCell ref="B14:D14"/>
    <mergeCell ref="B15:D15"/>
    <mergeCell ref="B16:D16"/>
    <mergeCell ref="E16:K16"/>
    <mergeCell ref="B17:D17"/>
    <mergeCell ref="E17:H17"/>
    <mergeCell ref="I17:J17"/>
    <mergeCell ref="A33:B33"/>
    <mergeCell ref="A34:B34"/>
    <mergeCell ref="B157:C157"/>
    <mergeCell ref="B158:C158"/>
    <mergeCell ref="B4:C4"/>
    <mergeCell ref="B5:C5"/>
    <mergeCell ref="B6:C6"/>
    <mergeCell ref="B8:D8"/>
    <mergeCell ref="B9:C9"/>
    <mergeCell ref="B10:C10"/>
    <mergeCell ref="B11:C11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8.0"/>
    <col customWidth="1" min="5" max="5" width="9.57"/>
    <col customWidth="1" min="6" max="26" width="8.0"/>
  </cols>
  <sheetData>
    <row r="2">
      <c r="D2" s="103" t="s">
        <v>112</v>
      </c>
    </row>
    <row r="3" ht="15.75" customHeight="1"/>
    <row r="4" ht="48.0" customHeight="1">
      <c r="D4" s="104" t="s">
        <v>113</v>
      </c>
      <c r="E4" s="105" t="s">
        <v>114</v>
      </c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7"/>
      <c r="Q4" s="105" t="s">
        <v>115</v>
      </c>
      <c r="R4" s="106"/>
      <c r="S4" s="107"/>
    </row>
    <row r="5" ht="142.5" customHeight="1">
      <c r="D5" s="108"/>
      <c r="E5" s="109" t="s">
        <v>116</v>
      </c>
      <c r="F5" s="110" t="s">
        <v>117</v>
      </c>
      <c r="G5" s="111" t="s">
        <v>118</v>
      </c>
      <c r="H5" s="112" t="s">
        <v>119</v>
      </c>
      <c r="I5" s="113" t="s">
        <v>120</v>
      </c>
      <c r="J5" s="114" t="s">
        <v>121</v>
      </c>
      <c r="K5" s="115" t="s">
        <v>122</v>
      </c>
      <c r="L5" s="116" t="s">
        <v>123</v>
      </c>
      <c r="M5" s="117" t="s">
        <v>124</v>
      </c>
      <c r="N5" s="118" t="s">
        <v>125</v>
      </c>
      <c r="O5" s="118" t="s">
        <v>126</v>
      </c>
      <c r="P5" s="119" t="s">
        <v>127</v>
      </c>
      <c r="Q5" s="120" t="s">
        <v>128</v>
      </c>
      <c r="R5" s="120" t="s">
        <v>129</v>
      </c>
      <c r="S5" s="120" t="s">
        <v>130</v>
      </c>
    </row>
    <row r="6" ht="16.5" customHeight="1">
      <c r="D6" s="121" t="s">
        <v>131</v>
      </c>
      <c r="E6" s="122">
        <v>1.0</v>
      </c>
      <c r="F6" s="122">
        <v>1.0</v>
      </c>
      <c r="G6" s="122">
        <v>3.0</v>
      </c>
      <c r="H6" s="122">
        <v>3.0</v>
      </c>
      <c r="I6" s="122">
        <v>2.0</v>
      </c>
      <c r="J6" s="122">
        <v>1.0</v>
      </c>
      <c r="K6" s="122">
        <v>0.0</v>
      </c>
      <c r="L6" s="122">
        <v>3.0</v>
      </c>
      <c r="M6" s="122">
        <v>0.0</v>
      </c>
      <c r="N6" s="122">
        <v>2.0</v>
      </c>
      <c r="O6" s="122">
        <v>3.0</v>
      </c>
      <c r="P6" s="122">
        <v>0.0</v>
      </c>
      <c r="Q6" s="122">
        <v>2.0</v>
      </c>
      <c r="R6" s="123">
        <v>1.0</v>
      </c>
      <c r="S6" s="123">
        <v>3.0</v>
      </c>
    </row>
    <row r="7" ht="16.5" customHeight="1">
      <c r="D7" s="121" t="s">
        <v>132</v>
      </c>
      <c r="E7" s="122">
        <v>2.0</v>
      </c>
      <c r="F7" s="122">
        <v>0.0</v>
      </c>
      <c r="G7" s="122">
        <v>1.0</v>
      </c>
      <c r="H7" s="122">
        <v>2.0</v>
      </c>
      <c r="I7" s="122">
        <v>0.0</v>
      </c>
      <c r="J7" s="122">
        <v>0.0</v>
      </c>
      <c r="K7" s="122">
        <v>2.0</v>
      </c>
      <c r="L7" s="122">
        <v>0.0</v>
      </c>
      <c r="M7" s="122">
        <v>2.0</v>
      </c>
      <c r="N7" s="122">
        <v>1.0</v>
      </c>
      <c r="O7" s="122">
        <v>2.0</v>
      </c>
      <c r="P7" s="122">
        <v>0.0</v>
      </c>
      <c r="Q7" s="122">
        <v>0.0</v>
      </c>
      <c r="R7" s="122">
        <v>2.0</v>
      </c>
      <c r="S7" s="122">
        <v>0.0</v>
      </c>
    </row>
    <row r="8" ht="16.5" customHeight="1">
      <c r="D8" s="121" t="s">
        <v>133</v>
      </c>
      <c r="E8" s="122">
        <v>2.0</v>
      </c>
      <c r="F8" s="122">
        <v>2.0</v>
      </c>
      <c r="G8" s="122">
        <v>1.0</v>
      </c>
      <c r="H8" s="122">
        <v>0.0</v>
      </c>
      <c r="I8" s="122">
        <v>3.0</v>
      </c>
      <c r="J8" s="122">
        <v>2.0</v>
      </c>
      <c r="K8" s="122">
        <v>3.0</v>
      </c>
      <c r="L8" s="122">
        <v>1.0</v>
      </c>
      <c r="M8" s="122">
        <v>3.0</v>
      </c>
      <c r="N8" s="122">
        <v>2.0</v>
      </c>
      <c r="O8" s="122">
        <v>2.0</v>
      </c>
      <c r="P8" s="122">
        <v>1.0</v>
      </c>
      <c r="Q8" s="122">
        <v>1.0</v>
      </c>
      <c r="R8" s="122">
        <v>0.0</v>
      </c>
      <c r="S8" s="122">
        <v>0.0</v>
      </c>
    </row>
    <row r="9" ht="16.5" customHeight="1">
      <c r="D9" s="121" t="s">
        <v>134</v>
      </c>
      <c r="E9" s="122">
        <v>1.0</v>
      </c>
      <c r="F9" s="122">
        <v>2.0</v>
      </c>
      <c r="G9" s="122">
        <v>1.0</v>
      </c>
      <c r="H9" s="122">
        <v>2.0</v>
      </c>
      <c r="I9" s="122">
        <v>3.0</v>
      </c>
      <c r="J9" s="122">
        <v>3.0</v>
      </c>
      <c r="K9" s="122">
        <v>1.0</v>
      </c>
      <c r="L9" s="122">
        <v>2.0</v>
      </c>
      <c r="M9" s="122">
        <v>3.0</v>
      </c>
      <c r="N9" s="122">
        <v>2.0</v>
      </c>
      <c r="O9" s="122">
        <v>0.0</v>
      </c>
      <c r="P9" s="122">
        <v>2.0</v>
      </c>
      <c r="Q9" s="122">
        <v>1.0</v>
      </c>
      <c r="R9" s="122">
        <v>3.0</v>
      </c>
      <c r="S9" s="123">
        <v>1.0</v>
      </c>
    </row>
    <row r="10" ht="16.5" customHeight="1">
      <c r="B10" s="103" t="s">
        <v>135</v>
      </c>
      <c r="D10" s="124" t="s">
        <v>136</v>
      </c>
      <c r="E10" s="125">
        <f t="shared" ref="E10:S10" si="1">IFERROR(AVERAGEIF(E6:E9,"&lt;&gt;0",E6:E9),0)</f>
        <v>1.5</v>
      </c>
      <c r="F10" s="125">
        <f t="shared" si="1"/>
        <v>1.666666667</v>
      </c>
      <c r="G10" s="125">
        <f t="shared" si="1"/>
        <v>1.5</v>
      </c>
      <c r="H10" s="125">
        <f t="shared" si="1"/>
        <v>2.333333333</v>
      </c>
      <c r="I10" s="125">
        <f t="shared" si="1"/>
        <v>2.666666667</v>
      </c>
      <c r="J10" s="125">
        <f t="shared" si="1"/>
        <v>2</v>
      </c>
      <c r="K10" s="125">
        <f t="shared" si="1"/>
        <v>2</v>
      </c>
      <c r="L10" s="125">
        <f t="shared" si="1"/>
        <v>2</v>
      </c>
      <c r="M10" s="125">
        <f t="shared" si="1"/>
        <v>2.666666667</v>
      </c>
      <c r="N10" s="125">
        <f t="shared" si="1"/>
        <v>1.75</v>
      </c>
      <c r="O10" s="125">
        <f t="shared" si="1"/>
        <v>2.333333333</v>
      </c>
      <c r="P10" s="125">
        <f t="shared" si="1"/>
        <v>1.5</v>
      </c>
      <c r="Q10" s="125">
        <f t="shared" si="1"/>
        <v>1.333333333</v>
      </c>
      <c r="R10" s="125">
        <f t="shared" si="1"/>
        <v>2</v>
      </c>
      <c r="S10" s="125">
        <f t="shared" si="1"/>
        <v>2</v>
      </c>
    </row>
    <row r="12" ht="15.75" customHeight="1">
      <c r="B12" s="103" t="s">
        <v>1</v>
      </c>
    </row>
    <row r="13" ht="48.0" customHeight="1">
      <c r="B13" s="103" t="s">
        <v>137</v>
      </c>
      <c r="D13" s="104" t="s">
        <v>113</v>
      </c>
      <c r="E13" s="105" t="s">
        <v>114</v>
      </c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7"/>
      <c r="Q13" s="105" t="s">
        <v>115</v>
      </c>
      <c r="R13" s="106"/>
      <c r="S13" s="107"/>
    </row>
    <row r="14" ht="142.5" customHeight="1">
      <c r="D14" s="108"/>
      <c r="E14" s="109" t="s">
        <v>116</v>
      </c>
      <c r="F14" s="110" t="s">
        <v>117</v>
      </c>
      <c r="G14" s="111" t="s">
        <v>118</v>
      </c>
      <c r="H14" s="112" t="s">
        <v>119</v>
      </c>
      <c r="I14" s="113" t="s">
        <v>120</v>
      </c>
      <c r="J14" s="114" t="s">
        <v>121</v>
      </c>
      <c r="K14" s="115" t="s">
        <v>122</v>
      </c>
      <c r="L14" s="116" t="s">
        <v>123</v>
      </c>
      <c r="M14" s="117" t="s">
        <v>124</v>
      </c>
      <c r="N14" s="118" t="s">
        <v>125</v>
      </c>
      <c r="O14" s="118" t="s">
        <v>126</v>
      </c>
      <c r="P14" s="119" t="s">
        <v>127</v>
      </c>
      <c r="Q14" s="120" t="s">
        <v>128</v>
      </c>
      <c r="R14" s="120" t="s">
        <v>129</v>
      </c>
      <c r="S14" s="120" t="s">
        <v>130</v>
      </c>
    </row>
    <row r="15" ht="16.5" customHeight="1">
      <c r="C15" s="103">
        <f>'CC1-CO-Attainment-correct'!N19</f>
        <v>2.55</v>
      </c>
      <c r="D15" s="121" t="s">
        <v>131</v>
      </c>
      <c r="E15" s="122">
        <f t="shared" ref="E15:S15" si="2">($C$15*E6/3)</f>
        <v>0.85</v>
      </c>
      <c r="F15" s="122">
        <f t="shared" si="2"/>
        <v>0.85</v>
      </c>
      <c r="G15" s="122">
        <f t="shared" si="2"/>
        <v>2.55</v>
      </c>
      <c r="H15" s="122">
        <f t="shared" si="2"/>
        <v>2.55</v>
      </c>
      <c r="I15" s="122">
        <f t="shared" si="2"/>
        <v>1.7</v>
      </c>
      <c r="J15" s="122">
        <f t="shared" si="2"/>
        <v>0.85</v>
      </c>
      <c r="K15" s="122">
        <f t="shared" si="2"/>
        <v>0</v>
      </c>
      <c r="L15" s="122">
        <f t="shared" si="2"/>
        <v>2.55</v>
      </c>
      <c r="M15" s="122">
        <f t="shared" si="2"/>
        <v>0</v>
      </c>
      <c r="N15" s="122">
        <f t="shared" si="2"/>
        <v>1.7</v>
      </c>
      <c r="O15" s="122">
        <f t="shared" si="2"/>
        <v>2.55</v>
      </c>
      <c r="P15" s="122">
        <f t="shared" si="2"/>
        <v>0</v>
      </c>
      <c r="Q15" s="122">
        <f t="shared" si="2"/>
        <v>1.7</v>
      </c>
      <c r="R15" s="122">
        <f t="shared" si="2"/>
        <v>0.85</v>
      </c>
      <c r="S15" s="122">
        <f t="shared" si="2"/>
        <v>2.55</v>
      </c>
    </row>
    <row r="16" ht="16.5" customHeight="1">
      <c r="D16" s="121" t="s">
        <v>132</v>
      </c>
      <c r="E16" s="122">
        <f t="shared" ref="E16:S16" si="3">($C$15*E7/3)</f>
        <v>1.7</v>
      </c>
      <c r="F16" s="122">
        <f t="shared" si="3"/>
        <v>0</v>
      </c>
      <c r="G16" s="122">
        <f t="shared" si="3"/>
        <v>0.85</v>
      </c>
      <c r="H16" s="122">
        <f t="shared" si="3"/>
        <v>1.7</v>
      </c>
      <c r="I16" s="122">
        <f t="shared" si="3"/>
        <v>0</v>
      </c>
      <c r="J16" s="122">
        <f t="shared" si="3"/>
        <v>0</v>
      </c>
      <c r="K16" s="122">
        <f t="shared" si="3"/>
        <v>1.7</v>
      </c>
      <c r="L16" s="122">
        <f t="shared" si="3"/>
        <v>0</v>
      </c>
      <c r="M16" s="122">
        <f t="shared" si="3"/>
        <v>1.7</v>
      </c>
      <c r="N16" s="122">
        <f t="shared" si="3"/>
        <v>0.85</v>
      </c>
      <c r="O16" s="122">
        <f t="shared" si="3"/>
        <v>1.7</v>
      </c>
      <c r="P16" s="122">
        <f t="shared" si="3"/>
        <v>0</v>
      </c>
      <c r="Q16" s="122">
        <f t="shared" si="3"/>
        <v>0</v>
      </c>
      <c r="R16" s="122">
        <f t="shared" si="3"/>
        <v>1.7</v>
      </c>
      <c r="S16" s="122">
        <f t="shared" si="3"/>
        <v>0</v>
      </c>
    </row>
    <row r="17" ht="16.5" customHeight="1">
      <c r="D17" s="121" t="s">
        <v>133</v>
      </c>
      <c r="E17" s="122">
        <f t="shared" ref="E17:S17" si="4">($C$15*E8/3)</f>
        <v>1.7</v>
      </c>
      <c r="F17" s="122">
        <f t="shared" si="4"/>
        <v>1.7</v>
      </c>
      <c r="G17" s="122">
        <f t="shared" si="4"/>
        <v>0.85</v>
      </c>
      <c r="H17" s="122">
        <f t="shared" si="4"/>
        <v>0</v>
      </c>
      <c r="I17" s="122">
        <f t="shared" si="4"/>
        <v>2.55</v>
      </c>
      <c r="J17" s="122">
        <f t="shared" si="4"/>
        <v>1.7</v>
      </c>
      <c r="K17" s="122">
        <f t="shared" si="4"/>
        <v>2.55</v>
      </c>
      <c r="L17" s="122">
        <f t="shared" si="4"/>
        <v>0.85</v>
      </c>
      <c r="M17" s="122">
        <f t="shared" si="4"/>
        <v>2.55</v>
      </c>
      <c r="N17" s="122">
        <f t="shared" si="4"/>
        <v>1.7</v>
      </c>
      <c r="O17" s="122">
        <f t="shared" si="4"/>
        <v>1.7</v>
      </c>
      <c r="P17" s="122">
        <f t="shared" si="4"/>
        <v>0.85</v>
      </c>
      <c r="Q17" s="122">
        <f t="shared" si="4"/>
        <v>0.85</v>
      </c>
      <c r="R17" s="122">
        <f t="shared" si="4"/>
        <v>0</v>
      </c>
      <c r="S17" s="122">
        <f t="shared" si="4"/>
        <v>0</v>
      </c>
    </row>
    <row r="18" ht="16.5" customHeight="1">
      <c r="D18" s="121" t="s">
        <v>134</v>
      </c>
      <c r="E18" s="122">
        <f t="shared" ref="E18:S18" si="5">($C$15*E9/3)</f>
        <v>0.85</v>
      </c>
      <c r="F18" s="122">
        <f t="shared" si="5"/>
        <v>1.7</v>
      </c>
      <c r="G18" s="122">
        <f t="shared" si="5"/>
        <v>0.85</v>
      </c>
      <c r="H18" s="122">
        <f t="shared" si="5"/>
        <v>1.7</v>
      </c>
      <c r="I18" s="122">
        <f t="shared" si="5"/>
        <v>2.55</v>
      </c>
      <c r="J18" s="122">
        <f t="shared" si="5"/>
        <v>2.55</v>
      </c>
      <c r="K18" s="122">
        <f t="shared" si="5"/>
        <v>0.85</v>
      </c>
      <c r="L18" s="122">
        <f t="shared" si="5"/>
        <v>1.7</v>
      </c>
      <c r="M18" s="122">
        <f t="shared" si="5"/>
        <v>2.55</v>
      </c>
      <c r="N18" s="122">
        <f t="shared" si="5"/>
        <v>1.7</v>
      </c>
      <c r="O18" s="122">
        <f t="shared" si="5"/>
        <v>0</v>
      </c>
      <c r="P18" s="122">
        <f t="shared" si="5"/>
        <v>1.7</v>
      </c>
      <c r="Q18" s="122">
        <f t="shared" si="5"/>
        <v>0.85</v>
      </c>
      <c r="R18" s="122">
        <f t="shared" si="5"/>
        <v>2.55</v>
      </c>
      <c r="S18" s="122">
        <f t="shared" si="5"/>
        <v>0.85</v>
      </c>
    </row>
    <row r="19" ht="16.5" customHeight="1">
      <c r="D19" s="124" t="s">
        <v>136</v>
      </c>
      <c r="E19" s="125">
        <f t="shared" ref="E19:S19" si="6">IFERROR(AVERAGEIF(E15:E18,"&lt;&gt;0",E15:E18),0)</f>
        <v>1.275</v>
      </c>
      <c r="F19" s="125">
        <f t="shared" si="6"/>
        <v>1.416666667</v>
      </c>
      <c r="G19" s="125">
        <f t="shared" si="6"/>
        <v>1.275</v>
      </c>
      <c r="H19" s="125">
        <f t="shared" si="6"/>
        <v>1.983333333</v>
      </c>
      <c r="I19" s="125">
        <f t="shared" si="6"/>
        <v>2.266666667</v>
      </c>
      <c r="J19" s="125">
        <f t="shared" si="6"/>
        <v>1.7</v>
      </c>
      <c r="K19" s="125">
        <f t="shared" si="6"/>
        <v>1.7</v>
      </c>
      <c r="L19" s="125">
        <f t="shared" si="6"/>
        <v>1.7</v>
      </c>
      <c r="M19" s="125">
        <f t="shared" si="6"/>
        <v>2.266666667</v>
      </c>
      <c r="N19" s="125">
        <f t="shared" si="6"/>
        <v>1.4875</v>
      </c>
      <c r="O19" s="125">
        <f t="shared" si="6"/>
        <v>1.983333333</v>
      </c>
      <c r="P19" s="125">
        <f t="shared" si="6"/>
        <v>1.275</v>
      </c>
      <c r="Q19" s="125">
        <f t="shared" si="6"/>
        <v>1.133333333</v>
      </c>
      <c r="R19" s="125">
        <f t="shared" si="6"/>
        <v>1.7</v>
      </c>
      <c r="S19" s="125">
        <f t="shared" si="6"/>
        <v>1.7</v>
      </c>
    </row>
    <row r="21" ht="15.75" customHeight="1"/>
    <row r="22" ht="15.75" customHeight="1">
      <c r="B22" s="126" t="s">
        <v>135</v>
      </c>
      <c r="C22" s="127"/>
      <c r="D22" s="128" t="s">
        <v>136</v>
      </c>
      <c r="E22" s="129">
        <f t="shared" ref="E22:S22" si="7">E10</f>
        <v>1.5</v>
      </c>
      <c r="F22" s="129">
        <f t="shared" si="7"/>
        <v>1.666666667</v>
      </c>
      <c r="G22" s="129">
        <f t="shared" si="7"/>
        <v>1.5</v>
      </c>
      <c r="H22" s="129">
        <f t="shared" si="7"/>
        <v>2.333333333</v>
      </c>
      <c r="I22" s="129">
        <f t="shared" si="7"/>
        <v>2.666666667</v>
      </c>
      <c r="J22" s="129">
        <f t="shared" si="7"/>
        <v>2</v>
      </c>
      <c r="K22" s="129">
        <f t="shared" si="7"/>
        <v>2</v>
      </c>
      <c r="L22" s="129">
        <f t="shared" si="7"/>
        <v>2</v>
      </c>
      <c r="M22" s="129">
        <f t="shared" si="7"/>
        <v>2.666666667</v>
      </c>
      <c r="N22" s="129">
        <f t="shared" si="7"/>
        <v>1.75</v>
      </c>
      <c r="O22" s="129">
        <f t="shared" si="7"/>
        <v>2.333333333</v>
      </c>
      <c r="P22" s="129">
        <f t="shared" si="7"/>
        <v>1.5</v>
      </c>
      <c r="Q22" s="129">
        <f t="shared" si="7"/>
        <v>1.333333333</v>
      </c>
      <c r="R22" s="129">
        <f t="shared" si="7"/>
        <v>2</v>
      </c>
      <c r="S22" s="129">
        <f t="shared" si="7"/>
        <v>2</v>
      </c>
    </row>
    <row r="23" ht="15.75" customHeight="1">
      <c r="B23" s="130" t="s">
        <v>137</v>
      </c>
      <c r="C23" s="127"/>
      <c r="D23" s="128" t="s">
        <v>136</v>
      </c>
      <c r="E23" s="131">
        <f t="shared" ref="E23:S23" si="8">E19</f>
        <v>1.275</v>
      </c>
      <c r="F23" s="131">
        <f t="shared" si="8"/>
        <v>1.416666667</v>
      </c>
      <c r="G23" s="131">
        <f t="shared" si="8"/>
        <v>1.275</v>
      </c>
      <c r="H23" s="131">
        <f t="shared" si="8"/>
        <v>1.983333333</v>
      </c>
      <c r="I23" s="131">
        <f t="shared" si="8"/>
        <v>2.266666667</v>
      </c>
      <c r="J23" s="131">
        <f t="shared" si="8"/>
        <v>1.7</v>
      </c>
      <c r="K23" s="131">
        <f t="shared" si="8"/>
        <v>1.7</v>
      </c>
      <c r="L23" s="131">
        <f t="shared" si="8"/>
        <v>1.7</v>
      </c>
      <c r="M23" s="131">
        <f t="shared" si="8"/>
        <v>2.266666667</v>
      </c>
      <c r="N23" s="131">
        <f t="shared" si="8"/>
        <v>1.4875</v>
      </c>
      <c r="O23" s="131">
        <f t="shared" si="8"/>
        <v>1.983333333</v>
      </c>
      <c r="P23" s="131">
        <f t="shared" si="8"/>
        <v>1.275</v>
      </c>
      <c r="Q23" s="131">
        <f t="shared" si="8"/>
        <v>1.133333333</v>
      </c>
      <c r="R23" s="131">
        <f t="shared" si="8"/>
        <v>1.7</v>
      </c>
      <c r="S23" s="131">
        <f t="shared" si="8"/>
        <v>1.7</v>
      </c>
    </row>
    <row r="24" ht="15.75" customHeight="1"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</row>
    <row r="25" ht="15.75" customHeight="1">
      <c r="B25" s="127" t="s">
        <v>138</v>
      </c>
      <c r="C25" s="127"/>
      <c r="D25" s="127"/>
      <c r="E25" s="126">
        <f t="shared" ref="E25:S25" si="9">E22-E23</f>
        <v>0.225</v>
      </c>
      <c r="F25" s="126">
        <f t="shared" si="9"/>
        <v>0.25</v>
      </c>
      <c r="G25" s="126">
        <f t="shared" si="9"/>
        <v>0.225</v>
      </c>
      <c r="H25" s="126">
        <f t="shared" si="9"/>
        <v>0.35</v>
      </c>
      <c r="I25" s="126">
        <f t="shared" si="9"/>
        <v>0.4</v>
      </c>
      <c r="J25" s="126">
        <f t="shared" si="9"/>
        <v>0.3</v>
      </c>
      <c r="K25" s="126">
        <f t="shared" si="9"/>
        <v>0.3</v>
      </c>
      <c r="L25" s="126">
        <f t="shared" si="9"/>
        <v>0.3</v>
      </c>
      <c r="M25" s="126">
        <f t="shared" si="9"/>
        <v>0.4</v>
      </c>
      <c r="N25" s="126">
        <f t="shared" si="9"/>
        <v>0.2625</v>
      </c>
      <c r="O25" s="126">
        <f t="shared" si="9"/>
        <v>0.35</v>
      </c>
      <c r="P25" s="126">
        <f t="shared" si="9"/>
        <v>0.225</v>
      </c>
      <c r="Q25" s="126">
        <f t="shared" si="9"/>
        <v>0.2</v>
      </c>
      <c r="R25" s="126">
        <f t="shared" si="9"/>
        <v>0.3</v>
      </c>
      <c r="S25" s="126">
        <f t="shared" si="9"/>
        <v>0.3</v>
      </c>
    </row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E4:P4"/>
    <mergeCell ref="Q4:S4"/>
    <mergeCell ref="E13:P13"/>
    <mergeCell ref="Q13:S13"/>
  </mergeCells>
  <printOptions/>
  <pageMargins bottom="0.75" footer="0.0" header="0.0" left="0.7" right="0.7" top="0.75"/>
  <pageSetup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8.0"/>
    <col customWidth="1" min="5" max="5" width="14.71"/>
    <col customWidth="1" min="6" max="26" width="8.0"/>
  </cols>
  <sheetData>
    <row r="2">
      <c r="D2" s="103" t="s">
        <v>112</v>
      </c>
    </row>
    <row r="3" ht="15.75" customHeight="1"/>
    <row r="4" ht="48.0" customHeight="1">
      <c r="D4" s="104" t="s">
        <v>113</v>
      </c>
      <c r="E4" s="105" t="s">
        <v>114</v>
      </c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7"/>
      <c r="Q4" s="105" t="s">
        <v>115</v>
      </c>
      <c r="R4" s="106"/>
      <c r="S4" s="107"/>
    </row>
    <row r="5" ht="142.5" customHeight="1">
      <c r="D5" s="108"/>
      <c r="E5" s="109" t="s">
        <v>116</v>
      </c>
      <c r="F5" s="110" t="s">
        <v>117</v>
      </c>
      <c r="G5" s="111" t="s">
        <v>118</v>
      </c>
      <c r="H5" s="112" t="s">
        <v>119</v>
      </c>
      <c r="I5" s="113" t="s">
        <v>120</v>
      </c>
      <c r="J5" s="114" t="s">
        <v>121</v>
      </c>
      <c r="K5" s="115" t="s">
        <v>122</v>
      </c>
      <c r="L5" s="116" t="s">
        <v>123</v>
      </c>
      <c r="M5" s="117" t="s">
        <v>124</v>
      </c>
      <c r="N5" s="118" t="s">
        <v>125</v>
      </c>
      <c r="O5" s="118" t="s">
        <v>126</v>
      </c>
      <c r="P5" s="119" t="s">
        <v>127</v>
      </c>
      <c r="Q5" s="120" t="s">
        <v>128</v>
      </c>
      <c r="R5" s="120" t="s">
        <v>129</v>
      </c>
      <c r="S5" s="120" t="s">
        <v>130</v>
      </c>
    </row>
    <row r="6" ht="16.5" customHeight="1">
      <c r="D6" s="121" t="s">
        <v>131</v>
      </c>
      <c r="E6" s="122">
        <v>2.0</v>
      </c>
      <c r="F6" s="122">
        <v>2.0</v>
      </c>
      <c r="G6" s="122">
        <v>3.0</v>
      </c>
      <c r="H6" s="122">
        <v>3.0</v>
      </c>
      <c r="I6" s="122">
        <v>1.0</v>
      </c>
      <c r="J6" s="122">
        <v>0.0</v>
      </c>
      <c r="K6" s="122">
        <v>1.0</v>
      </c>
      <c r="L6" s="122">
        <v>2.0</v>
      </c>
      <c r="M6" s="122">
        <v>3.0</v>
      </c>
      <c r="N6" s="122">
        <v>3.0</v>
      </c>
      <c r="O6" s="122">
        <v>1.0</v>
      </c>
      <c r="P6" s="122">
        <v>2.0</v>
      </c>
      <c r="Q6" s="122">
        <v>1.0</v>
      </c>
      <c r="R6" s="123">
        <v>1.0</v>
      </c>
      <c r="S6" s="123">
        <v>1.0</v>
      </c>
    </row>
    <row r="7" ht="16.5" customHeight="1">
      <c r="D7" s="121" t="s">
        <v>132</v>
      </c>
      <c r="E7" s="122">
        <v>2.0</v>
      </c>
      <c r="F7" s="122">
        <v>3.0</v>
      </c>
      <c r="G7" s="122">
        <v>1.0</v>
      </c>
      <c r="H7" s="122">
        <v>2.0</v>
      </c>
      <c r="I7" s="122">
        <v>2.0</v>
      </c>
      <c r="J7" s="122">
        <v>1.0</v>
      </c>
      <c r="K7" s="122">
        <v>1.0</v>
      </c>
      <c r="L7" s="122">
        <v>1.0</v>
      </c>
      <c r="M7" s="122">
        <v>1.0</v>
      </c>
      <c r="N7" s="122">
        <v>2.0</v>
      </c>
      <c r="O7" s="122">
        <v>1.0</v>
      </c>
      <c r="P7" s="122">
        <v>2.0</v>
      </c>
      <c r="Q7" s="122">
        <v>0.0</v>
      </c>
      <c r="R7" s="122">
        <v>2.0</v>
      </c>
      <c r="S7" s="122">
        <v>3.0</v>
      </c>
    </row>
    <row r="8" ht="16.5" customHeight="1">
      <c r="D8" s="121" t="s">
        <v>133</v>
      </c>
      <c r="E8" s="122">
        <v>1.0</v>
      </c>
      <c r="F8" s="122">
        <v>2.0</v>
      </c>
      <c r="G8" s="122">
        <v>1.0</v>
      </c>
      <c r="H8" s="122">
        <v>0.0</v>
      </c>
      <c r="I8" s="122">
        <v>1.0</v>
      </c>
      <c r="J8" s="122">
        <v>3.0</v>
      </c>
      <c r="K8" s="122">
        <v>1.0</v>
      </c>
      <c r="L8" s="122">
        <v>2.0</v>
      </c>
      <c r="M8" s="122">
        <v>3.0</v>
      </c>
      <c r="N8" s="122">
        <v>3.0</v>
      </c>
      <c r="O8" s="122">
        <v>2.0</v>
      </c>
      <c r="P8" s="122">
        <v>1.0</v>
      </c>
      <c r="Q8" s="122">
        <v>1.0</v>
      </c>
      <c r="R8" s="122">
        <v>1.0</v>
      </c>
      <c r="S8" s="122">
        <v>2.0</v>
      </c>
    </row>
    <row r="9" ht="16.5" customHeight="1">
      <c r="D9" s="121" t="s">
        <v>134</v>
      </c>
      <c r="E9" s="122">
        <v>0.0</v>
      </c>
      <c r="F9" s="122">
        <v>2.0</v>
      </c>
      <c r="G9" s="122">
        <v>3.0</v>
      </c>
      <c r="H9" s="122">
        <v>1.0</v>
      </c>
      <c r="I9" s="122">
        <v>0.0</v>
      </c>
      <c r="J9" s="122">
        <v>3.0</v>
      </c>
      <c r="K9" s="122">
        <v>1.0</v>
      </c>
      <c r="L9" s="122">
        <v>0.0</v>
      </c>
      <c r="M9" s="122">
        <v>0.0</v>
      </c>
      <c r="N9" s="122">
        <v>3.0</v>
      </c>
      <c r="O9" s="122">
        <v>1.0</v>
      </c>
      <c r="P9" s="122">
        <v>2.0</v>
      </c>
      <c r="Q9" s="122">
        <v>0.0</v>
      </c>
      <c r="R9" s="122">
        <v>1.0</v>
      </c>
      <c r="S9" s="123">
        <v>2.0</v>
      </c>
    </row>
    <row r="10" ht="16.5" customHeight="1">
      <c r="B10" s="103" t="s">
        <v>135</v>
      </c>
      <c r="D10" s="124" t="s">
        <v>136</v>
      </c>
      <c r="E10" s="125">
        <f t="shared" ref="E10:S10" si="1">IFERROR(AVERAGEIF(E6:E9,"&lt;&gt;0",E6:E9),0)</f>
        <v>1.666666667</v>
      </c>
      <c r="F10" s="125">
        <f t="shared" si="1"/>
        <v>2.25</v>
      </c>
      <c r="G10" s="125">
        <f t="shared" si="1"/>
        <v>2</v>
      </c>
      <c r="H10" s="125">
        <f t="shared" si="1"/>
        <v>2</v>
      </c>
      <c r="I10" s="125">
        <f t="shared" si="1"/>
        <v>1.333333333</v>
      </c>
      <c r="J10" s="125">
        <f t="shared" si="1"/>
        <v>2.333333333</v>
      </c>
      <c r="K10" s="125">
        <f t="shared" si="1"/>
        <v>1</v>
      </c>
      <c r="L10" s="125">
        <f t="shared" si="1"/>
        <v>1.666666667</v>
      </c>
      <c r="M10" s="125">
        <f t="shared" si="1"/>
        <v>2.333333333</v>
      </c>
      <c r="N10" s="125">
        <f t="shared" si="1"/>
        <v>2.75</v>
      </c>
      <c r="O10" s="125">
        <f t="shared" si="1"/>
        <v>1.25</v>
      </c>
      <c r="P10" s="125">
        <f t="shared" si="1"/>
        <v>1.75</v>
      </c>
      <c r="Q10" s="125">
        <f t="shared" si="1"/>
        <v>1</v>
      </c>
      <c r="R10" s="125">
        <f t="shared" si="1"/>
        <v>1.25</v>
      </c>
      <c r="S10" s="125">
        <f t="shared" si="1"/>
        <v>2</v>
      </c>
    </row>
    <row r="12" ht="15.75" customHeight="1"/>
    <row r="13" ht="48.0" customHeight="1">
      <c r="B13" s="103" t="s">
        <v>137</v>
      </c>
      <c r="D13" s="104" t="s">
        <v>113</v>
      </c>
      <c r="E13" s="105" t="s">
        <v>114</v>
      </c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7"/>
      <c r="Q13" s="105" t="s">
        <v>115</v>
      </c>
      <c r="R13" s="106"/>
      <c r="S13" s="107"/>
    </row>
    <row r="14" ht="142.5" customHeight="1">
      <c r="D14" s="108"/>
      <c r="E14" s="109" t="s">
        <v>116</v>
      </c>
      <c r="F14" s="110" t="s">
        <v>117</v>
      </c>
      <c r="G14" s="111" t="s">
        <v>118</v>
      </c>
      <c r="H14" s="112" t="s">
        <v>119</v>
      </c>
      <c r="I14" s="113" t="s">
        <v>120</v>
      </c>
      <c r="J14" s="114" t="s">
        <v>121</v>
      </c>
      <c r="K14" s="115" t="s">
        <v>122</v>
      </c>
      <c r="L14" s="116" t="s">
        <v>123</v>
      </c>
      <c r="M14" s="117" t="s">
        <v>124</v>
      </c>
      <c r="N14" s="118" t="s">
        <v>125</v>
      </c>
      <c r="O14" s="118" t="s">
        <v>126</v>
      </c>
      <c r="P14" s="119" t="s">
        <v>127</v>
      </c>
      <c r="Q14" s="120" t="s">
        <v>128</v>
      </c>
      <c r="R14" s="120" t="s">
        <v>129</v>
      </c>
      <c r="S14" s="120" t="s">
        <v>130</v>
      </c>
    </row>
    <row r="15" ht="16.5" customHeight="1">
      <c r="C15" s="103">
        <f>AECC2!N19</f>
        <v>2.75</v>
      </c>
      <c r="D15" s="121" t="s">
        <v>131</v>
      </c>
      <c r="E15" s="122">
        <f t="shared" ref="E15:S15" si="2">($C$15*E6/3)</f>
        <v>1.833333333</v>
      </c>
      <c r="F15" s="122">
        <f t="shared" si="2"/>
        <v>1.833333333</v>
      </c>
      <c r="G15" s="122">
        <f t="shared" si="2"/>
        <v>2.75</v>
      </c>
      <c r="H15" s="122">
        <f t="shared" si="2"/>
        <v>2.75</v>
      </c>
      <c r="I15" s="122">
        <f t="shared" si="2"/>
        <v>0.9166666667</v>
      </c>
      <c r="J15" s="122">
        <f t="shared" si="2"/>
        <v>0</v>
      </c>
      <c r="K15" s="122">
        <f t="shared" si="2"/>
        <v>0.9166666667</v>
      </c>
      <c r="L15" s="122">
        <f t="shared" si="2"/>
        <v>1.833333333</v>
      </c>
      <c r="M15" s="122">
        <f t="shared" si="2"/>
        <v>2.75</v>
      </c>
      <c r="N15" s="122">
        <f t="shared" si="2"/>
        <v>2.75</v>
      </c>
      <c r="O15" s="122">
        <f t="shared" si="2"/>
        <v>0.9166666667</v>
      </c>
      <c r="P15" s="122">
        <f t="shared" si="2"/>
        <v>1.833333333</v>
      </c>
      <c r="Q15" s="122">
        <f t="shared" si="2"/>
        <v>0.9166666667</v>
      </c>
      <c r="R15" s="122">
        <f t="shared" si="2"/>
        <v>0.9166666667</v>
      </c>
      <c r="S15" s="122">
        <f t="shared" si="2"/>
        <v>0.9166666667</v>
      </c>
    </row>
    <row r="16" ht="16.5" customHeight="1">
      <c r="D16" s="121" t="s">
        <v>132</v>
      </c>
      <c r="E16" s="122">
        <f t="shared" ref="E16:S16" si="3">($C$15*E7/3)</f>
        <v>1.833333333</v>
      </c>
      <c r="F16" s="122">
        <f t="shared" si="3"/>
        <v>2.75</v>
      </c>
      <c r="G16" s="122">
        <f t="shared" si="3"/>
        <v>0.9166666667</v>
      </c>
      <c r="H16" s="122">
        <f t="shared" si="3"/>
        <v>1.833333333</v>
      </c>
      <c r="I16" s="122">
        <f t="shared" si="3"/>
        <v>1.833333333</v>
      </c>
      <c r="J16" s="122">
        <f t="shared" si="3"/>
        <v>0.9166666667</v>
      </c>
      <c r="K16" s="122">
        <f t="shared" si="3"/>
        <v>0.9166666667</v>
      </c>
      <c r="L16" s="122">
        <f t="shared" si="3"/>
        <v>0.9166666667</v>
      </c>
      <c r="M16" s="122">
        <f t="shared" si="3"/>
        <v>0.9166666667</v>
      </c>
      <c r="N16" s="122">
        <f t="shared" si="3"/>
        <v>1.833333333</v>
      </c>
      <c r="O16" s="122">
        <f t="shared" si="3"/>
        <v>0.9166666667</v>
      </c>
      <c r="P16" s="122">
        <f t="shared" si="3"/>
        <v>1.833333333</v>
      </c>
      <c r="Q16" s="122">
        <f t="shared" si="3"/>
        <v>0</v>
      </c>
      <c r="R16" s="122">
        <f t="shared" si="3"/>
        <v>1.833333333</v>
      </c>
      <c r="S16" s="122">
        <f t="shared" si="3"/>
        <v>2.75</v>
      </c>
    </row>
    <row r="17" ht="16.5" customHeight="1">
      <c r="D17" s="121" t="s">
        <v>133</v>
      </c>
      <c r="E17" s="122">
        <f t="shared" ref="E17:S17" si="4">($C$15*E8/3)</f>
        <v>0.9166666667</v>
      </c>
      <c r="F17" s="122">
        <f t="shared" si="4"/>
        <v>1.833333333</v>
      </c>
      <c r="G17" s="122">
        <f t="shared" si="4"/>
        <v>0.9166666667</v>
      </c>
      <c r="H17" s="122">
        <f t="shared" si="4"/>
        <v>0</v>
      </c>
      <c r="I17" s="122">
        <f t="shared" si="4"/>
        <v>0.9166666667</v>
      </c>
      <c r="J17" s="122">
        <f t="shared" si="4"/>
        <v>2.75</v>
      </c>
      <c r="K17" s="122">
        <f t="shared" si="4"/>
        <v>0.9166666667</v>
      </c>
      <c r="L17" s="122">
        <f t="shared" si="4"/>
        <v>1.833333333</v>
      </c>
      <c r="M17" s="122">
        <f t="shared" si="4"/>
        <v>2.75</v>
      </c>
      <c r="N17" s="122">
        <f t="shared" si="4"/>
        <v>2.75</v>
      </c>
      <c r="O17" s="122">
        <f t="shared" si="4"/>
        <v>1.833333333</v>
      </c>
      <c r="P17" s="122">
        <f t="shared" si="4"/>
        <v>0.9166666667</v>
      </c>
      <c r="Q17" s="122">
        <f t="shared" si="4"/>
        <v>0.9166666667</v>
      </c>
      <c r="R17" s="122">
        <f t="shared" si="4"/>
        <v>0.9166666667</v>
      </c>
      <c r="S17" s="122">
        <f t="shared" si="4"/>
        <v>1.833333333</v>
      </c>
    </row>
    <row r="18" ht="16.5" customHeight="1">
      <c r="D18" s="121" t="s">
        <v>134</v>
      </c>
      <c r="E18" s="122">
        <f t="shared" ref="E18:S18" si="5">($C$15*E9/3)</f>
        <v>0</v>
      </c>
      <c r="F18" s="122">
        <f t="shared" si="5"/>
        <v>1.833333333</v>
      </c>
      <c r="G18" s="122">
        <f t="shared" si="5"/>
        <v>2.75</v>
      </c>
      <c r="H18" s="122">
        <f t="shared" si="5"/>
        <v>0.9166666667</v>
      </c>
      <c r="I18" s="122">
        <f t="shared" si="5"/>
        <v>0</v>
      </c>
      <c r="J18" s="122">
        <f t="shared" si="5"/>
        <v>2.75</v>
      </c>
      <c r="K18" s="122">
        <f t="shared" si="5"/>
        <v>0.9166666667</v>
      </c>
      <c r="L18" s="122">
        <f t="shared" si="5"/>
        <v>0</v>
      </c>
      <c r="M18" s="122">
        <f t="shared" si="5"/>
        <v>0</v>
      </c>
      <c r="N18" s="122">
        <f t="shared" si="5"/>
        <v>2.75</v>
      </c>
      <c r="O18" s="122">
        <f t="shared" si="5"/>
        <v>0.9166666667</v>
      </c>
      <c r="P18" s="122">
        <f t="shared" si="5"/>
        <v>1.833333333</v>
      </c>
      <c r="Q18" s="122">
        <f t="shared" si="5"/>
        <v>0</v>
      </c>
      <c r="R18" s="122">
        <f t="shared" si="5"/>
        <v>0.9166666667</v>
      </c>
      <c r="S18" s="122">
        <f t="shared" si="5"/>
        <v>1.833333333</v>
      </c>
    </row>
    <row r="19" ht="16.5" customHeight="1">
      <c r="D19" s="124" t="s">
        <v>136</v>
      </c>
      <c r="E19" s="125">
        <f t="shared" ref="E19:S19" si="6">IFERROR(AVERAGEIF(E15:E18,"&lt;&gt;0",E15:E18),0)</f>
        <v>1.527777778</v>
      </c>
      <c r="F19" s="125">
        <f t="shared" si="6"/>
        <v>2.0625</v>
      </c>
      <c r="G19" s="125">
        <f t="shared" si="6"/>
        <v>1.833333333</v>
      </c>
      <c r="H19" s="125">
        <f t="shared" si="6"/>
        <v>1.833333333</v>
      </c>
      <c r="I19" s="125">
        <f t="shared" si="6"/>
        <v>1.222222222</v>
      </c>
      <c r="J19" s="125">
        <f t="shared" si="6"/>
        <v>2.138888889</v>
      </c>
      <c r="K19" s="125">
        <f t="shared" si="6"/>
        <v>0.9166666667</v>
      </c>
      <c r="L19" s="125">
        <f t="shared" si="6"/>
        <v>1.527777778</v>
      </c>
      <c r="M19" s="125">
        <f t="shared" si="6"/>
        <v>2.138888889</v>
      </c>
      <c r="N19" s="125">
        <f t="shared" si="6"/>
        <v>2.520833333</v>
      </c>
      <c r="O19" s="125">
        <f t="shared" si="6"/>
        <v>1.145833333</v>
      </c>
      <c r="P19" s="125">
        <f t="shared" si="6"/>
        <v>1.604166667</v>
      </c>
      <c r="Q19" s="125">
        <f t="shared" si="6"/>
        <v>0.9166666667</v>
      </c>
      <c r="R19" s="125">
        <f t="shared" si="6"/>
        <v>1.145833333</v>
      </c>
      <c r="S19" s="125">
        <f t="shared" si="6"/>
        <v>1.833333333</v>
      </c>
    </row>
    <row r="21" ht="15.75" customHeight="1"/>
    <row r="22" ht="15.75" customHeight="1">
      <c r="B22" s="126" t="s">
        <v>135</v>
      </c>
      <c r="C22" s="127"/>
      <c r="D22" s="128" t="s">
        <v>136</v>
      </c>
      <c r="E22" s="129">
        <f t="shared" ref="E22:S22" si="7">E10</f>
        <v>1.666666667</v>
      </c>
      <c r="F22" s="129">
        <f t="shared" si="7"/>
        <v>2.25</v>
      </c>
      <c r="G22" s="129">
        <f t="shared" si="7"/>
        <v>2</v>
      </c>
      <c r="H22" s="129">
        <f t="shared" si="7"/>
        <v>2</v>
      </c>
      <c r="I22" s="129">
        <f t="shared" si="7"/>
        <v>1.333333333</v>
      </c>
      <c r="J22" s="129">
        <f t="shared" si="7"/>
        <v>2.333333333</v>
      </c>
      <c r="K22" s="129">
        <f t="shared" si="7"/>
        <v>1</v>
      </c>
      <c r="L22" s="129">
        <f t="shared" si="7"/>
        <v>1.666666667</v>
      </c>
      <c r="M22" s="129">
        <f t="shared" si="7"/>
        <v>2.333333333</v>
      </c>
      <c r="N22" s="129">
        <f t="shared" si="7"/>
        <v>2.75</v>
      </c>
      <c r="O22" s="129">
        <f t="shared" si="7"/>
        <v>1.25</v>
      </c>
      <c r="P22" s="129">
        <f t="shared" si="7"/>
        <v>1.75</v>
      </c>
      <c r="Q22" s="129">
        <f t="shared" si="7"/>
        <v>1</v>
      </c>
      <c r="R22" s="129">
        <f t="shared" si="7"/>
        <v>1.25</v>
      </c>
      <c r="S22" s="129">
        <f t="shared" si="7"/>
        <v>2</v>
      </c>
    </row>
    <row r="23" ht="15.75" customHeight="1">
      <c r="B23" s="130" t="s">
        <v>137</v>
      </c>
      <c r="C23" s="127"/>
      <c r="D23" s="128" t="s">
        <v>136</v>
      </c>
      <c r="E23" s="131">
        <f t="shared" ref="E23:S23" si="8">E19</f>
        <v>1.527777778</v>
      </c>
      <c r="F23" s="131">
        <f t="shared" si="8"/>
        <v>2.0625</v>
      </c>
      <c r="G23" s="131">
        <f t="shared" si="8"/>
        <v>1.833333333</v>
      </c>
      <c r="H23" s="131">
        <f t="shared" si="8"/>
        <v>1.833333333</v>
      </c>
      <c r="I23" s="131">
        <f t="shared" si="8"/>
        <v>1.222222222</v>
      </c>
      <c r="J23" s="131">
        <f t="shared" si="8"/>
        <v>2.138888889</v>
      </c>
      <c r="K23" s="131">
        <f t="shared" si="8"/>
        <v>0.9166666667</v>
      </c>
      <c r="L23" s="131">
        <f t="shared" si="8"/>
        <v>1.527777778</v>
      </c>
      <c r="M23" s="131">
        <f t="shared" si="8"/>
        <v>2.138888889</v>
      </c>
      <c r="N23" s="131">
        <f t="shared" si="8"/>
        <v>2.520833333</v>
      </c>
      <c r="O23" s="131">
        <f t="shared" si="8"/>
        <v>1.145833333</v>
      </c>
      <c r="P23" s="131">
        <f t="shared" si="8"/>
        <v>1.604166667</v>
      </c>
      <c r="Q23" s="131">
        <f t="shared" si="8"/>
        <v>0.9166666667</v>
      </c>
      <c r="R23" s="131">
        <f t="shared" si="8"/>
        <v>1.145833333</v>
      </c>
      <c r="S23" s="131">
        <f t="shared" si="8"/>
        <v>1.833333333</v>
      </c>
    </row>
    <row r="24" ht="15.75" customHeight="1"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</row>
    <row r="25" ht="15.75" customHeight="1">
      <c r="B25" s="127" t="s">
        <v>138</v>
      </c>
      <c r="C25" s="127"/>
      <c r="D25" s="127"/>
      <c r="E25" s="126">
        <f t="shared" ref="E25:S25" si="9">E22-E23</f>
        <v>0.1388888889</v>
      </c>
      <c r="F25" s="126">
        <f t="shared" si="9"/>
        <v>0.1875</v>
      </c>
      <c r="G25" s="126">
        <f t="shared" si="9"/>
        <v>0.1666666667</v>
      </c>
      <c r="H25" s="126">
        <f t="shared" si="9"/>
        <v>0.1666666667</v>
      </c>
      <c r="I25" s="126">
        <f t="shared" si="9"/>
        <v>0.1111111111</v>
      </c>
      <c r="J25" s="126">
        <f t="shared" si="9"/>
        <v>0.1944444444</v>
      </c>
      <c r="K25" s="126">
        <f t="shared" si="9"/>
        <v>0.08333333333</v>
      </c>
      <c r="L25" s="126">
        <f t="shared" si="9"/>
        <v>0.1388888889</v>
      </c>
      <c r="M25" s="126">
        <f t="shared" si="9"/>
        <v>0.1944444444</v>
      </c>
      <c r="N25" s="126">
        <f t="shared" si="9"/>
        <v>0.2291666667</v>
      </c>
      <c r="O25" s="126">
        <f t="shared" si="9"/>
        <v>0.1041666667</v>
      </c>
      <c r="P25" s="126">
        <f t="shared" si="9"/>
        <v>0.1458333333</v>
      </c>
      <c r="Q25" s="126">
        <f t="shared" si="9"/>
        <v>0.08333333333</v>
      </c>
      <c r="R25" s="126">
        <f t="shared" si="9"/>
        <v>0.1041666667</v>
      </c>
      <c r="S25" s="126">
        <f t="shared" si="9"/>
        <v>0.1666666667</v>
      </c>
    </row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E4:P4"/>
    <mergeCell ref="Q4:S4"/>
    <mergeCell ref="E13:P13"/>
    <mergeCell ref="Q13:S13"/>
  </mergeCells>
  <printOptions/>
  <pageMargins bottom="0.75" footer="0.0" header="0.0" left="0.7" right="0.7" top="0.75"/>
  <pageSetup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11.0"/>
    <col customWidth="1" min="3" max="3" width="16.43"/>
    <col customWidth="1" min="4" max="4" width="19.57"/>
    <col customWidth="1" min="5" max="5" width="15.86"/>
    <col customWidth="1" min="6" max="6" width="18.29"/>
    <col customWidth="1" min="7" max="7" width="12.43"/>
    <col customWidth="1" min="8" max="8" width="11.71"/>
    <col customWidth="1" min="9" max="9" width="12.43"/>
    <col customWidth="1" min="10" max="10" width="7.0"/>
    <col customWidth="1" min="11" max="11" width="12.0"/>
    <col customWidth="1" min="12" max="12" width="13.29"/>
    <col customWidth="1" min="13" max="13" width="8.0"/>
    <col customWidth="1" min="14" max="14" width="12.29"/>
    <col customWidth="1" min="15" max="15" width="6.57"/>
    <col customWidth="1" min="16" max="16" width="11.14"/>
    <col customWidth="1" min="17" max="17" width="5.14"/>
    <col customWidth="1" min="18" max="19" width="6.0"/>
    <col customWidth="1" min="20" max="20" width="6.57"/>
    <col customWidth="1" min="21" max="21" width="5.71"/>
    <col customWidth="1" min="22" max="26" width="8.0"/>
  </cols>
  <sheetData>
    <row r="1" ht="15.0" customHeight="1">
      <c r="A1" s="1"/>
      <c r="B1" s="2" t="s">
        <v>0</v>
      </c>
      <c r="C1" s="3"/>
      <c r="D1" s="4" t="s">
        <v>169</v>
      </c>
      <c r="E1" s="5" t="s">
        <v>2</v>
      </c>
      <c r="F1" s="6"/>
      <c r="G1" s="6"/>
      <c r="H1" s="6"/>
      <c r="I1" s="6"/>
      <c r="J1" s="3"/>
      <c r="K1" s="7"/>
      <c r="L1" s="7"/>
      <c r="M1" s="7"/>
      <c r="N1" s="8"/>
      <c r="O1" s="8"/>
      <c r="P1" s="8"/>
      <c r="Q1" s="8"/>
      <c r="R1" s="8"/>
      <c r="S1" s="9"/>
      <c r="T1" s="9"/>
      <c r="U1" s="9"/>
      <c r="V1" s="1"/>
      <c r="W1" s="1"/>
      <c r="X1" s="1"/>
      <c r="Y1" s="1"/>
      <c r="Z1" s="1"/>
    </row>
    <row r="2" ht="28.5" customHeight="1">
      <c r="A2" s="1"/>
      <c r="B2" s="10" t="s">
        <v>3</v>
      </c>
      <c r="C2" s="3"/>
      <c r="D2" s="4" t="s">
        <v>252</v>
      </c>
      <c r="E2" s="11"/>
      <c r="F2" s="12" t="s">
        <v>5</v>
      </c>
      <c r="G2" s="6"/>
      <c r="H2" s="6"/>
      <c r="I2" s="3"/>
      <c r="J2" s="11"/>
      <c r="K2" s="7"/>
      <c r="L2" s="7"/>
      <c r="M2" s="7"/>
      <c r="N2" s="13"/>
      <c r="O2" s="13"/>
      <c r="P2" s="13"/>
      <c r="Q2" s="13"/>
      <c r="R2" s="14"/>
      <c r="S2" s="7"/>
      <c r="T2" s="7"/>
      <c r="U2" s="7"/>
      <c r="V2" s="1"/>
      <c r="W2" s="1"/>
      <c r="X2" s="1"/>
      <c r="Y2" s="1"/>
      <c r="Z2" s="1"/>
    </row>
    <row r="3" ht="15.0" customHeight="1">
      <c r="A3" s="1"/>
      <c r="B3" s="15" t="s">
        <v>6</v>
      </c>
      <c r="C3" s="3"/>
      <c r="D3" s="4" t="s">
        <v>7</v>
      </c>
      <c r="E3" s="11"/>
      <c r="F3" s="16" t="s">
        <v>8</v>
      </c>
      <c r="G3" s="6"/>
      <c r="H3" s="6"/>
      <c r="I3" s="3"/>
      <c r="J3" s="11"/>
      <c r="K3" s="7"/>
      <c r="L3" s="7"/>
      <c r="M3" s="7"/>
      <c r="N3" s="13"/>
      <c r="O3" s="13"/>
      <c r="P3" s="13"/>
      <c r="Q3" s="13"/>
      <c r="R3" s="14"/>
      <c r="S3" s="7"/>
      <c r="T3" s="7"/>
      <c r="U3" s="7"/>
      <c r="V3" s="1"/>
      <c r="W3" s="1"/>
      <c r="X3" s="1"/>
      <c r="Y3" s="1"/>
      <c r="Z3" s="1"/>
    </row>
    <row r="4" ht="16.5" customHeight="1">
      <c r="A4" s="1"/>
      <c r="B4" s="10" t="s">
        <v>9</v>
      </c>
      <c r="C4" s="3"/>
      <c r="D4" s="4" t="s">
        <v>253</v>
      </c>
      <c r="E4" s="11"/>
      <c r="F4" s="17" t="s">
        <v>11</v>
      </c>
      <c r="G4" s="6"/>
      <c r="H4" s="6"/>
      <c r="I4" s="3"/>
      <c r="J4" s="11"/>
      <c r="K4" s="1"/>
      <c r="L4" s="1"/>
      <c r="M4" s="1"/>
      <c r="N4" s="13"/>
      <c r="O4" s="13"/>
      <c r="P4" s="13"/>
      <c r="Q4" s="13"/>
      <c r="R4" s="14"/>
      <c r="S4" s="7"/>
      <c r="T4" s="7"/>
      <c r="U4" s="7"/>
      <c r="V4" s="1"/>
      <c r="W4" s="1"/>
      <c r="X4" s="1"/>
      <c r="Y4" s="1"/>
      <c r="Z4" s="1"/>
    </row>
    <row r="5" ht="14.25" customHeight="1">
      <c r="A5" s="1"/>
      <c r="B5" s="18" t="s">
        <v>12</v>
      </c>
      <c r="C5" s="3"/>
      <c r="D5" s="4">
        <v>2.0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6.5" customHeight="1">
      <c r="A6" s="1"/>
      <c r="B6" s="19" t="s">
        <v>13</v>
      </c>
      <c r="C6" s="3"/>
      <c r="D6" s="20" t="s">
        <v>14</v>
      </c>
      <c r="E6" s="21"/>
      <c r="F6" s="21"/>
      <c r="G6" s="21"/>
      <c r="H6" s="21"/>
      <c r="I6" s="21"/>
      <c r="J6" s="22"/>
      <c r="K6" s="22"/>
      <c r="L6" s="22"/>
      <c r="M6" s="22" t="str">
        <f>IFERROR(SUM(M1:M5)/COUNT(M1:M5),"")</f>
        <v/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4.5" customHeight="1">
      <c r="A7" s="1"/>
      <c r="B7" s="23"/>
      <c r="C7" s="23"/>
      <c r="D7" s="24"/>
      <c r="E7" s="25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1"/>
      <c r="W7" s="1"/>
      <c r="X7" s="1"/>
      <c r="Y7" s="1"/>
      <c r="Z7" s="1"/>
    </row>
    <row r="8" ht="15.0" customHeight="1">
      <c r="A8" s="1"/>
      <c r="B8" s="26" t="s">
        <v>15</v>
      </c>
      <c r="C8" s="6"/>
      <c r="D8" s="3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4.25" customHeight="1">
      <c r="A9" s="1"/>
      <c r="B9" s="10"/>
      <c r="C9" s="3"/>
      <c r="D9" s="27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4.25" customHeight="1">
      <c r="A10" s="1"/>
      <c r="B10" s="10"/>
      <c r="C10" s="3"/>
      <c r="D10" s="27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4.25" customHeight="1">
      <c r="A11" s="1"/>
      <c r="B11" s="10"/>
      <c r="C11" s="3"/>
      <c r="D11" s="27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3.0" customHeight="1">
      <c r="A12" s="1"/>
      <c r="B12" s="23"/>
      <c r="C12" s="23"/>
      <c r="D12" s="24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4.25" hidden="1" customHeight="1">
      <c r="A13" s="28"/>
      <c r="B13" s="28"/>
      <c r="C13" s="23"/>
      <c r="D13" s="24"/>
      <c r="E13" s="23"/>
      <c r="F13" s="29"/>
      <c r="G13" s="30"/>
      <c r="H13" s="3"/>
      <c r="I13" s="30"/>
      <c r="J13" s="3"/>
      <c r="K13" s="31"/>
      <c r="L13" s="31"/>
      <c r="M13" s="31"/>
      <c r="N13" s="31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ht="33.0" customHeight="1">
      <c r="A14" s="1"/>
      <c r="B14" s="32" t="s">
        <v>16</v>
      </c>
      <c r="C14" s="6"/>
      <c r="D14" s="3"/>
      <c r="E14" s="33"/>
      <c r="F14" s="34"/>
      <c r="G14" s="34"/>
      <c r="H14" s="34"/>
      <c r="I14" s="34"/>
      <c r="J14" s="34"/>
      <c r="K14" s="31"/>
      <c r="L14" s="31"/>
      <c r="M14" s="31"/>
      <c r="N14" s="3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57.0" customHeight="1">
      <c r="A15" s="35"/>
      <c r="B15" s="32" t="s">
        <v>17</v>
      </c>
      <c r="C15" s="6"/>
      <c r="D15" s="3"/>
      <c r="E15" s="35"/>
      <c r="F15" s="36"/>
      <c r="G15" s="37"/>
      <c r="H15" s="38"/>
      <c r="I15" s="39"/>
      <c r="J15" s="39"/>
      <c r="K15" s="40"/>
      <c r="L15" s="40"/>
      <c r="M15" s="40"/>
      <c r="N15" s="40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ht="72.0" customHeight="1">
      <c r="A16" s="41"/>
      <c r="B16" s="32" t="s">
        <v>18</v>
      </c>
      <c r="C16" s="6"/>
      <c r="D16" s="3"/>
      <c r="E16" s="42" t="s">
        <v>19</v>
      </c>
      <c r="F16" s="43"/>
      <c r="G16" s="43"/>
      <c r="H16" s="43"/>
      <c r="I16" s="43"/>
      <c r="J16" s="43"/>
      <c r="K16" s="44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ht="14.25" customHeight="1">
      <c r="A17" s="41"/>
      <c r="B17" s="45" t="s">
        <v>20</v>
      </c>
      <c r="C17" s="6"/>
      <c r="D17" s="3"/>
      <c r="E17" s="46" t="s">
        <v>21</v>
      </c>
      <c r="F17" s="47"/>
      <c r="G17" s="47"/>
      <c r="H17" s="48"/>
      <c r="I17" s="49" t="s">
        <v>22</v>
      </c>
      <c r="J17" s="50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ht="49.5" customHeight="1">
      <c r="A18" s="41" t="s">
        <v>23</v>
      </c>
      <c r="B18" s="51"/>
      <c r="C18" s="52" t="s">
        <v>24</v>
      </c>
      <c r="D18" s="53" t="s">
        <v>25</v>
      </c>
      <c r="E18" s="169" t="s">
        <v>26</v>
      </c>
      <c r="F18" s="169" t="s">
        <v>27</v>
      </c>
      <c r="G18" s="169" t="s">
        <v>28</v>
      </c>
      <c r="H18" s="169" t="s">
        <v>29</v>
      </c>
      <c r="I18" s="35">
        <v>65.0</v>
      </c>
      <c r="J18" s="35" t="s">
        <v>214</v>
      </c>
      <c r="K18" s="35" t="s">
        <v>30</v>
      </c>
      <c r="L18" s="35" t="s">
        <v>31</v>
      </c>
      <c r="M18" s="35" t="s">
        <v>32</v>
      </c>
      <c r="N18" s="35" t="s">
        <v>33</v>
      </c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ht="17.25" customHeight="1">
      <c r="A19" s="78">
        <v>1.0</v>
      </c>
      <c r="B19" s="57"/>
      <c r="C19" s="58" t="s">
        <v>34</v>
      </c>
      <c r="D19" s="58" t="s">
        <v>35</v>
      </c>
      <c r="E19" s="59" t="s">
        <v>36</v>
      </c>
      <c r="F19" s="59" t="s">
        <v>36</v>
      </c>
      <c r="G19" s="59" t="s">
        <v>36</v>
      </c>
      <c r="H19" s="59" t="s">
        <v>36</v>
      </c>
      <c r="I19" s="59">
        <v>43.0</v>
      </c>
      <c r="J19" s="59">
        <f t="shared" ref="J19:J52" si="1">(I19/65)*100</f>
        <v>66.15384615</v>
      </c>
      <c r="K19" s="59" t="str">
        <f t="shared" ref="K19:K52" si="2">IF(J19&lt;=0,"",IF((J19&gt;=60),"Y","N"))</f>
        <v>Y</v>
      </c>
      <c r="L19" s="61">
        <f>(E57+F57+G57+H57)/4</f>
        <v>1.5</v>
      </c>
      <c r="M19" s="61">
        <f>K57</f>
        <v>3</v>
      </c>
      <c r="N19" s="62">
        <f>(L19*0.2+M19*0.8)</f>
        <v>2.7</v>
      </c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ht="15.0" customHeight="1">
      <c r="A20" s="78">
        <v>2.0</v>
      </c>
      <c r="B20" s="57"/>
      <c r="C20" s="58" t="s">
        <v>38</v>
      </c>
      <c r="D20" s="58" t="s">
        <v>39</v>
      </c>
      <c r="E20" s="59" t="s">
        <v>36</v>
      </c>
      <c r="F20" s="59" t="s">
        <v>36</v>
      </c>
      <c r="G20" s="59" t="s">
        <v>36</v>
      </c>
      <c r="H20" s="59" t="s">
        <v>37</v>
      </c>
      <c r="I20" s="59">
        <v>40.0</v>
      </c>
      <c r="J20" s="59">
        <f t="shared" si="1"/>
        <v>61.53846154</v>
      </c>
      <c r="K20" s="59" t="str">
        <f t="shared" si="2"/>
        <v>Y</v>
      </c>
      <c r="L20" s="65"/>
      <c r="M20" s="65"/>
      <c r="N20" s="66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ht="17.25" customHeight="1">
      <c r="A21" s="78">
        <v>3.0</v>
      </c>
      <c r="B21" s="57"/>
      <c r="C21" s="58" t="s">
        <v>40</v>
      </c>
      <c r="D21" s="58" t="s">
        <v>41</v>
      </c>
      <c r="E21" s="59" t="s">
        <v>36</v>
      </c>
      <c r="F21" s="59" t="s">
        <v>36</v>
      </c>
      <c r="G21" s="59" t="s">
        <v>36</v>
      </c>
      <c r="H21" s="59" t="s">
        <v>36</v>
      </c>
      <c r="I21" s="59">
        <v>41.0</v>
      </c>
      <c r="J21" s="59">
        <f t="shared" si="1"/>
        <v>63.07692308</v>
      </c>
      <c r="K21" s="59" t="str">
        <f t="shared" si="2"/>
        <v>Y</v>
      </c>
      <c r="L21" s="65"/>
      <c r="M21" s="65"/>
      <c r="N21" s="66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</row>
    <row r="22" ht="13.5" customHeight="1">
      <c r="A22" s="78">
        <v>4.0</v>
      </c>
      <c r="B22" s="57"/>
      <c r="C22" s="58" t="s">
        <v>42</v>
      </c>
      <c r="D22" s="58" t="s">
        <v>43</v>
      </c>
      <c r="E22" s="59" t="s">
        <v>36</v>
      </c>
      <c r="F22" s="59" t="s">
        <v>37</v>
      </c>
      <c r="G22" s="59" t="s">
        <v>36</v>
      </c>
      <c r="H22" s="59" t="s">
        <v>37</v>
      </c>
      <c r="I22" s="40">
        <v>42.0</v>
      </c>
      <c r="J22" s="59">
        <f t="shared" si="1"/>
        <v>64.61538462</v>
      </c>
      <c r="K22" s="59" t="str">
        <f t="shared" si="2"/>
        <v>Y</v>
      </c>
      <c r="L22" s="65"/>
      <c r="M22" s="65"/>
      <c r="N22" s="66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ht="13.5" customHeight="1">
      <c r="A23" s="78">
        <v>5.0</v>
      </c>
      <c r="B23" s="57"/>
      <c r="C23" s="58" t="s">
        <v>44</v>
      </c>
      <c r="D23" s="58" t="s">
        <v>45</v>
      </c>
      <c r="E23" s="59" t="s">
        <v>37</v>
      </c>
      <c r="F23" s="59" t="s">
        <v>37</v>
      </c>
      <c r="G23" s="59" t="s">
        <v>36</v>
      </c>
      <c r="H23" s="59" t="s">
        <v>37</v>
      </c>
      <c r="I23" s="40">
        <v>34.0</v>
      </c>
      <c r="J23" s="59">
        <f t="shared" si="1"/>
        <v>52.30769231</v>
      </c>
      <c r="K23" s="59" t="str">
        <f t="shared" si="2"/>
        <v>N</v>
      </c>
      <c r="L23" s="65"/>
      <c r="M23" s="65"/>
      <c r="N23" s="66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3.5" customHeight="1">
      <c r="A24" s="78">
        <v>6.0</v>
      </c>
      <c r="B24" s="57"/>
      <c r="C24" s="58" t="s">
        <v>46</v>
      </c>
      <c r="D24" s="58" t="s">
        <v>47</v>
      </c>
      <c r="E24" s="59" t="s">
        <v>36</v>
      </c>
      <c r="F24" s="59" t="s">
        <v>37</v>
      </c>
      <c r="G24" s="59" t="s">
        <v>37</v>
      </c>
      <c r="H24" s="59" t="s">
        <v>36</v>
      </c>
      <c r="I24" s="40">
        <v>26.0</v>
      </c>
      <c r="J24" s="59">
        <f t="shared" si="1"/>
        <v>40</v>
      </c>
      <c r="K24" s="59" t="str">
        <f t="shared" si="2"/>
        <v>N</v>
      </c>
      <c r="L24" s="65"/>
      <c r="M24" s="65"/>
      <c r="N24" s="66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3.5" customHeight="1">
      <c r="A25" s="78">
        <v>7.0</v>
      </c>
      <c r="B25" s="57"/>
      <c r="C25" s="58" t="s">
        <v>48</v>
      </c>
      <c r="D25" s="58" t="s">
        <v>49</v>
      </c>
      <c r="E25" s="59" t="s">
        <v>36</v>
      </c>
      <c r="F25" s="59" t="s">
        <v>37</v>
      </c>
      <c r="G25" s="59" t="s">
        <v>36</v>
      </c>
      <c r="H25" s="59" t="s">
        <v>37</v>
      </c>
      <c r="I25" s="40">
        <v>26.0</v>
      </c>
      <c r="J25" s="59">
        <f t="shared" si="1"/>
        <v>40</v>
      </c>
      <c r="K25" s="59" t="str">
        <f t="shared" si="2"/>
        <v>N</v>
      </c>
      <c r="L25" s="65"/>
      <c r="M25" s="65"/>
      <c r="N25" s="66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3.5" customHeight="1">
      <c r="A26" s="78">
        <v>8.0</v>
      </c>
      <c r="B26" s="57"/>
      <c r="C26" s="58" t="s">
        <v>50</v>
      </c>
      <c r="D26" s="58" t="s">
        <v>51</v>
      </c>
      <c r="E26" s="59" t="s">
        <v>37</v>
      </c>
      <c r="F26" s="59" t="s">
        <v>36</v>
      </c>
      <c r="G26" s="59" t="s">
        <v>36</v>
      </c>
      <c r="H26" s="59" t="s">
        <v>36</v>
      </c>
      <c r="I26" s="40">
        <v>26.0</v>
      </c>
      <c r="J26" s="59">
        <f t="shared" si="1"/>
        <v>40</v>
      </c>
      <c r="K26" s="59" t="str">
        <f t="shared" si="2"/>
        <v>N</v>
      </c>
      <c r="L26" s="65"/>
      <c r="M26" s="65"/>
      <c r="N26" s="66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3.5" customHeight="1">
      <c r="A27" s="78">
        <v>9.0</v>
      </c>
      <c r="B27" s="57"/>
      <c r="C27" s="58" t="s">
        <v>52</v>
      </c>
      <c r="D27" s="58" t="s">
        <v>53</v>
      </c>
      <c r="E27" s="59" t="s">
        <v>36</v>
      </c>
      <c r="F27" s="59" t="s">
        <v>36</v>
      </c>
      <c r="G27" s="59" t="s">
        <v>37</v>
      </c>
      <c r="H27" s="59" t="s">
        <v>36</v>
      </c>
      <c r="I27" s="40">
        <v>29.0</v>
      </c>
      <c r="J27" s="59">
        <f t="shared" si="1"/>
        <v>44.61538462</v>
      </c>
      <c r="K27" s="59" t="str">
        <f t="shared" si="2"/>
        <v>N</v>
      </c>
      <c r="L27" s="65"/>
      <c r="M27" s="65"/>
      <c r="N27" s="66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3.5" customHeight="1">
      <c r="A28" s="78">
        <v>10.0</v>
      </c>
      <c r="B28" s="57"/>
      <c r="C28" s="58" t="s">
        <v>54</v>
      </c>
      <c r="D28" s="58" t="s">
        <v>55</v>
      </c>
      <c r="E28" s="59" t="s">
        <v>36</v>
      </c>
      <c r="F28" s="59" t="s">
        <v>37</v>
      </c>
      <c r="G28" s="59" t="s">
        <v>36</v>
      </c>
      <c r="H28" s="59" t="s">
        <v>37</v>
      </c>
      <c r="I28" s="40">
        <v>32.0</v>
      </c>
      <c r="J28" s="59">
        <f t="shared" si="1"/>
        <v>49.23076923</v>
      </c>
      <c r="K28" s="59" t="str">
        <f t="shared" si="2"/>
        <v>N</v>
      </c>
      <c r="L28" s="65"/>
      <c r="M28" s="65"/>
      <c r="N28" s="66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3.5" customHeight="1">
      <c r="A29" s="78">
        <v>11.0</v>
      </c>
      <c r="B29" s="57"/>
      <c r="C29" s="58" t="s">
        <v>56</v>
      </c>
      <c r="D29" s="58" t="s">
        <v>57</v>
      </c>
      <c r="E29" s="59" t="s">
        <v>36</v>
      </c>
      <c r="F29" s="59" t="s">
        <v>37</v>
      </c>
      <c r="G29" s="59" t="s">
        <v>36</v>
      </c>
      <c r="H29" s="59" t="s">
        <v>36</v>
      </c>
      <c r="I29" s="40">
        <v>35.0</v>
      </c>
      <c r="J29" s="59">
        <f t="shared" si="1"/>
        <v>53.84615385</v>
      </c>
      <c r="K29" s="59" t="str">
        <f t="shared" si="2"/>
        <v>N</v>
      </c>
      <c r="L29" s="65"/>
      <c r="M29" s="65"/>
      <c r="N29" s="66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3.5" customHeight="1">
      <c r="A30" s="78">
        <v>12.0</v>
      </c>
      <c r="B30" s="57"/>
      <c r="C30" s="58" t="s">
        <v>58</v>
      </c>
      <c r="D30" s="58" t="s">
        <v>59</v>
      </c>
      <c r="E30" s="59" t="s">
        <v>37</v>
      </c>
      <c r="F30" s="59" t="s">
        <v>37</v>
      </c>
      <c r="G30" s="59" t="s">
        <v>36</v>
      </c>
      <c r="H30" s="59" t="s">
        <v>37</v>
      </c>
      <c r="I30" s="40">
        <v>32.0</v>
      </c>
      <c r="J30" s="59">
        <f t="shared" si="1"/>
        <v>49.23076923</v>
      </c>
      <c r="K30" s="59" t="str">
        <f t="shared" si="2"/>
        <v>N</v>
      </c>
      <c r="L30" s="65"/>
      <c r="M30" s="65"/>
      <c r="N30" s="66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3.5" customHeight="1">
      <c r="A31" s="78">
        <v>13.0</v>
      </c>
      <c r="B31" s="57"/>
      <c r="C31" s="58" t="s">
        <v>60</v>
      </c>
      <c r="D31" s="58" t="s">
        <v>61</v>
      </c>
      <c r="E31" s="59" t="s">
        <v>36</v>
      </c>
      <c r="F31" s="59" t="s">
        <v>36</v>
      </c>
      <c r="G31" s="59" t="s">
        <v>36</v>
      </c>
      <c r="H31" s="59" t="s">
        <v>36</v>
      </c>
      <c r="I31" s="40">
        <v>38.0</v>
      </c>
      <c r="J31" s="59">
        <f t="shared" si="1"/>
        <v>58.46153846</v>
      </c>
      <c r="K31" s="59" t="str">
        <f t="shared" si="2"/>
        <v>N</v>
      </c>
      <c r="L31" s="65"/>
      <c r="M31" s="65"/>
      <c r="N31" s="66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3.5" customHeight="1">
      <c r="A32" s="78">
        <v>14.0</v>
      </c>
      <c r="B32" s="57"/>
      <c r="C32" s="58" t="s">
        <v>62</v>
      </c>
      <c r="D32" s="58" t="s">
        <v>63</v>
      </c>
      <c r="E32" s="59" t="s">
        <v>37</v>
      </c>
      <c r="F32" s="59" t="s">
        <v>37</v>
      </c>
      <c r="G32" s="59" t="s">
        <v>36</v>
      </c>
      <c r="H32" s="59" t="s">
        <v>37</v>
      </c>
      <c r="I32" s="40">
        <v>39.0</v>
      </c>
      <c r="J32" s="59">
        <f t="shared" si="1"/>
        <v>60</v>
      </c>
      <c r="K32" s="59" t="str">
        <f t="shared" si="2"/>
        <v>Y</v>
      </c>
      <c r="L32" s="65"/>
      <c r="M32" s="65"/>
      <c r="N32" s="66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3.5" customHeight="1">
      <c r="A33" s="78">
        <v>15.0</v>
      </c>
      <c r="B33" s="57"/>
      <c r="C33" s="58" t="s">
        <v>64</v>
      </c>
      <c r="D33" s="58" t="s">
        <v>65</v>
      </c>
      <c r="E33" s="59" t="s">
        <v>36</v>
      </c>
      <c r="F33" s="59" t="s">
        <v>36</v>
      </c>
      <c r="G33" s="59" t="s">
        <v>37</v>
      </c>
      <c r="H33" s="59" t="s">
        <v>36</v>
      </c>
      <c r="I33" s="40">
        <v>30.0</v>
      </c>
      <c r="J33" s="59">
        <f t="shared" si="1"/>
        <v>46.15384615</v>
      </c>
      <c r="K33" s="59" t="str">
        <f t="shared" si="2"/>
        <v>N</v>
      </c>
      <c r="L33" s="65"/>
      <c r="M33" s="65"/>
      <c r="N33" s="66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3.5" customHeight="1">
      <c r="A34" s="78">
        <v>16.0</v>
      </c>
      <c r="B34" s="57"/>
      <c r="C34" s="58" t="s">
        <v>66</v>
      </c>
      <c r="D34" s="58" t="s">
        <v>67</v>
      </c>
      <c r="E34" s="59" t="s">
        <v>37</v>
      </c>
      <c r="F34" s="59" t="s">
        <v>37</v>
      </c>
      <c r="G34" s="59" t="s">
        <v>36</v>
      </c>
      <c r="H34" s="59" t="s">
        <v>37</v>
      </c>
      <c r="I34" s="40">
        <v>32.0</v>
      </c>
      <c r="J34" s="59">
        <f t="shared" si="1"/>
        <v>49.23076923</v>
      </c>
      <c r="K34" s="59" t="str">
        <f t="shared" si="2"/>
        <v>N</v>
      </c>
      <c r="L34" s="65"/>
      <c r="M34" s="65"/>
      <c r="N34" s="66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3.5" customHeight="1">
      <c r="A35" s="78">
        <v>17.0</v>
      </c>
      <c r="B35" s="57"/>
      <c r="C35" s="58" t="s">
        <v>68</v>
      </c>
      <c r="D35" s="58" t="s">
        <v>69</v>
      </c>
      <c r="E35" s="59" t="s">
        <v>36</v>
      </c>
      <c r="F35" s="59" t="s">
        <v>37</v>
      </c>
      <c r="G35" s="59" t="s">
        <v>36</v>
      </c>
      <c r="H35" s="59" t="s">
        <v>36</v>
      </c>
      <c r="I35" s="40">
        <v>39.0</v>
      </c>
      <c r="J35" s="59">
        <f t="shared" si="1"/>
        <v>60</v>
      </c>
      <c r="K35" s="59" t="str">
        <f t="shared" si="2"/>
        <v>Y</v>
      </c>
      <c r="L35" s="65"/>
      <c r="M35" s="65"/>
      <c r="N35" s="66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3.5" customHeight="1">
      <c r="A36" s="78">
        <v>18.0</v>
      </c>
      <c r="B36" s="57"/>
      <c r="C36" s="58" t="s">
        <v>70</v>
      </c>
      <c r="D36" s="58" t="s">
        <v>71</v>
      </c>
      <c r="E36" s="59" t="s">
        <v>36</v>
      </c>
      <c r="F36" s="59" t="s">
        <v>36</v>
      </c>
      <c r="G36" s="59" t="s">
        <v>37</v>
      </c>
      <c r="H36" s="59" t="s">
        <v>36</v>
      </c>
      <c r="I36" s="40">
        <v>43.0</v>
      </c>
      <c r="J36" s="59">
        <f t="shared" si="1"/>
        <v>66.15384615</v>
      </c>
      <c r="K36" s="59" t="str">
        <f t="shared" si="2"/>
        <v>Y</v>
      </c>
      <c r="L36" s="65"/>
      <c r="M36" s="65"/>
      <c r="N36" s="66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3.5" customHeight="1">
      <c r="A37" s="78">
        <v>19.0</v>
      </c>
      <c r="B37" s="57"/>
      <c r="C37" s="58" t="s">
        <v>72</v>
      </c>
      <c r="D37" s="58" t="s">
        <v>73</v>
      </c>
      <c r="E37" s="59" t="s">
        <v>37</v>
      </c>
      <c r="F37" s="59" t="s">
        <v>36</v>
      </c>
      <c r="G37" s="59" t="s">
        <v>37</v>
      </c>
      <c r="H37" s="59" t="s">
        <v>37</v>
      </c>
      <c r="I37" s="40">
        <v>41.0</v>
      </c>
      <c r="J37" s="59">
        <f t="shared" si="1"/>
        <v>63.07692308</v>
      </c>
      <c r="K37" s="59" t="str">
        <f t="shared" si="2"/>
        <v>Y</v>
      </c>
      <c r="L37" s="65"/>
      <c r="M37" s="65"/>
      <c r="N37" s="66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78">
        <v>20.0</v>
      </c>
      <c r="B38" s="57"/>
      <c r="C38" s="58" t="s">
        <v>74</v>
      </c>
      <c r="D38" s="58" t="s">
        <v>75</v>
      </c>
      <c r="E38" s="59" t="s">
        <v>37</v>
      </c>
      <c r="F38" s="59" t="s">
        <v>36</v>
      </c>
      <c r="G38" s="59" t="s">
        <v>36</v>
      </c>
      <c r="H38" s="59" t="s">
        <v>36</v>
      </c>
      <c r="I38" s="40">
        <v>40.0</v>
      </c>
      <c r="J38" s="59">
        <f t="shared" si="1"/>
        <v>61.53846154</v>
      </c>
      <c r="K38" s="59" t="str">
        <f t="shared" si="2"/>
        <v>Y</v>
      </c>
      <c r="L38" s="65"/>
      <c r="M38" s="65"/>
      <c r="N38" s="66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3.5" customHeight="1">
      <c r="A39" s="78">
        <v>21.0</v>
      </c>
      <c r="B39" s="57"/>
      <c r="C39" s="58" t="s">
        <v>76</v>
      </c>
      <c r="D39" s="58" t="s">
        <v>77</v>
      </c>
      <c r="E39" s="59" t="s">
        <v>37</v>
      </c>
      <c r="F39" s="59" t="s">
        <v>36</v>
      </c>
      <c r="G39" s="59" t="s">
        <v>37</v>
      </c>
      <c r="H39" s="59" t="s">
        <v>36</v>
      </c>
      <c r="I39" s="40">
        <v>32.0</v>
      </c>
      <c r="J39" s="59">
        <f t="shared" si="1"/>
        <v>49.23076923</v>
      </c>
      <c r="K39" s="59" t="str">
        <f t="shared" si="2"/>
        <v>N</v>
      </c>
      <c r="L39" s="65"/>
      <c r="M39" s="65"/>
      <c r="N39" s="66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3.5" customHeight="1">
      <c r="A40" s="78">
        <v>22.0</v>
      </c>
      <c r="B40" s="57"/>
      <c r="C40" s="58" t="s">
        <v>78</v>
      </c>
      <c r="D40" s="58" t="s">
        <v>79</v>
      </c>
      <c r="E40" s="59" t="s">
        <v>36</v>
      </c>
      <c r="F40" s="59" t="s">
        <v>37</v>
      </c>
      <c r="G40" s="59" t="s">
        <v>36</v>
      </c>
      <c r="H40" s="59" t="s">
        <v>37</v>
      </c>
      <c r="I40" s="59">
        <v>34.0</v>
      </c>
      <c r="J40" s="59">
        <f t="shared" si="1"/>
        <v>52.30769231</v>
      </c>
      <c r="K40" s="59" t="str">
        <f t="shared" si="2"/>
        <v>N</v>
      </c>
      <c r="L40" s="65"/>
      <c r="M40" s="65"/>
      <c r="N40" s="66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3.5" customHeight="1">
      <c r="A41" s="78">
        <v>23.0</v>
      </c>
      <c r="B41" s="57"/>
      <c r="C41" s="58" t="s">
        <v>80</v>
      </c>
      <c r="D41" s="58" t="s">
        <v>81</v>
      </c>
      <c r="E41" s="59" t="s">
        <v>37</v>
      </c>
      <c r="F41" s="59" t="s">
        <v>37</v>
      </c>
      <c r="G41" s="59" t="s">
        <v>36</v>
      </c>
      <c r="H41" s="59" t="s">
        <v>37</v>
      </c>
      <c r="I41" s="59">
        <v>43.0</v>
      </c>
      <c r="J41" s="59">
        <f t="shared" si="1"/>
        <v>66.15384615</v>
      </c>
      <c r="K41" s="59" t="str">
        <f t="shared" si="2"/>
        <v>Y</v>
      </c>
      <c r="L41" s="65"/>
      <c r="M41" s="65"/>
      <c r="N41" s="66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3.5" customHeight="1">
      <c r="A42" s="78">
        <v>24.0</v>
      </c>
      <c r="B42" s="57"/>
      <c r="C42" s="58" t="s">
        <v>82</v>
      </c>
      <c r="D42" s="58" t="s">
        <v>83</v>
      </c>
      <c r="E42" s="59" t="s">
        <v>36</v>
      </c>
      <c r="F42" s="59" t="s">
        <v>36</v>
      </c>
      <c r="G42" s="59" t="s">
        <v>36</v>
      </c>
      <c r="H42" s="59" t="s">
        <v>37</v>
      </c>
      <c r="I42" s="59">
        <v>41.0</v>
      </c>
      <c r="J42" s="59">
        <f t="shared" si="1"/>
        <v>63.07692308</v>
      </c>
      <c r="K42" s="59" t="str">
        <f t="shared" si="2"/>
        <v>Y</v>
      </c>
      <c r="L42" s="65"/>
      <c r="M42" s="65"/>
      <c r="N42" s="66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3.5" customHeight="1">
      <c r="A43" s="78">
        <v>25.0</v>
      </c>
      <c r="B43" s="57"/>
      <c r="C43" s="58" t="s">
        <v>84</v>
      </c>
      <c r="D43" s="58" t="s">
        <v>85</v>
      </c>
      <c r="E43" s="59" t="s">
        <v>36</v>
      </c>
      <c r="F43" s="59" t="s">
        <v>36</v>
      </c>
      <c r="G43" s="59" t="s">
        <v>36</v>
      </c>
      <c r="H43" s="59" t="s">
        <v>37</v>
      </c>
      <c r="I43" s="40">
        <v>42.0</v>
      </c>
      <c r="J43" s="59">
        <f t="shared" si="1"/>
        <v>64.61538462</v>
      </c>
      <c r="K43" s="59" t="str">
        <f t="shared" si="2"/>
        <v>Y</v>
      </c>
      <c r="L43" s="65"/>
      <c r="M43" s="65"/>
      <c r="N43" s="66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3.5" customHeight="1">
      <c r="A44" s="78">
        <v>26.0</v>
      </c>
      <c r="B44" s="57"/>
      <c r="C44" s="58" t="s">
        <v>86</v>
      </c>
      <c r="D44" s="58" t="s">
        <v>87</v>
      </c>
      <c r="E44" s="59" t="s">
        <v>36</v>
      </c>
      <c r="F44" s="59" t="s">
        <v>36</v>
      </c>
      <c r="G44" s="59" t="s">
        <v>37</v>
      </c>
      <c r="H44" s="59" t="s">
        <v>36</v>
      </c>
      <c r="I44" s="40">
        <v>34.0</v>
      </c>
      <c r="J44" s="59">
        <f t="shared" si="1"/>
        <v>52.30769231</v>
      </c>
      <c r="K44" s="59" t="str">
        <f t="shared" si="2"/>
        <v>N</v>
      </c>
      <c r="L44" s="65"/>
      <c r="M44" s="65"/>
      <c r="N44" s="66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78">
        <v>27.0</v>
      </c>
      <c r="B45" s="57"/>
      <c r="C45" s="58" t="s">
        <v>88</v>
      </c>
      <c r="D45" s="58" t="s">
        <v>89</v>
      </c>
      <c r="E45" s="59" t="s">
        <v>36</v>
      </c>
      <c r="F45" s="59" t="s">
        <v>36</v>
      </c>
      <c r="G45" s="59" t="s">
        <v>37</v>
      </c>
      <c r="H45" s="59" t="s">
        <v>37</v>
      </c>
      <c r="I45" s="40">
        <v>26.0</v>
      </c>
      <c r="J45" s="59">
        <f t="shared" si="1"/>
        <v>40</v>
      </c>
      <c r="K45" s="59" t="str">
        <f t="shared" si="2"/>
        <v>N</v>
      </c>
      <c r="L45" s="65"/>
      <c r="M45" s="65"/>
      <c r="N45" s="66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78">
        <v>28.0</v>
      </c>
      <c r="B46" s="57"/>
      <c r="C46" s="58" t="s">
        <v>90</v>
      </c>
      <c r="D46" s="58" t="s">
        <v>91</v>
      </c>
      <c r="E46" s="59" t="s">
        <v>36</v>
      </c>
      <c r="F46" s="59" t="s">
        <v>36</v>
      </c>
      <c r="G46" s="59" t="s">
        <v>36</v>
      </c>
      <c r="H46" s="59" t="s">
        <v>36</v>
      </c>
      <c r="I46" s="40">
        <v>26.0</v>
      </c>
      <c r="J46" s="59">
        <f t="shared" si="1"/>
        <v>40</v>
      </c>
      <c r="K46" s="59" t="str">
        <f t="shared" si="2"/>
        <v>N</v>
      </c>
      <c r="L46" s="65"/>
      <c r="M46" s="65"/>
      <c r="N46" s="66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3.5" customHeight="1">
      <c r="A47" s="78">
        <v>29.0</v>
      </c>
      <c r="B47" s="57"/>
      <c r="C47" s="58" t="s">
        <v>92</v>
      </c>
      <c r="D47" s="58" t="s">
        <v>93</v>
      </c>
      <c r="E47" s="59" t="s">
        <v>36</v>
      </c>
      <c r="F47" s="59" t="s">
        <v>36</v>
      </c>
      <c r="G47" s="59" t="s">
        <v>37</v>
      </c>
      <c r="H47" s="59" t="s">
        <v>36</v>
      </c>
      <c r="I47" s="40">
        <v>26.0</v>
      </c>
      <c r="J47" s="59">
        <f t="shared" si="1"/>
        <v>40</v>
      </c>
      <c r="K47" s="59" t="str">
        <f t="shared" si="2"/>
        <v>N</v>
      </c>
      <c r="L47" s="65"/>
      <c r="M47" s="65"/>
      <c r="N47" s="66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3.5" customHeight="1">
      <c r="A48" s="78">
        <v>30.0</v>
      </c>
      <c r="B48" s="57"/>
      <c r="C48" s="58" t="s">
        <v>94</v>
      </c>
      <c r="D48" s="58" t="s">
        <v>95</v>
      </c>
      <c r="E48" s="59" t="s">
        <v>36</v>
      </c>
      <c r="F48" s="59" t="s">
        <v>37</v>
      </c>
      <c r="G48" s="59" t="s">
        <v>36</v>
      </c>
      <c r="H48" s="59" t="s">
        <v>36</v>
      </c>
      <c r="I48" s="40">
        <v>29.0</v>
      </c>
      <c r="J48" s="59">
        <f t="shared" si="1"/>
        <v>44.61538462</v>
      </c>
      <c r="K48" s="59" t="str">
        <f t="shared" si="2"/>
        <v>N</v>
      </c>
      <c r="L48" s="65"/>
      <c r="M48" s="65"/>
      <c r="N48" s="66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3.5" customHeight="1">
      <c r="A49" s="78">
        <v>31.0</v>
      </c>
      <c r="B49" s="57"/>
      <c r="C49" s="58" t="s">
        <v>96</v>
      </c>
      <c r="D49" s="58" t="s">
        <v>97</v>
      </c>
      <c r="E49" s="59" t="s">
        <v>36</v>
      </c>
      <c r="F49" s="59" t="s">
        <v>37</v>
      </c>
      <c r="G49" s="59" t="s">
        <v>36</v>
      </c>
      <c r="H49" s="59" t="s">
        <v>37</v>
      </c>
      <c r="I49" s="40">
        <v>32.0</v>
      </c>
      <c r="J49" s="59">
        <f t="shared" si="1"/>
        <v>49.23076923</v>
      </c>
      <c r="K49" s="59" t="str">
        <f t="shared" si="2"/>
        <v>N</v>
      </c>
      <c r="L49" s="65"/>
      <c r="M49" s="65"/>
      <c r="N49" s="66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3.5" customHeight="1">
      <c r="A50" s="78">
        <v>32.0</v>
      </c>
      <c r="B50" s="57"/>
      <c r="C50" s="58" t="s">
        <v>98</v>
      </c>
      <c r="D50" s="58" t="s">
        <v>99</v>
      </c>
      <c r="E50" s="59" t="s">
        <v>37</v>
      </c>
      <c r="F50" s="59" t="s">
        <v>37</v>
      </c>
      <c r="G50" s="59" t="s">
        <v>36</v>
      </c>
      <c r="H50" s="59" t="s">
        <v>36</v>
      </c>
      <c r="I50" s="40">
        <v>35.0</v>
      </c>
      <c r="J50" s="59">
        <f t="shared" si="1"/>
        <v>53.84615385</v>
      </c>
      <c r="K50" s="59" t="str">
        <f t="shared" si="2"/>
        <v>N</v>
      </c>
      <c r="L50" s="65"/>
      <c r="M50" s="65"/>
      <c r="N50" s="66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3.5" customHeight="1">
      <c r="A51" s="78">
        <v>33.0</v>
      </c>
      <c r="B51" s="57"/>
      <c r="C51" s="58" t="s">
        <v>100</v>
      </c>
      <c r="D51" s="58" t="s">
        <v>101</v>
      </c>
      <c r="E51" s="59" t="s">
        <v>36</v>
      </c>
      <c r="F51" s="59" t="s">
        <v>36</v>
      </c>
      <c r="G51" s="59" t="s">
        <v>37</v>
      </c>
      <c r="H51" s="59" t="s">
        <v>36</v>
      </c>
      <c r="I51" s="40">
        <v>32.0</v>
      </c>
      <c r="J51" s="59">
        <f t="shared" si="1"/>
        <v>49.23076923</v>
      </c>
      <c r="K51" s="59" t="str">
        <f t="shared" si="2"/>
        <v>N</v>
      </c>
      <c r="L51" s="65"/>
      <c r="M51" s="65"/>
      <c r="N51" s="66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3.5" customHeight="1">
      <c r="A52" s="78">
        <v>34.0</v>
      </c>
      <c r="B52" s="57"/>
      <c r="C52" s="58" t="s">
        <v>102</v>
      </c>
      <c r="D52" s="58" t="s">
        <v>103</v>
      </c>
      <c r="E52" s="59" t="s">
        <v>36</v>
      </c>
      <c r="F52" s="59" t="s">
        <v>37</v>
      </c>
      <c r="G52" s="59" t="s">
        <v>36</v>
      </c>
      <c r="H52" s="59" t="s">
        <v>37</v>
      </c>
      <c r="I52" s="40">
        <v>38.0</v>
      </c>
      <c r="J52" s="59">
        <f t="shared" si="1"/>
        <v>58.46153846</v>
      </c>
      <c r="K52" s="59" t="str">
        <f t="shared" si="2"/>
        <v>N</v>
      </c>
      <c r="L52" s="65"/>
      <c r="M52" s="65"/>
      <c r="N52" s="66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15.5" customHeight="1">
      <c r="A53" s="67" t="s">
        <v>104</v>
      </c>
      <c r="B53" s="3"/>
      <c r="C53" s="67">
        <f>COUNTA(A19:A52)</f>
        <v>34</v>
      </c>
      <c r="D53" s="170"/>
      <c r="E53" s="40">
        <f t="shared" ref="E53:H53" si="3">COUNTIF(E19:E52,"Y")</f>
        <v>24</v>
      </c>
      <c r="F53" s="40">
        <f t="shared" si="3"/>
        <v>18</v>
      </c>
      <c r="G53" s="40">
        <f t="shared" si="3"/>
        <v>24</v>
      </c>
      <c r="H53" s="40">
        <f t="shared" si="3"/>
        <v>18</v>
      </c>
      <c r="I53" s="40"/>
      <c r="J53" s="40"/>
      <c r="K53" s="40">
        <f>COUNTIF(K19:K52,"Y")</f>
        <v>12</v>
      </c>
      <c r="L53" s="65"/>
      <c r="M53" s="65"/>
      <c r="N53" s="66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87.75" customHeight="1">
      <c r="A54" s="171" t="s">
        <v>105</v>
      </c>
      <c r="B54" s="172"/>
      <c r="C54" s="67" t="str">
        <f>'[1]CC1-CO-Attainment-correct'!C34</f>
        <v>#REF!</v>
      </c>
      <c r="D54" s="173" t="s">
        <v>106</v>
      </c>
      <c r="E54" s="40" t="str">
        <f>(E53/C54)*100</f>
        <v>#REF!</v>
      </c>
      <c r="F54" s="40" t="str">
        <f>(F53/C54)*100</f>
        <v>#REF!</v>
      </c>
      <c r="G54" s="40" t="str">
        <f>(G53/C54)*100</f>
        <v>#REF!</v>
      </c>
      <c r="H54" s="40" t="str">
        <f>(H53/C54)*100</f>
        <v>#REF!</v>
      </c>
      <c r="I54" s="40"/>
      <c r="J54" s="40"/>
      <c r="K54" s="40" t="str">
        <f>(K53/C54)*100</f>
        <v>#REF!</v>
      </c>
      <c r="L54" s="65"/>
      <c r="M54" s="65"/>
      <c r="N54" s="66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39.75" customHeight="1">
      <c r="A55" s="78"/>
      <c r="B55" s="57"/>
      <c r="C55" s="57"/>
      <c r="D55" s="174"/>
      <c r="E55" s="176" t="str">
        <f t="shared" ref="E55:K55" si="4">IF(E54&lt;=0,"",IF((E54&gt;=60),"Attained","Not-Attained"))</f>
        <v>#REF!</v>
      </c>
      <c r="F55" s="176" t="str">
        <f t="shared" si="4"/>
        <v>#REF!</v>
      </c>
      <c r="G55" s="176" t="str">
        <f t="shared" si="4"/>
        <v>#REF!</v>
      </c>
      <c r="H55" s="176" t="str">
        <f t="shared" si="4"/>
        <v>#REF!</v>
      </c>
      <c r="I55" s="40" t="str">
        <f t="shared" si="4"/>
        <v/>
      </c>
      <c r="J55" s="40" t="str">
        <f t="shared" si="4"/>
        <v/>
      </c>
      <c r="K55" s="40" t="str">
        <f t="shared" si="4"/>
        <v>#REF!</v>
      </c>
      <c r="L55" s="65"/>
      <c r="M55" s="65"/>
      <c r="N55" s="66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0" customHeight="1">
      <c r="A56" s="78"/>
      <c r="B56" s="57"/>
      <c r="C56" s="57"/>
      <c r="D56" s="174"/>
      <c r="E56" s="40"/>
      <c r="F56" s="40"/>
      <c r="G56" s="40"/>
      <c r="H56" s="40"/>
      <c r="I56" s="40"/>
      <c r="J56" s="40"/>
      <c r="K56" s="40"/>
      <c r="L56" s="65"/>
      <c r="M56" s="65"/>
      <c r="N56" s="66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0" customHeight="1">
      <c r="A57" s="78"/>
      <c r="B57" s="57"/>
      <c r="C57" s="57"/>
      <c r="D57" s="174"/>
      <c r="E57" s="175">
        <v>0.0</v>
      </c>
      <c r="F57" s="175">
        <v>1.0</v>
      </c>
      <c r="G57" s="175">
        <v>2.0</v>
      </c>
      <c r="H57" s="175">
        <v>3.0</v>
      </c>
      <c r="I57" s="40"/>
      <c r="J57" s="40"/>
      <c r="K57" s="175">
        <v>3.0</v>
      </c>
      <c r="L57" s="76"/>
      <c r="M57" s="76"/>
      <c r="N57" s="77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0" customHeight="1">
      <c r="A58" s="78"/>
      <c r="B58" s="57"/>
      <c r="C58" s="57"/>
      <c r="D58" s="69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0" customHeight="1">
      <c r="A59" s="78"/>
      <c r="B59" s="57"/>
      <c r="C59" s="57"/>
      <c r="D59" s="69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0" customHeight="1">
      <c r="A60" s="78"/>
      <c r="B60" s="57"/>
      <c r="C60" s="57"/>
      <c r="D60" s="69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0" customHeight="1">
      <c r="A61" s="78"/>
      <c r="B61" s="57"/>
      <c r="C61" s="57"/>
      <c r="D61" s="69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0" customHeight="1">
      <c r="A62" s="78"/>
      <c r="B62" s="57"/>
      <c r="C62" s="57"/>
      <c r="D62" s="79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0" customHeight="1">
      <c r="A63" s="78"/>
      <c r="B63" s="57"/>
      <c r="C63" s="57"/>
      <c r="D63" s="69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0" customHeight="1">
      <c r="A64" s="78"/>
      <c r="B64" s="57"/>
      <c r="C64" s="57"/>
      <c r="D64" s="69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0" customHeight="1">
      <c r="A65" s="78"/>
      <c r="B65" s="57"/>
      <c r="C65" s="57"/>
      <c r="D65" s="69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3.5" customHeight="1">
      <c r="A66" s="78"/>
      <c r="B66" s="80"/>
      <c r="C66" s="80"/>
      <c r="D66" s="80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3.5" customHeight="1">
      <c r="A67" s="78"/>
      <c r="B67" s="80"/>
      <c r="C67" s="80"/>
      <c r="D67" s="80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3.5" customHeight="1">
      <c r="A68" s="78"/>
      <c r="B68" s="80"/>
      <c r="C68" s="80"/>
      <c r="D68" s="80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3.5" customHeight="1">
      <c r="A69" s="78"/>
      <c r="B69" s="80"/>
      <c r="C69" s="80"/>
      <c r="D69" s="80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3.5" customHeight="1">
      <c r="A70" s="78"/>
      <c r="B70" s="80"/>
      <c r="C70" s="80"/>
      <c r="D70" s="80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3.5" customHeight="1">
      <c r="A71" s="78"/>
      <c r="B71" s="80"/>
      <c r="C71" s="80"/>
      <c r="D71" s="80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3.5" customHeight="1">
      <c r="A72" s="78"/>
      <c r="B72" s="80"/>
      <c r="C72" s="80"/>
      <c r="D72" s="80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3.5" customHeight="1">
      <c r="A73" s="78"/>
      <c r="B73" s="80"/>
      <c r="C73" s="80"/>
      <c r="D73" s="80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3.5" customHeight="1">
      <c r="A74" s="78"/>
      <c r="B74" s="80"/>
      <c r="C74" s="80"/>
      <c r="D74" s="80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3.5" customHeight="1">
      <c r="A75" s="78"/>
      <c r="B75" s="80"/>
      <c r="C75" s="80"/>
      <c r="D75" s="80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3.5" customHeight="1">
      <c r="A76" s="78"/>
      <c r="B76" s="80"/>
      <c r="C76" s="80"/>
      <c r="D76" s="80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3.5" customHeight="1">
      <c r="A77" s="78"/>
      <c r="B77" s="80"/>
      <c r="C77" s="80"/>
      <c r="D77" s="80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3.5" customHeight="1">
      <c r="A78" s="78"/>
      <c r="B78" s="80"/>
      <c r="C78" s="80"/>
      <c r="D78" s="80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3.5" customHeight="1">
      <c r="A79" s="78"/>
      <c r="B79" s="80"/>
      <c r="C79" s="80"/>
      <c r="D79" s="80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3.5" customHeight="1">
      <c r="A80" s="78"/>
      <c r="B80" s="80"/>
      <c r="C80" s="80"/>
      <c r="D80" s="80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3.5" customHeight="1">
      <c r="A81" s="78"/>
      <c r="B81" s="80"/>
      <c r="C81" s="80"/>
      <c r="D81" s="80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3.5" customHeight="1">
      <c r="A82" s="78"/>
      <c r="B82" s="80"/>
      <c r="C82" s="80"/>
      <c r="D82" s="80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3.5" customHeight="1">
      <c r="A83" s="78"/>
      <c r="B83" s="80"/>
      <c r="C83" s="80"/>
      <c r="D83" s="80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3.5" customHeight="1">
      <c r="A84" s="78"/>
      <c r="B84" s="80"/>
      <c r="C84" s="80"/>
      <c r="D84" s="80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3.5" customHeight="1">
      <c r="A85" s="78"/>
      <c r="B85" s="80"/>
      <c r="C85" s="80"/>
      <c r="D85" s="80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3.5" customHeight="1">
      <c r="A86" s="78"/>
      <c r="B86" s="80"/>
      <c r="C86" s="80"/>
      <c r="D86" s="80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3.5" customHeight="1">
      <c r="A87" s="78"/>
      <c r="B87" s="80"/>
      <c r="C87" s="80"/>
      <c r="D87" s="80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3.5" customHeight="1">
      <c r="A88" s="78"/>
      <c r="B88" s="80"/>
      <c r="C88" s="80"/>
      <c r="D88" s="80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3.5" customHeight="1">
      <c r="A89" s="78"/>
      <c r="B89" s="80"/>
      <c r="C89" s="80"/>
      <c r="D89" s="80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3.5" customHeight="1">
      <c r="A90" s="78"/>
      <c r="B90" s="80"/>
      <c r="C90" s="80"/>
      <c r="D90" s="80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3.5" customHeight="1">
      <c r="A91" s="78"/>
      <c r="B91" s="80"/>
      <c r="C91" s="80"/>
      <c r="D91" s="80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3.5" customHeight="1">
      <c r="A92" s="78"/>
      <c r="B92" s="80"/>
      <c r="C92" s="80"/>
      <c r="D92" s="80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3.5" customHeight="1">
      <c r="A93" s="78"/>
      <c r="B93" s="80"/>
      <c r="C93" s="80"/>
      <c r="D93" s="80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3.5" customHeight="1">
      <c r="A94" s="78"/>
      <c r="B94" s="80"/>
      <c r="C94" s="80"/>
      <c r="D94" s="80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3.5" customHeight="1">
      <c r="A95" s="78"/>
      <c r="B95" s="80"/>
      <c r="C95" s="80"/>
      <c r="D95" s="80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3.5" customHeight="1">
      <c r="A96" s="78"/>
      <c r="B96" s="80"/>
      <c r="C96" s="80"/>
      <c r="D96" s="80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3.5" customHeight="1">
      <c r="A97" s="78"/>
      <c r="B97" s="80"/>
      <c r="C97" s="80"/>
      <c r="D97" s="80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3.5" customHeight="1">
      <c r="A98" s="78"/>
      <c r="B98" s="80"/>
      <c r="C98" s="80"/>
      <c r="D98" s="80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3.5" customHeight="1">
      <c r="A99" s="78"/>
      <c r="B99" s="80"/>
      <c r="C99" s="80"/>
      <c r="D99" s="80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3.5" customHeight="1">
      <c r="A100" s="78"/>
      <c r="B100" s="80"/>
      <c r="C100" s="80"/>
      <c r="D100" s="80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3.5" customHeight="1">
      <c r="A101" s="78"/>
      <c r="B101" s="80"/>
      <c r="C101" s="80"/>
      <c r="D101" s="80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3.5" customHeight="1">
      <c r="A102" s="78"/>
      <c r="B102" s="80"/>
      <c r="C102" s="80"/>
      <c r="D102" s="80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3.5" customHeight="1">
      <c r="A103" s="78"/>
      <c r="B103" s="80"/>
      <c r="C103" s="80"/>
      <c r="D103" s="80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3.5" customHeight="1">
      <c r="A104" s="78"/>
      <c r="B104" s="80"/>
      <c r="C104" s="80"/>
      <c r="D104" s="80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3.5" customHeight="1">
      <c r="A105" s="78"/>
      <c r="B105" s="80"/>
      <c r="C105" s="80"/>
      <c r="D105" s="80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3.5" customHeight="1">
      <c r="A106" s="78"/>
      <c r="B106" s="80"/>
      <c r="C106" s="80"/>
      <c r="D106" s="80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3.5" customHeight="1">
      <c r="A107" s="78"/>
      <c r="B107" s="80"/>
      <c r="C107" s="80"/>
      <c r="D107" s="80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3.5" customHeight="1">
      <c r="A108" s="78"/>
      <c r="B108" s="80"/>
      <c r="C108" s="80"/>
      <c r="D108" s="80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3.5" customHeight="1">
      <c r="A109" s="78"/>
      <c r="B109" s="80"/>
      <c r="C109" s="80"/>
      <c r="D109" s="80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3.5" customHeight="1">
      <c r="A110" s="78"/>
      <c r="B110" s="80"/>
      <c r="C110" s="80"/>
      <c r="D110" s="80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3.5" customHeight="1">
      <c r="A111" s="78"/>
      <c r="B111" s="80"/>
      <c r="C111" s="80"/>
      <c r="D111" s="80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0" customHeight="1">
      <c r="A112" s="78"/>
      <c r="B112" s="80"/>
      <c r="C112" s="80"/>
      <c r="D112" s="80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0" customHeight="1">
      <c r="A113" s="78"/>
      <c r="B113" s="80"/>
      <c r="C113" s="80"/>
      <c r="D113" s="80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0" customHeight="1">
      <c r="A114" s="78"/>
      <c r="B114" s="80"/>
      <c r="C114" s="80"/>
      <c r="D114" s="80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0" customHeight="1">
      <c r="A115" s="78"/>
      <c r="B115" s="80"/>
      <c r="C115" s="80"/>
      <c r="D115" s="80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0" customHeight="1">
      <c r="A116" s="78"/>
      <c r="B116" s="80"/>
      <c r="C116" s="80"/>
      <c r="D116" s="80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0" customHeight="1">
      <c r="A117" s="78"/>
      <c r="B117" s="80"/>
      <c r="C117" s="80"/>
      <c r="D117" s="80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0" customHeight="1">
      <c r="A118" s="78"/>
      <c r="B118" s="80"/>
      <c r="C118" s="80"/>
      <c r="D118" s="80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0" customHeight="1">
      <c r="A119" s="78"/>
      <c r="B119" s="80"/>
      <c r="C119" s="80"/>
      <c r="D119" s="80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0" customHeight="1">
      <c r="A120" s="78"/>
      <c r="B120" s="80"/>
      <c r="C120" s="80"/>
      <c r="D120" s="80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0" customHeight="1">
      <c r="A121" s="78"/>
      <c r="B121" s="80"/>
      <c r="C121" s="80"/>
      <c r="D121" s="80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0" customHeight="1">
      <c r="A122" s="78"/>
      <c r="B122" s="80"/>
      <c r="C122" s="80"/>
      <c r="D122" s="80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0" customHeight="1">
      <c r="A123" s="78"/>
      <c r="B123" s="80"/>
      <c r="C123" s="80"/>
      <c r="D123" s="80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0" customHeight="1">
      <c r="A124" s="78"/>
      <c r="B124" s="80"/>
      <c r="C124" s="80"/>
      <c r="D124" s="80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0" customHeight="1">
      <c r="A125" s="78"/>
      <c r="B125" s="80"/>
      <c r="C125" s="80"/>
      <c r="D125" s="80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0" customHeight="1">
      <c r="A126" s="78"/>
      <c r="B126" s="80"/>
      <c r="C126" s="80"/>
      <c r="D126" s="80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0" customHeight="1">
      <c r="A127" s="78"/>
      <c r="B127" s="80"/>
      <c r="C127" s="80"/>
      <c r="D127" s="80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0" customHeight="1">
      <c r="A128" s="78"/>
      <c r="B128" s="80"/>
      <c r="C128" s="80"/>
      <c r="D128" s="80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0" customHeight="1">
      <c r="A129" s="78"/>
      <c r="B129" s="80"/>
      <c r="C129" s="80"/>
      <c r="D129" s="80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3.5" customHeight="1">
      <c r="A130" s="78"/>
      <c r="B130" s="80"/>
      <c r="C130" s="80"/>
      <c r="D130" s="80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3.5" customHeight="1">
      <c r="A131" s="81"/>
      <c r="B131" s="82"/>
      <c r="C131" s="82"/>
      <c r="D131" s="83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3.5" customHeight="1">
      <c r="A132" s="81"/>
      <c r="B132" s="82"/>
      <c r="C132" s="82"/>
      <c r="D132" s="83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3.5" customHeight="1">
      <c r="A133" s="81"/>
      <c r="B133" s="82"/>
      <c r="C133" s="82"/>
      <c r="D133" s="83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3.5" customHeight="1">
      <c r="A134" s="81"/>
      <c r="B134" s="82"/>
      <c r="C134" s="82"/>
      <c r="D134" s="83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3.5" customHeight="1">
      <c r="A135" s="81"/>
      <c r="B135" s="82"/>
      <c r="C135" s="82"/>
      <c r="D135" s="83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3.5" customHeight="1">
      <c r="A136" s="81"/>
      <c r="B136" s="82"/>
      <c r="C136" s="82"/>
      <c r="D136" s="84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3.5" customHeight="1">
      <c r="A137" s="81"/>
      <c r="B137" s="82"/>
      <c r="C137" s="82"/>
      <c r="D137" s="83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3.5" customHeight="1">
      <c r="A138" s="81"/>
      <c r="B138" s="82"/>
      <c r="C138" s="82"/>
      <c r="D138" s="83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3.5" customHeight="1">
      <c r="A139" s="81"/>
      <c r="B139" s="82"/>
      <c r="C139" s="82"/>
      <c r="D139" s="84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3.5" customHeight="1">
      <c r="A140" s="81"/>
      <c r="B140" s="82"/>
      <c r="C140" s="82"/>
      <c r="D140" s="83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3.5" customHeight="1">
      <c r="A141" s="81"/>
      <c r="B141" s="82"/>
      <c r="C141" s="82"/>
      <c r="D141" s="84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3.5" customHeight="1">
      <c r="A142" s="81"/>
      <c r="B142" s="82"/>
      <c r="C142" s="82"/>
      <c r="D142" s="84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3.5" customHeight="1">
      <c r="A143" s="81"/>
      <c r="B143" s="85"/>
      <c r="C143" s="85"/>
      <c r="D143" s="86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3.5" customHeight="1">
      <c r="A144" s="81"/>
      <c r="B144" s="82"/>
      <c r="C144" s="82"/>
      <c r="D144" s="83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3.5" customHeight="1">
      <c r="A145" s="81"/>
      <c r="B145" s="82"/>
      <c r="C145" s="82"/>
      <c r="D145" s="83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3.5" customHeight="1">
      <c r="A146" s="81"/>
      <c r="B146" s="82"/>
      <c r="C146" s="82"/>
      <c r="D146" s="83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3.5" customHeight="1">
      <c r="A147" s="81"/>
      <c r="B147" s="82"/>
      <c r="C147" s="82"/>
      <c r="D147" s="83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3.5" customHeight="1">
      <c r="A148" s="81"/>
      <c r="B148" s="82"/>
      <c r="C148" s="82"/>
      <c r="D148" s="83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3.5" customHeight="1">
      <c r="A149" s="81"/>
      <c r="B149" s="82"/>
      <c r="C149" s="82"/>
      <c r="D149" s="83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3.5" customHeight="1">
      <c r="A150" s="81"/>
      <c r="B150" s="82"/>
      <c r="C150" s="82"/>
      <c r="D150" s="84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3.5" customHeight="1">
      <c r="A151" s="81"/>
      <c r="B151" s="82"/>
      <c r="C151" s="82"/>
      <c r="D151" s="83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3.5" customHeight="1">
      <c r="A152" s="81"/>
      <c r="B152" s="82"/>
      <c r="C152" s="82"/>
      <c r="D152" s="83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3.5" customHeight="1">
      <c r="A153" s="81"/>
      <c r="B153" s="82"/>
      <c r="C153" s="82"/>
      <c r="D153" s="83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3.5" customHeight="1">
      <c r="A154" s="81"/>
      <c r="B154" s="82"/>
      <c r="C154" s="82"/>
      <c r="D154" s="84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3.5" customHeight="1">
      <c r="A155" s="87"/>
      <c r="B155" s="88"/>
      <c r="C155" s="89"/>
      <c r="D155" s="90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3.5" customHeight="1">
      <c r="A156" s="87"/>
      <c r="B156" s="88"/>
      <c r="C156" s="89"/>
      <c r="D156" s="90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3.5" customHeight="1">
      <c r="A157" s="87"/>
      <c r="B157" s="88"/>
      <c r="C157" s="89"/>
      <c r="D157" s="90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3.5" customHeight="1">
      <c r="A158" s="87"/>
      <c r="B158" s="88"/>
      <c r="C158" s="89"/>
      <c r="D158" s="90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3.5" customHeight="1">
      <c r="A159" s="87"/>
      <c r="B159" s="88"/>
      <c r="C159" s="89"/>
      <c r="D159" s="90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3.5" customHeight="1">
      <c r="A160" s="87"/>
      <c r="B160" s="88"/>
      <c r="C160" s="89"/>
      <c r="D160" s="90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3.5" customHeight="1">
      <c r="A161" s="87"/>
      <c r="B161" s="88"/>
      <c r="C161" s="89"/>
      <c r="D161" s="90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3.5" customHeight="1">
      <c r="A162" s="87"/>
      <c r="B162" s="88"/>
      <c r="C162" s="89"/>
      <c r="D162" s="90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3.5" customHeight="1">
      <c r="A163" s="87"/>
      <c r="B163" s="88"/>
      <c r="C163" s="89"/>
      <c r="D163" s="90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3.5" customHeight="1">
      <c r="A164" s="87"/>
      <c r="B164" s="88"/>
      <c r="C164" s="89"/>
      <c r="D164" s="90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3.5" customHeight="1">
      <c r="A165" s="87"/>
      <c r="B165" s="88"/>
      <c r="C165" s="91"/>
      <c r="D165" s="92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3.5" customHeight="1">
      <c r="A166" s="87"/>
      <c r="B166" s="88"/>
      <c r="C166" s="91"/>
      <c r="D166" s="92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3.5" customHeight="1">
      <c r="A167" s="87"/>
      <c r="B167" s="88"/>
      <c r="C167" s="91"/>
      <c r="D167" s="92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3.5" customHeight="1">
      <c r="A168" s="87"/>
      <c r="B168" s="88"/>
      <c r="C168" s="91"/>
      <c r="D168" s="92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3.5" customHeight="1">
      <c r="A169" s="87">
        <v>146.0</v>
      </c>
      <c r="B169" s="88"/>
      <c r="C169" s="91"/>
      <c r="D169" s="92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3.5" customHeight="1">
      <c r="A170" s="87">
        <v>147.0</v>
      </c>
      <c r="B170" s="88"/>
      <c r="C170" s="91"/>
      <c r="D170" s="92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3.5" customHeight="1">
      <c r="A171" s="87">
        <v>148.0</v>
      </c>
      <c r="B171" s="88"/>
      <c r="C171" s="91"/>
      <c r="D171" s="92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3.5" customHeight="1">
      <c r="A172" s="87">
        <v>149.0</v>
      </c>
      <c r="B172" s="88"/>
      <c r="C172" s="91"/>
      <c r="D172" s="92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3.5" customHeight="1">
      <c r="A173" s="87">
        <v>150.0</v>
      </c>
      <c r="B173" s="88"/>
      <c r="C173" s="91"/>
      <c r="D173" s="92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3.5" customHeight="1">
      <c r="A174" s="87">
        <v>151.0</v>
      </c>
      <c r="B174" s="93"/>
      <c r="C174" s="91"/>
      <c r="D174" s="92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3.5" customHeight="1">
      <c r="A175" s="87">
        <v>152.0</v>
      </c>
      <c r="B175" s="88"/>
      <c r="C175" s="91"/>
      <c r="D175" s="92"/>
      <c r="E175" s="33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6.5" customHeight="1">
      <c r="A176" s="87">
        <v>153.0</v>
      </c>
      <c r="B176" s="88"/>
      <c r="C176" s="91"/>
      <c r="D176" s="92"/>
      <c r="E176" s="33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80.25" customHeight="1">
      <c r="A177" s="94"/>
      <c r="B177" s="95" t="s">
        <v>104</v>
      </c>
      <c r="C177" s="75"/>
      <c r="D177" s="67">
        <f>COUNTA(D19:D176)</f>
        <v>35</v>
      </c>
      <c r="E177" s="96" t="s">
        <v>107</v>
      </c>
      <c r="F177" s="97" t="str">
        <f>COUNTIF(#REF!,"3")</f>
        <v>#REF!</v>
      </c>
      <c r="G177" s="97" t="s">
        <v>108</v>
      </c>
      <c r="H177" s="96" t="str">
        <f>COUNTIF(#REF!,"2")</f>
        <v>#REF!</v>
      </c>
      <c r="I177" s="97" t="s">
        <v>109</v>
      </c>
      <c r="J177" s="96" t="str">
        <f>COUNTIF(#REF!,"1")</f>
        <v>#REF!</v>
      </c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</row>
    <row r="178" ht="75.75" customHeight="1">
      <c r="A178" s="98"/>
      <c r="B178" s="67" t="s">
        <v>105</v>
      </c>
      <c r="C178" s="3"/>
      <c r="D178" s="67" t="str">
        <f>COUNTIF(#REF!,"&gt;0")</f>
        <v>#REF!</v>
      </c>
      <c r="E178" s="99" t="s">
        <v>106</v>
      </c>
      <c r="F178" s="100" t="str">
        <f>F177/D178*100</f>
        <v>#REF!</v>
      </c>
      <c r="G178" s="101" t="s">
        <v>110</v>
      </c>
      <c r="H178" s="100" t="str">
        <f>H177/D178*100</f>
        <v>#REF!</v>
      </c>
      <c r="I178" s="101" t="s">
        <v>111</v>
      </c>
      <c r="J178" s="100" t="str">
        <f>J177/D178*100</f>
        <v>#REF!</v>
      </c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21.0" customHeight="1">
      <c r="A179" s="1"/>
      <c r="B179" s="1"/>
      <c r="C179" s="33"/>
      <c r="D179" s="102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3.5" customHeight="1">
      <c r="A180" s="1"/>
      <c r="B180" s="1"/>
      <c r="C180" s="33"/>
      <c r="D180" s="102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3.5" customHeight="1">
      <c r="A181" s="1"/>
      <c r="B181" s="1"/>
      <c r="C181" s="33"/>
      <c r="D181" s="102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3.5" customHeight="1">
      <c r="A182" s="1"/>
      <c r="B182" s="1"/>
      <c r="C182" s="33"/>
      <c r="D182" s="102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3.5" customHeight="1">
      <c r="A183" s="1"/>
      <c r="B183" s="1"/>
      <c r="C183" s="33"/>
      <c r="D183" s="102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3.5" customHeight="1">
      <c r="A184" s="1"/>
      <c r="B184" s="1"/>
      <c r="C184" s="33"/>
      <c r="D184" s="102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3.5" customHeight="1">
      <c r="A185" s="1"/>
      <c r="B185" s="1"/>
      <c r="C185" s="33"/>
      <c r="D185" s="102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3.5" customHeight="1">
      <c r="A186" s="1"/>
      <c r="B186" s="1"/>
      <c r="C186" s="33"/>
      <c r="D186" s="102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3.5" customHeight="1">
      <c r="A187" s="1"/>
      <c r="B187" s="1"/>
      <c r="C187" s="33"/>
      <c r="D187" s="102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3.5" customHeight="1">
      <c r="A188" s="1"/>
      <c r="B188" s="1"/>
      <c r="C188" s="33"/>
      <c r="D188" s="102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3.5" customHeight="1">
      <c r="A189" s="1"/>
      <c r="B189" s="1"/>
      <c r="C189" s="33"/>
      <c r="D189" s="102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3.5" customHeight="1">
      <c r="A190" s="1"/>
      <c r="B190" s="1"/>
      <c r="C190" s="33"/>
      <c r="D190" s="102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3.5" customHeight="1">
      <c r="A191" s="1"/>
      <c r="B191" s="1"/>
      <c r="C191" s="33"/>
      <c r="D191" s="102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3.5" customHeight="1">
      <c r="A192" s="1"/>
      <c r="B192" s="1"/>
      <c r="C192" s="33"/>
      <c r="D192" s="102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3.5" customHeight="1">
      <c r="A193" s="1"/>
      <c r="B193" s="1"/>
      <c r="C193" s="33"/>
      <c r="D193" s="102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3.5" customHeight="1">
      <c r="A194" s="1"/>
      <c r="B194" s="1"/>
      <c r="C194" s="33"/>
      <c r="D194" s="102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3.5" customHeight="1">
      <c r="A195" s="1"/>
      <c r="B195" s="1"/>
      <c r="C195" s="33"/>
      <c r="D195" s="102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3.5" customHeight="1">
      <c r="A196" s="1"/>
      <c r="B196" s="1"/>
      <c r="C196" s="33"/>
      <c r="D196" s="102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3.5" customHeight="1">
      <c r="A197" s="1"/>
      <c r="B197" s="1"/>
      <c r="C197" s="33"/>
      <c r="D197" s="102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3.5" customHeight="1">
      <c r="A198" s="1"/>
      <c r="B198" s="1"/>
      <c r="C198" s="33"/>
      <c r="D198" s="102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3.5" customHeight="1">
      <c r="A199" s="1"/>
      <c r="B199" s="1"/>
      <c r="C199" s="33"/>
      <c r="D199" s="102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3.5" customHeight="1">
      <c r="A200" s="1"/>
      <c r="B200" s="1"/>
      <c r="C200" s="33"/>
      <c r="D200" s="102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3.5" customHeight="1">
      <c r="A201" s="1"/>
      <c r="B201" s="1"/>
      <c r="C201" s="33"/>
      <c r="D201" s="102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3.5" customHeight="1">
      <c r="A202" s="1"/>
      <c r="B202" s="1"/>
      <c r="C202" s="33"/>
      <c r="D202" s="102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3.5" customHeight="1">
      <c r="A203" s="1"/>
      <c r="B203" s="1"/>
      <c r="C203" s="33"/>
      <c r="D203" s="102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3.5" customHeight="1">
      <c r="A204" s="1"/>
      <c r="B204" s="1"/>
      <c r="C204" s="33"/>
      <c r="D204" s="102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3.5" customHeight="1">
      <c r="A205" s="1"/>
      <c r="B205" s="1"/>
      <c r="C205" s="33"/>
      <c r="D205" s="102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3.5" customHeight="1">
      <c r="A206" s="1"/>
      <c r="B206" s="1"/>
      <c r="C206" s="33"/>
      <c r="D206" s="102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3.5" customHeight="1">
      <c r="A207" s="1"/>
      <c r="B207" s="1"/>
      <c r="C207" s="33"/>
      <c r="D207" s="102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3.5" customHeight="1">
      <c r="A208" s="1"/>
      <c r="B208" s="1"/>
      <c r="C208" s="33"/>
      <c r="D208" s="102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3.5" customHeight="1">
      <c r="A209" s="1"/>
      <c r="B209" s="1"/>
      <c r="C209" s="33"/>
      <c r="D209" s="102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3.5" customHeight="1">
      <c r="A210" s="1"/>
      <c r="B210" s="1"/>
      <c r="C210" s="33"/>
      <c r="D210" s="102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3.5" customHeight="1">
      <c r="A211" s="1"/>
      <c r="B211" s="1"/>
      <c r="C211" s="33"/>
      <c r="D211" s="102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3.5" customHeight="1">
      <c r="A212" s="1"/>
      <c r="B212" s="1"/>
      <c r="C212" s="33"/>
      <c r="D212" s="102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3.5" customHeight="1">
      <c r="A213" s="1"/>
      <c r="B213" s="1"/>
      <c r="C213" s="33"/>
      <c r="D213" s="102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3.5" customHeight="1">
      <c r="A214" s="1"/>
      <c r="B214" s="1"/>
      <c r="C214" s="33"/>
      <c r="D214" s="102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3.5" customHeight="1">
      <c r="A215" s="1"/>
      <c r="B215" s="1"/>
      <c r="C215" s="33"/>
      <c r="D215" s="102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3.5" customHeight="1">
      <c r="A216" s="1"/>
      <c r="B216" s="1"/>
      <c r="C216" s="33"/>
      <c r="D216" s="102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3.5" customHeight="1">
      <c r="A217" s="1"/>
      <c r="B217" s="1"/>
      <c r="C217" s="33"/>
      <c r="D217" s="102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3.5" customHeight="1">
      <c r="A218" s="1"/>
      <c r="B218" s="1"/>
      <c r="C218" s="33"/>
      <c r="D218" s="102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3.5" customHeight="1">
      <c r="A219" s="1"/>
      <c r="B219" s="1"/>
      <c r="C219" s="33"/>
      <c r="D219" s="102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3.5" customHeight="1">
      <c r="A220" s="1"/>
      <c r="B220" s="1"/>
      <c r="C220" s="33"/>
      <c r="D220" s="102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3.5" customHeight="1">
      <c r="A221" s="1"/>
      <c r="B221" s="1"/>
      <c r="C221" s="33"/>
      <c r="D221" s="102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3.5" customHeight="1">
      <c r="A222" s="1"/>
      <c r="B222" s="1"/>
      <c r="C222" s="33"/>
      <c r="D222" s="102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3.5" customHeight="1">
      <c r="A223" s="1"/>
      <c r="B223" s="1"/>
      <c r="C223" s="33"/>
      <c r="D223" s="102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3.5" customHeight="1">
      <c r="A224" s="1"/>
      <c r="B224" s="1"/>
      <c r="C224" s="33"/>
      <c r="D224" s="102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3.5" customHeight="1">
      <c r="A225" s="1"/>
      <c r="B225" s="1"/>
      <c r="C225" s="33"/>
      <c r="D225" s="102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3.5" customHeight="1">
      <c r="A226" s="1"/>
      <c r="B226" s="1"/>
      <c r="C226" s="33"/>
      <c r="D226" s="102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3.5" customHeight="1">
      <c r="A227" s="1"/>
      <c r="B227" s="1"/>
      <c r="C227" s="33"/>
      <c r="D227" s="102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3.5" customHeight="1">
      <c r="A228" s="1"/>
      <c r="B228" s="1"/>
      <c r="C228" s="33"/>
      <c r="D228" s="102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3.5" customHeight="1">
      <c r="A229" s="1"/>
      <c r="B229" s="1"/>
      <c r="C229" s="33"/>
      <c r="D229" s="102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3.5" customHeight="1">
      <c r="A230" s="1"/>
      <c r="B230" s="1"/>
      <c r="C230" s="33"/>
      <c r="D230" s="102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3.5" customHeight="1">
      <c r="A231" s="1"/>
      <c r="B231" s="1"/>
      <c r="C231" s="33"/>
      <c r="D231" s="102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3.5" customHeight="1">
      <c r="A232" s="1"/>
      <c r="B232" s="1"/>
      <c r="C232" s="33"/>
      <c r="D232" s="102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3.5" customHeight="1">
      <c r="A233" s="1"/>
      <c r="B233" s="1"/>
      <c r="C233" s="33"/>
      <c r="D233" s="102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3.5" customHeight="1">
      <c r="A234" s="1"/>
      <c r="B234" s="1"/>
      <c r="C234" s="33"/>
      <c r="D234" s="102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3.5" customHeight="1">
      <c r="A235" s="1"/>
      <c r="B235" s="1"/>
      <c r="C235" s="33"/>
      <c r="D235" s="102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3.5" customHeight="1">
      <c r="A236" s="1"/>
      <c r="B236" s="1"/>
      <c r="C236" s="33"/>
      <c r="D236" s="102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3.5" customHeight="1">
      <c r="A237" s="1"/>
      <c r="B237" s="1"/>
      <c r="C237" s="33"/>
      <c r="D237" s="102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3.5" customHeight="1">
      <c r="A238" s="1"/>
      <c r="B238" s="1"/>
      <c r="C238" s="33"/>
      <c r="D238" s="102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3.5" customHeight="1">
      <c r="A239" s="1"/>
      <c r="B239" s="1"/>
      <c r="C239" s="33"/>
      <c r="D239" s="102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3.5" customHeight="1">
      <c r="A240" s="1"/>
      <c r="B240" s="1"/>
      <c r="C240" s="33"/>
      <c r="D240" s="102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3.5" customHeight="1">
      <c r="A241" s="1"/>
      <c r="B241" s="1"/>
      <c r="C241" s="33"/>
      <c r="D241" s="102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3.5" customHeight="1">
      <c r="A242" s="1"/>
      <c r="B242" s="1"/>
      <c r="C242" s="33"/>
      <c r="D242" s="102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3.5" customHeight="1">
      <c r="A243" s="1"/>
      <c r="B243" s="1"/>
      <c r="C243" s="33"/>
      <c r="D243" s="102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3.5" customHeight="1">
      <c r="A244" s="1"/>
      <c r="B244" s="1"/>
      <c r="C244" s="33"/>
      <c r="D244" s="102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3.5" customHeight="1">
      <c r="A245" s="1"/>
      <c r="B245" s="1"/>
      <c r="C245" s="33"/>
      <c r="D245" s="102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3.5" customHeight="1">
      <c r="A246" s="1"/>
      <c r="B246" s="1"/>
      <c r="C246" s="33"/>
      <c r="D246" s="102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3.5" customHeight="1">
      <c r="A247" s="1"/>
      <c r="B247" s="1"/>
      <c r="C247" s="33"/>
      <c r="D247" s="102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3.5" customHeight="1">
      <c r="A248" s="1"/>
      <c r="B248" s="1"/>
      <c r="C248" s="33"/>
      <c r="D248" s="102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3.5" customHeight="1">
      <c r="A249" s="1"/>
      <c r="B249" s="1"/>
      <c r="C249" s="33"/>
      <c r="D249" s="102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3.5" customHeight="1">
      <c r="A250" s="1"/>
      <c r="B250" s="1"/>
      <c r="C250" s="33"/>
      <c r="D250" s="102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3.5" customHeight="1">
      <c r="A251" s="1"/>
      <c r="B251" s="1"/>
      <c r="C251" s="33"/>
      <c r="D251" s="102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3.5" customHeight="1">
      <c r="A252" s="1"/>
      <c r="B252" s="1"/>
      <c r="C252" s="33"/>
      <c r="D252" s="102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3.5" customHeight="1">
      <c r="A253" s="1"/>
      <c r="B253" s="1"/>
      <c r="C253" s="33"/>
      <c r="D253" s="102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3.5" customHeight="1">
      <c r="A254" s="1"/>
      <c r="B254" s="1"/>
      <c r="C254" s="33"/>
      <c r="D254" s="102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3.5" customHeight="1">
      <c r="A255" s="1"/>
      <c r="B255" s="1"/>
      <c r="C255" s="33"/>
      <c r="D255" s="102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3.5" customHeight="1">
      <c r="A256" s="1"/>
      <c r="B256" s="1"/>
      <c r="C256" s="33"/>
      <c r="D256" s="102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3.5" customHeight="1">
      <c r="A257" s="1"/>
      <c r="B257" s="1"/>
      <c r="C257" s="33"/>
      <c r="D257" s="102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3.5" customHeight="1">
      <c r="A258" s="1"/>
      <c r="B258" s="1"/>
      <c r="C258" s="33"/>
      <c r="D258" s="102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3.5" customHeight="1">
      <c r="A259" s="1"/>
      <c r="B259" s="1"/>
      <c r="C259" s="33"/>
      <c r="D259" s="102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3.5" customHeight="1">
      <c r="A260" s="1"/>
      <c r="B260" s="1"/>
      <c r="C260" s="33"/>
      <c r="D260" s="102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3.5" customHeight="1">
      <c r="A261" s="1"/>
      <c r="B261" s="1"/>
      <c r="C261" s="33"/>
      <c r="D261" s="102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3.5" customHeight="1">
      <c r="A262" s="1"/>
      <c r="B262" s="1"/>
      <c r="C262" s="33"/>
      <c r="D262" s="102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3.5" customHeight="1">
      <c r="A263" s="1"/>
      <c r="B263" s="1"/>
      <c r="C263" s="33"/>
      <c r="D263" s="102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3.5" customHeight="1">
      <c r="A264" s="1"/>
      <c r="B264" s="1"/>
      <c r="C264" s="33"/>
      <c r="D264" s="102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3.5" customHeight="1">
      <c r="A265" s="1"/>
      <c r="B265" s="1"/>
      <c r="C265" s="33"/>
      <c r="D265" s="102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3.5" customHeight="1">
      <c r="A266" s="1"/>
      <c r="B266" s="1"/>
      <c r="C266" s="33"/>
      <c r="D266" s="102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3.5" customHeight="1">
      <c r="A267" s="1"/>
      <c r="B267" s="1"/>
      <c r="C267" s="33"/>
      <c r="D267" s="102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3.5" customHeight="1">
      <c r="A268" s="1"/>
      <c r="B268" s="1"/>
      <c r="C268" s="33"/>
      <c r="D268" s="102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3.5" customHeight="1">
      <c r="A269" s="1"/>
      <c r="B269" s="1"/>
      <c r="C269" s="33"/>
      <c r="D269" s="102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3.5" customHeight="1">
      <c r="A270" s="1"/>
      <c r="B270" s="1"/>
      <c r="C270" s="33"/>
      <c r="D270" s="102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3.5" customHeight="1">
      <c r="A271" s="1"/>
      <c r="B271" s="1"/>
      <c r="C271" s="33"/>
      <c r="D271" s="102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3.5" customHeight="1">
      <c r="A272" s="1"/>
      <c r="B272" s="1"/>
      <c r="C272" s="33"/>
      <c r="D272" s="102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3.5" customHeight="1">
      <c r="A273" s="1"/>
      <c r="B273" s="1"/>
      <c r="C273" s="33"/>
      <c r="D273" s="102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3.5" customHeight="1">
      <c r="A274" s="1"/>
      <c r="B274" s="1"/>
      <c r="C274" s="33"/>
      <c r="D274" s="102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3.5" customHeight="1">
      <c r="A275" s="1"/>
      <c r="B275" s="1"/>
      <c r="C275" s="33"/>
      <c r="D275" s="102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3.5" customHeight="1">
      <c r="A276" s="1"/>
      <c r="B276" s="1"/>
      <c r="C276" s="33"/>
      <c r="D276" s="102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3.5" customHeight="1">
      <c r="A277" s="1"/>
      <c r="B277" s="1"/>
      <c r="C277" s="33"/>
      <c r="D277" s="102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3.5" customHeight="1">
      <c r="A278" s="1"/>
      <c r="B278" s="1"/>
      <c r="C278" s="33"/>
      <c r="D278" s="102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3.5" customHeight="1">
      <c r="A279" s="1"/>
      <c r="B279" s="1"/>
      <c r="C279" s="33"/>
      <c r="D279" s="102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3.5" customHeight="1">
      <c r="A280" s="1"/>
      <c r="B280" s="1"/>
      <c r="C280" s="33"/>
      <c r="D280" s="102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3.5" customHeight="1">
      <c r="A281" s="1"/>
      <c r="B281" s="1"/>
      <c r="C281" s="33"/>
      <c r="D281" s="102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3.5" customHeight="1">
      <c r="A282" s="1"/>
      <c r="B282" s="1"/>
      <c r="C282" s="33"/>
      <c r="D282" s="102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3.5" customHeight="1">
      <c r="A283" s="1"/>
      <c r="B283" s="1"/>
      <c r="C283" s="33"/>
      <c r="D283" s="102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3.5" customHeight="1">
      <c r="A284" s="1"/>
      <c r="B284" s="1"/>
      <c r="C284" s="33"/>
      <c r="D284" s="102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3.5" customHeight="1">
      <c r="A285" s="1"/>
      <c r="B285" s="1"/>
      <c r="C285" s="33"/>
      <c r="D285" s="102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3.5" customHeight="1">
      <c r="A286" s="1"/>
      <c r="B286" s="1"/>
      <c r="C286" s="33"/>
      <c r="D286" s="102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3.5" customHeight="1">
      <c r="A287" s="1"/>
      <c r="B287" s="1"/>
      <c r="C287" s="33"/>
      <c r="D287" s="102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3.5" customHeight="1">
      <c r="A288" s="1"/>
      <c r="B288" s="1"/>
      <c r="C288" s="33"/>
      <c r="D288" s="102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3.5" customHeight="1">
      <c r="A289" s="1"/>
      <c r="B289" s="1"/>
      <c r="C289" s="33"/>
      <c r="D289" s="102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3.5" customHeight="1">
      <c r="A290" s="1"/>
      <c r="B290" s="1"/>
      <c r="C290" s="33"/>
      <c r="D290" s="102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3.5" customHeight="1">
      <c r="A291" s="1"/>
      <c r="B291" s="1"/>
      <c r="C291" s="33"/>
      <c r="D291" s="102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3.5" customHeight="1">
      <c r="A292" s="1"/>
      <c r="B292" s="1"/>
      <c r="C292" s="33"/>
      <c r="D292" s="102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3.5" customHeight="1">
      <c r="A293" s="1"/>
      <c r="B293" s="1"/>
      <c r="C293" s="33"/>
      <c r="D293" s="102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3.5" customHeight="1">
      <c r="A294" s="1"/>
      <c r="B294" s="1"/>
      <c r="C294" s="33"/>
      <c r="D294" s="102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3.5" customHeight="1">
      <c r="A295" s="1"/>
      <c r="B295" s="1"/>
      <c r="C295" s="33"/>
      <c r="D295" s="102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3.5" customHeight="1">
      <c r="A296" s="1"/>
      <c r="B296" s="1"/>
      <c r="C296" s="33"/>
      <c r="D296" s="102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3.5" customHeight="1">
      <c r="A297" s="1"/>
      <c r="B297" s="1"/>
      <c r="C297" s="33"/>
      <c r="D297" s="102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3.5" customHeight="1">
      <c r="A298" s="1"/>
      <c r="B298" s="1"/>
      <c r="C298" s="33"/>
      <c r="D298" s="102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3.5" customHeight="1">
      <c r="A299" s="1"/>
      <c r="B299" s="1"/>
      <c r="C299" s="33"/>
      <c r="D299" s="102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3.5" customHeight="1">
      <c r="A300" s="1"/>
      <c r="B300" s="1"/>
      <c r="C300" s="33"/>
      <c r="D300" s="102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3.5" customHeight="1">
      <c r="A301" s="1"/>
      <c r="B301" s="1"/>
      <c r="C301" s="33"/>
      <c r="D301" s="102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3.5" customHeight="1">
      <c r="A302" s="1"/>
      <c r="B302" s="1"/>
      <c r="C302" s="33"/>
      <c r="D302" s="102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3.5" customHeight="1">
      <c r="A303" s="1"/>
      <c r="B303" s="1"/>
      <c r="C303" s="33"/>
      <c r="D303" s="102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3.5" customHeight="1">
      <c r="A304" s="1"/>
      <c r="B304" s="1"/>
      <c r="C304" s="33"/>
      <c r="D304" s="102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3.5" customHeight="1">
      <c r="A305" s="1"/>
      <c r="B305" s="1"/>
      <c r="C305" s="33"/>
      <c r="D305" s="102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3.5" customHeight="1">
      <c r="A306" s="1"/>
      <c r="B306" s="1"/>
      <c r="C306" s="33"/>
      <c r="D306" s="102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3.5" customHeight="1">
      <c r="A307" s="1"/>
      <c r="B307" s="1"/>
      <c r="C307" s="33"/>
      <c r="D307" s="102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3.5" customHeight="1">
      <c r="A308" s="1"/>
      <c r="B308" s="1"/>
      <c r="C308" s="33"/>
      <c r="D308" s="102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3.5" customHeight="1">
      <c r="A309" s="1"/>
      <c r="B309" s="1"/>
      <c r="C309" s="33"/>
      <c r="D309" s="102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3.5" customHeight="1">
      <c r="A310" s="1"/>
      <c r="B310" s="1"/>
      <c r="C310" s="33"/>
      <c r="D310" s="102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3.5" customHeight="1">
      <c r="A311" s="1"/>
      <c r="B311" s="1"/>
      <c r="C311" s="33"/>
      <c r="D311" s="102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3.5" customHeight="1">
      <c r="A312" s="1"/>
      <c r="B312" s="1"/>
      <c r="C312" s="33"/>
      <c r="D312" s="102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3.5" customHeight="1">
      <c r="A313" s="1"/>
      <c r="B313" s="1"/>
      <c r="C313" s="33"/>
      <c r="D313" s="102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3.5" customHeight="1">
      <c r="A314" s="1"/>
      <c r="B314" s="1"/>
      <c r="C314" s="33"/>
      <c r="D314" s="102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3.5" customHeight="1">
      <c r="A315" s="1"/>
      <c r="B315" s="1"/>
      <c r="C315" s="33"/>
      <c r="D315" s="102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3.5" customHeight="1">
      <c r="A316" s="1"/>
      <c r="B316" s="1"/>
      <c r="C316" s="33"/>
      <c r="D316" s="102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3.5" customHeight="1">
      <c r="A317" s="1"/>
      <c r="B317" s="1"/>
      <c r="C317" s="33"/>
      <c r="D317" s="102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3.5" customHeight="1">
      <c r="A318" s="1"/>
      <c r="B318" s="1"/>
      <c r="C318" s="33"/>
      <c r="D318" s="102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3.5" customHeight="1">
      <c r="A319" s="1"/>
      <c r="B319" s="1"/>
      <c r="C319" s="33"/>
      <c r="D319" s="102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3.5" customHeight="1">
      <c r="A320" s="1"/>
      <c r="B320" s="1"/>
      <c r="C320" s="33"/>
      <c r="D320" s="102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3.5" customHeight="1">
      <c r="A321" s="1"/>
      <c r="B321" s="1"/>
      <c r="C321" s="33"/>
      <c r="D321" s="102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3.5" customHeight="1">
      <c r="A322" s="1"/>
      <c r="B322" s="1"/>
      <c r="C322" s="33"/>
      <c r="D322" s="102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3.5" customHeight="1">
      <c r="A323" s="1"/>
      <c r="B323" s="1"/>
      <c r="C323" s="33"/>
      <c r="D323" s="102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3.5" customHeight="1">
      <c r="A324" s="1"/>
      <c r="B324" s="1"/>
      <c r="C324" s="33"/>
      <c r="D324" s="102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3.5" customHeight="1">
      <c r="A325" s="1"/>
      <c r="B325" s="1"/>
      <c r="C325" s="33"/>
      <c r="D325" s="102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3.5" customHeight="1">
      <c r="A326" s="1"/>
      <c r="B326" s="1"/>
      <c r="C326" s="33"/>
      <c r="D326" s="102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3.5" customHeight="1">
      <c r="A327" s="1"/>
      <c r="B327" s="1"/>
      <c r="C327" s="33"/>
      <c r="D327" s="102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3.5" customHeight="1">
      <c r="A328" s="1"/>
      <c r="B328" s="1"/>
      <c r="C328" s="33"/>
      <c r="D328" s="102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3.5" customHeight="1">
      <c r="A329" s="1"/>
      <c r="B329" s="1"/>
      <c r="C329" s="33"/>
      <c r="D329" s="102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3.5" customHeight="1">
      <c r="A330" s="1"/>
      <c r="B330" s="1"/>
      <c r="C330" s="33"/>
      <c r="D330" s="102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3.5" customHeight="1">
      <c r="A331" s="1"/>
      <c r="B331" s="1"/>
      <c r="C331" s="33"/>
      <c r="D331" s="102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3.5" customHeight="1">
      <c r="A332" s="1"/>
      <c r="B332" s="1"/>
      <c r="C332" s="33"/>
      <c r="D332" s="102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3.5" customHeight="1">
      <c r="A333" s="1"/>
      <c r="B333" s="1"/>
      <c r="C333" s="33"/>
      <c r="D333" s="102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3.5" customHeight="1">
      <c r="A334" s="1"/>
      <c r="B334" s="1"/>
      <c r="C334" s="33"/>
      <c r="D334" s="102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3.5" customHeight="1">
      <c r="A335" s="1"/>
      <c r="B335" s="1"/>
      <c r="C335" s="33"/>
      <c r="D335" s="102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3.5" customHeight="1">
      <c r="A336" s="1"/>
      <c r="B336" s="1"/>
      <c r="C336" s="33"/>
      <c r="D336" s="102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3.5" customHeight="1">
      <c r="A337" s="1"/>
      <c r="B337" s="1"/>
      <c r="C337" s="33"/>
      <c r="D337" s="102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3.5" customHeight="1">
      <c r="A338" s="1"/>
      <c r="B338" s="1"/>
      <c r="C338" s="33"/>
      <c r="D338" s="102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3.5" customHeight="1">
      <c r="A339" s="1"/>
      <c r="B339" s="1"/>
      <c r="C339" s="33"/>
      <c r="D339" s="102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3.5" customHeight="1">
      <c r="A340" s="1"/>
      <c r="B340" s="1"/>
      <c r="C340" s="33"/>
      <c r="D340" s="102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3.5" customHeight="1">
      <c r="A341" s="1"/>
      <c r="B341" s="1"/>
      <c r="C341" s="33"/>
      <c r="D341" s="102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3.5" customHeight="1">
      <c r="A342" s="1"/>
      <c r="B342" s="1"/>
      <c r="C342" s="33"/>
      <c r="D342" s="102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3.5" customHeight="1">
      <c r="A343" s="1"/>
      <c r="B343" s="1"/>
      <c r="C343" s="33"/>
      <c r="D343" s="102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3.5" customHeight="1">
      <c r="A344" s="1"/>
      <c r="B344" s="1"/>
      <c r="C344" s="33"/>
      <c r="D344" s="102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3.5" customHeight="1">
      <c r="A345" s="1"/>
      <c r="B345" s="1"/>
      <c r="C345" s="33"/>
      <c r="D345" s="102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3.5" customHeight="1">
      <c r="A346" s="1"/>
      <c r="B346" s="1"/>
      <c r="C346" s="33"/>
      <c r="D346" s="102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3.5" customHeight="1">
      <c r="A347" s="1"/>
      <c r="B347" s="1"/>
      <c r="C347" s="33"/>
      <c r="D347" s="102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3.5" customHeight="1">
      <c r="A348" s="1"/>
      <c r="B348" s="1"/>
      <c r="C348" s="33"/>
      <c r="D348" s="102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3.5" customHeight="1">
      <c r="A349" s="1"/>
      <c r="B349" s="1"/>
      <c r="C349" s="33"/>
      <c r="D349" s="102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3.5" customHeight="1">
      <c r="A350" s="1"/>
      <c r="B350" s="1"/>
      <c r="C350" s="33"/>
      <c r="D350" s="102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3.5" customHeight="1">
      <c r="A351" s="1"/>
      <c r="B351" s="1"/>
      <c r="C351" s="33"/>
      <c r="D351" s="102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3.5" customHeight="1">
      <c r="A352" s="1"/>
      <c r="B352" s="1"/>
      <c r="C352" s="33"/>
      <c r="D352" s="102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3.5" customHeight="1">
      <c r="A353" s="1"/>
      <c r="B353" s="1"/>
      <c r="C353" s="33"/>
      <c r="D353" s="102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3.5" customHeight="1">
      <c r="A354" s="1"/>
      <c r="B354" s="1"/>
      <c r="C354" s="33"/>
      <c r="D354" s="102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3.5" customHeight="1">
      <c r="A355" s="1"/>
      <c r="B355" s="1"/>
      <c r="C355" s="33"/>
      <c r="D355" s="102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3.5" customHeight="1">
      <c r="A356" s="1"/>
      <c r="B356" s="1"/>
      <c r="C356" s="33"/>
      <c r="D356" s="102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3.5" customHeight="1">
      <c r="A357" s="1"/>
      <c r="B357" s="1"/>
      <c r="C357" s="33"/>
      <c r="D357" s="102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3.5" customHeight="1">
      <c r="A358" s="1"/>
      <c r="B358" s="1"/>
      <c r="C358" s="33"/>
      <c r="D358" s="102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3.5" customHeight="1">
      <c r="A359" s="1"/>
      <c r="B359" s="1"/>
      <c r="C359" s="33"/>
      <c r="D359" s="102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3.5" customHeight="1">
      <c r="A360" s="1"/>
      <c r="B360" s="1"/>
      <c r="C360" s="33"/>
      <c r="D360" s="102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3.5" customHeight="1">
      <c r="A361" s="1"/>
      <c r="B361" s="1"/>
      <c r="C361" s="33"/>
      <c r="D361" s="102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3.5" customHeight="1">
      <c r="A362" s="1"/>
      <c r="B362" s="1"/>
      <c r="C362" s="33"/>
      <c r="D362" s="102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3.5" customHeight="1">
      <c r="A363" s="1"/>
      <c r="B363" s="1"/>
      <c r="C363" s="33"/>
      <c r="D363" s="102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3.5" customHeight="1">
      <c r="A364" s="1"/>
      <c r="B364" s="1"/>
      <c r="C364" s="33"/>
      <c r="D364" s="102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3.5" customHeight="1">
      <c r="A365" s="1"/>
      <c r="B365" s="1"/>
      <c r="C365" s="33"/>
      <c r="D365" s="102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3.5" customHeight="1">
      <c r="A366" s="1"/>
      <c r="B366" s="1"/>
      <c r="C366" s="33"/>
      <c r="D366" s="102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3.5" customHeight="1">
      <c r="A367" s="1"/>
      <c r="B367" s="1"/>
      <c r="C367" s="33"/>
      <c r="D367" s="102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3.5" customHeight="1">
      <c r="A368" s="1"/>
      <c r="B368" s="1"/>
      <c r="C368" s="33"/>
      <c r="D368" s="102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3.5" customHeight="1">
      <c r="A369" s="1"/>
      <c r="B369" s="1"/>
      <c r="C369" s="33"/>
      <c r="D369" s="102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3.5" customHeight="1">
      <c r="A370" s="1"/>
      <c r="B370" s="1"/>
      <c r="C370" s="33"/>
      <c r="D370" s="102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3.5" customHeight="1">
      <c r="A371" s="1"/>
      <c r="B371" s="1"/>
      <c r="C371" s="33"/>
      <c r="D371" s="102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3.5" customHeight="1">
      <c r="A372" s="1"/>
      <c r="B372" s="1"/>
      <c r="C372" s="33"/>
      <c r="D372" s="102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3.5" customHeight="1">
      <c r="A373" s="1"/>
      <c r="B373" s="1"/>
      <c r="C373" s="33"/>
      <c r="D373" s="102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3.5" customHeight="1">
      <c r="A374" s="1"/>
      <c r="B374" s="1"/>
      <c r="C374" s="33"/>
      <c r="D374" s="102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3.5" customHeight="1">
      <c r="A375" s="1"/>
      <c r="B375" s="1"/>
      <c r="C375" s="33"/>
      <c r="D375" s="102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3.5" customHeight="1">
      <c r="A376" s="1"/>
      <c r="B376" s="1"/>
      <c r="C376" s="33"/>
      <c r="D376" s="102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3.5" customHeight="1">
      <c r="A377" s="1"/>
      <c r="B377" s="1"/>
      <c r="C377" s="33"/>
      <c r="D377" s="102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3.5" customHeight="1">
      <c r="A378" s="1"/>
      <c r="B378" s="1"/>
      <c r="C378" s="33"/>
      <c r="D378" s="102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3.5" customHeight="1">
      <c r="A379" s="1"/>
      <c r="B379" s="1"/>
      <c r="C379" s="33"/>
      <c r="D379" s="102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3.5" customHeight="1">
      <c r="A380" s="1"/>
      <c r="B380" s="1"/>
      <c r="C380" s="33"/>
      <c r="D380" s="102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3.5" customHeight="1">
      <c r="A381" s="1"/>
      <c r="B381" s="1"/>
      <c r="C381" s="33"/>
      <c r="D381" s="102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3.5" customHeight="1">
      <c r="A382" s="1"/>
      <c r="B382" s="1"/>
      <c r="C382" s="33"/>
      <c r="D382" s="102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3.5" customHeight="1">
      <c r="A383" s="1"/>
      <c r="B383" s="1"/>
      <c r="C383" s="33"/>
      <c r="D383" s="102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3.5" customHeight="1">
      <c r="A384" s="1"/>
      <c r="B384" s="1"/>
      <c r="C384" s="33"/>
      <c r="D384" s="102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3.5" customHeight="1">
      <c r="A385" s="1"/>
      <c r="B385" s="1"/>
      <c r="C385" s="33"/>
      <c r="D385" s="102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3.5" customHeight="1">
      <c r="A386" s="1"/>
      <c r="B386" s="1"/>
      <c r="C386" s="33"/>
      <c r="D386" s="102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3.5" customHeight="1">
      <c r="A387" s="1"/>
      <c r="B387" s="1"/>
      <c r="C387" s="33"/>
      <c r="D387" s="102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3.5" customHeight="1">
      <c r="A388" s="1"/>
      <c r="B388" s="1"/>
      <c r="C388" s="33"/>
      <c r="D388" s="102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3.5" customHeight="1">
      <c r="A389" s="1"/>
      <c r="B389" s="1"/>
      <c r="C389" s="33"/>
      <c r="D389" s="102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3.5" customHeight="1">
      <c r="A390" s="1"/>
      <c r="B390" s="1"/>
      <c r="C390" s="33"/>
      <c r="D390" s="102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3.5" customHeight="1">
      <c r="A391" s="1"/>
      <c r="B391" s="1"/>
      <c r="C391" s="33"/>
      <c r="D391" s="102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3.5" customHeight="1">
      <c r="A392" s="1"/>
      <c r="B392" s="1"/>
      <c r="C392" s="33"/>
      <c r="D392" s="102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3.5" customHeight="1">
      <c r="A393" s="1"/>
      <c r="B393" s="1"/>
      <c r="C393" s="33"/>
      <c r="D393" s="102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3.5" customHeight="1">
      <c r="A394" s="1"/>
      <c r="B394" s="1"/>
      <c r="C394" s="33"/>
      <c r="D394" s="102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3.5" customHeight="1">
      <c r="A395" s="1"/>
      <c r="B395" s="1"/>
      <c r="C395" s="33"/>
      <c r="D395" s="102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3.5" customHeight="1">
      <c r="A396" s="1"/>
      <c r="B396" s="1"/>
      <c r="C396" s="33"/>
      <c r="D396" s="102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3.5" customHeight="1">
      <c r="A397" s="1"/>
      <c r="B397" s="1"/>
      <c r="C397" s="33"/>
      <c r="D397" s="102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3.5" customHeight="1">
      <c r="A398" s="1"/>
      <c r="B398" s="1"/>
      <c r="C398" s="33"/>
      <c r="D398" s="102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3.5" customHeight="1">
      <c r="A399" s="1"/>
      <c r="B399" s="1"/>
      <c r="C399" s="33"/>
      <c r="D399" s="102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3.5" customHeight="1">
      <c r="A400" s="1"/>
      <c r="B400" s="1"/>
      <c r="C400" s="33"/>
      <c r="D400" s="102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3.5" customHeight="1">
      <c r="A401" s="1"/>
      <c r="B401" s="1"/>
      <c r="C401" s="33"/>
      <c r="D401" s="102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3.5" customHeight="1">
      <c r="A402" s="1"/>
      <c r="B402" s="1"/>
      <c r="C402" s="33"/>
      <c r="D402" s="102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3.5" customHeight="1">
      <c r="A403" s="1"/>
      <c r="B403" s="1"/>
      <c r="C403" s="33"/>
      <c r="D403" s="102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3.5" customHeight="1">
      <c r="A404" s="1"/>
      <c r="B404" s="1"/>
      <c r="C404" s="33"/>
      <c r="D404" s="102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3.5" customHeight="1">
      <c r="A405" s="1"/>
      <c r="B405" s="1"/>
      <c r="C405" s="33"/>
      <c r="D405" s="102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3.5" customHeight="1">
      <c r="A406" s="1"/>
      <c r="B406" s="1"/>
      <c r="C406" s="33"/>
      <c r="D406" s="102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3.5" customHeight="1">
      <c r="A407" s="1"/>
      <c r="B407" s="1"/>
      <c r="C407" s="33"/>
      <c r="D407" s="102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3.5" customHeight="1">
      <c r="A408" s="1"/>
      <c r="B408" s="1"/>
      <c r="C408" s="33"/>
      <c r="D408" s="102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3.5" customHeight="1">
      <c r="A409" s="1"/>
      <c r="B409" s="1"/>
      <c r="C409" s="33"/>
      <c r="D409" s="102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3.5" customHeight="1">
      <c r="A410" s="1"/>
      <c r="B410" s="1"/>
      <c r="C410" s="33"/>
      <c r="D410" s="102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3.5" customHeight="1">
      <c r="A411" s="1"/>
      <c r="B411" s="1"/>
      <c r="C411" s="33"/>
      <c r="D411" s="102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3.5" customHeight="1">
      <c r="A412" s="1"/>
      <c r="B412" s="1"/>
      <c r="C412" s="33"/>
      <c r="D412" s="102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3.5" customHeight="1">
      <c r="A413" s="1"/>
      <c r="B413" s="1"/>
      <c r="C413" s="33"/>
      <c r="D413" s="102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3.5" customHeight="1">
      <c r="A414" s="1"/>
      <c r="B414" s="1"/>
      <c r="C414" s="33"/>
      <c r="D414" s="102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3.5" customHeight="1">
      <c r="A415" s="1"/>
      <c r="B415" s="1"/>
      <c r="C415" s="33"/>
      <c r="D415" s="102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3.5" customHeight="1">
      <c r="A416" s="1"/>
      <c r="B416" s="1"/>
      <c r="C416" s="33"/>
      <c r="D416" s="102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3.5" customHeight="1">
      <c r="A417" s="1"/>
      <c r="B417" s="1"/>
      <c r="C417" s="33"/>
      <c r="D417" s="102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3.5" customHeight="1">
      <c r="A418" s="1"/>
      <c r="B418" s="1"/>
      <c r="C418" s="33"/>
      <c r="D418" s="102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3.5" customHeight="1">
      <c r="A419" s="1"/>
      <c r="B419" s="1"/>
      <c r="C419" s="33"/>
      <c r="D419" s="102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3.5" customHeight="1">
      <c r="A420" s="1"/>
      <c r="B420" s="1"/>
      <c r="C420" s="33"/>
      <c r="D420" s="102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3.5" customHeight="1">
      <c r="A421" s="1"/>
      <c r="B421" s="1"/>
      <c r="C421" s="33"/>
      <c r="D421" s="102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3.5" customHeight="1">
      <c r="A422" s="1"/>
      <c r="B422" s="1"/>
      <c r="C422" s="33"/>
      <c r="D422" s="102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3.5" customHeight="1">
      <c r="A423" s="1"/>
      <c r="B423" s="1"/>
      <c r="C423" s="33"/>
      <c r="D423" s="102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3.5" customHeight="1">
      <c r="A424" s="1"/>
      <c r="B424" s="1"/>
      <c r="C424" s="33"/>
      <c r="D424" s="102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3.5" customHeight="1">
      <c r="A425" s="1"/>
      <c r="B425" s="1"/>
      <c r="C425" s="33"/>
      <c r="D425" s="102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3.5" customHeight="1">
      <c r="A426" s="1"/>
      <c r="B426" s="1"/>
      <c r="C426" s="33"/>
      <c r="D426" s="102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3.5" customHeight="1">
      <c r="A427" s="1"/>
      <c r="B427" s="1"/>
      <c r="C427" s="33"/>
      <c r="D427" s="102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3.5" customHeight="1">
      <c r="A428" s="1"/>
      <c r="B428" s="1"/>
      <c r="C428" s="33"/>
      <c r="D428" s="102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3.5" customHeight="1">
      <c r="A429" s="1"/>
      <c r="B429" s="1"/>
      <c r="C429" s="33"/>
      <c r="D429" s="102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3.5" customHeight="1">
      <c r="A430" s="1"/>
      <c r="B430" s="1"/>
      <c r="C430" s="33"/>
      <c r="D430" s="102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3.5" customHeight="1">
      <c r="A431" s="1"/>
      <c r="B431" s="1"/>
      <c r="C431" s="33"/>
      <c r="D431" s="102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3.5" customHeight="1">
      <c r="A432" s="1"/>
      <c r="B432" s="1"/>
      <c r="C432" s="33"/>
      <c r="D432" s="102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3.5" customHeight="1">
      <c r="A433" s="1"/>
      <c r="B433" s="1"/>
      <c r="C433" s="33"/>
      <c r="D433" s="102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3.5" customHeight="1">
      <c r="A434" s="1"/>
      <c r="B434" s="1"/>
      <c r="C434" s="33"/>
      <c r="D434" s="102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3.5" customHeight="1">
      <c r="A435" s="1"/>
      <c r="B435" s="1"/>
      <c r="C435" s="33"/>
      <c r="D435" s="102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3.5" customHeight="1">
      <c r="A436" s="1"/>
      <c r="B436" s="1"/>
      <c r="C436" s="33"/>
      <c r="D436" s="102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3.5" customHeight="1">
      <c r="A437" s="1"/>
      <c r="B437" s="1"/>
      <c r="C437" s="33"/>
      <c r="D437" s="102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3.5" customHeight="1">
      <c r="A438" s="1"/>
      <c r="B438" s="1"/>
      <c r="C438" s="33"/>
      <c r="D438" s="102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3.5" customHeight="1">
      <c r="A439" s="1"/>
      <c r="B439" s="1"/>
      <c r="C439" s="33"/>
      <c r="D439" s="102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3.5" customHeight="1">
      <c r="A440" s="1"/>
      <c r="B440" s="1"/>
      <c r="C440" s="33"/>
      <c r="D440" s="102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3.5" customHeight="1">
      <c r="A441" s="1"/>
      <c r="B441" s="1"/>
      <c r="C441" s="33"/>
      <c r="D441" s="102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3.5" customHeight="1">
      <c r="A442" s="1"/>
      <c r="B442" s="1"/>
      <c r="C442" s="33"/>
      <c r="D442" s="102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3.5" customHeight="1">
      <c r="A443" s="1"/>
      <c r="B443" s="1"/>
      <c r="C443" s="33"/>
      <c r="D443" s="102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3.5" customHeight="1">
      <c r="A444" s="1"/>
      <c r="B444" s="1"/>
      <c r="C444" s="33"/>
      <c r="D444" s="102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3.5" customHeight="1">
      <c r="A445" s="1"/>
      <c r="B445" s="1"/>
      <c r="C445" s="33"/>
      <c r="D445" s="102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3.5" customHeight="1">
      <c r="A446" s="1"/>
      <c r="B446" s="1"/>
      <c r="C446" s="33"/>
      <c r="D446" s="102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3.5" customHeight="1">
      <c r="A447" s="1"/>
      <c r="B447" s="1"/>
      <c r="C447" s="33"/>
      <c r="D447" s="102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3.5" customHeight="1">
      <c r="A448" s="1"/>
      <c r="B448" s="1"/>
      <c r="C448" s="33"/>
      <c r="D448" s="102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3.5" customHeight="1">
      <c r="A449" s="1"/>
      <c r="B449" s="1"/>
      <c r="C449" s="33"/>
      <c r="D449" s="102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3.5" customHeight="1">
      <c r="A450" s="1"/>
      <c r="B450" s="1"/>
      <c r="C450" s="33"/>
      <c r="D450" s="102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3.5" customHeight="1">
      <c r="A451" s="1"/>
      <c r="B451" s="1"/>
      <c r="C451" s="33"/>
      <c r="D451" s="102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3.5" customHeight="1">
      <c r="A452" s="1"/>
      <c r="B452" s="1"/>
      <c r="C452" s="33"/>
      <c r="D452" s="102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3.5" customHeight="1">
      <c r="A453" s="1"/>
      <c r="B453" s="1"/>
      <c r="C453" s="33"/>
      <c r="D453" s="102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3.5" customHeight="1">
      <c r="A454" s="1"/>
      <c r="B454" s="1"/>
      <c r="C454" s="33"/>
      <c r="D454" s="102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3.5" customHeight="1">
      <c r="A455" s="1"/>
      <c r="B455" s="1"/>
      <c r="C455" s="33"/>
      <c r="D455" s="102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3.5" customHeight="1">
      <c r="A456" s="1"/>
      <c r="B456" s="1"/>
      <c r="C456" s="33"/>
      <c r="D456" s="102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3.5" customHeight="1">
      <c r="A457" s="1"/>
      <c r="B457" s="1"/>
      <c r="C457" s="33"/>
      <c r="D457" s="102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3.5" customHeight="1">
      <c r="A458" s="1"/>
      <c r="B458" s="1"/>
      <c r="C458" s="33"/>
      <c r="D458" s="102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3.5" customHeight="1">
      <c r="A459" s="1"/>
      <c r="B459" s="1"/>
      <c r="C459" s="33"/>
      <c r="D459" s="102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3.5" customHeight="1">
      <c r="A460" s="1"/>
      <c r="B460" s="1"/>
      <c r="C460" s="33"/>
      <c r="D460" s="102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3.5" customHeight="1">
      <c r="A461" s="1"/>
      <c r="B461" s="1"/>
      <c r="C461" s="33"/>
      <c r="D461" s="102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3.5" customHeight="1">
      <c r="A462" s="1"/>
      <c r="B462" s="1"/>
      <c r="C462" s="33"/>
      <c r="D462" s="102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3.5" customHeight="1">
      <c r="A463" s="1"/>
      <c r="B463" s="1"/>
      <c r="C463" s="33"/>
      <c r="D463" s="102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3.5" customHeight="1">
      <c r="A464" s="1"/>
      <c r="B464" s="1"/>
      <c r="C464" s="33"/>
      <c r="D464" s="102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3.5" customHeight="1">
      <c r="A465" s="1"/>
      <c r="B465" s="1"/>
      <c r="C465" s="33"/>
      <c r="D465" s="102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3.5" customHeight="1">
      <c r="A466" s="1"/>
      <c r="B466" s="1"/>
      <c r="C466" s="33"/>
      <c r="D466" s="102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3.5" customHeight="1">
      <c r="A467" s="1"/>
      <c r="B467" s="1"/>
      <c r="C467" s="33"/>
      <c r="D467" s="102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3.5" customHeight="1">
      <c r="A468" s="1"/>
      <c r="B468" s="1"/>
      <c r="C468" s="33"/>
      <c r="D468" s="102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3.5" customHeight="1">
      <c r="A469" s="1"/>
      <c r="B469" s="1"/>
      <c r="C469" s="33"/>
      <c r="D469" s="102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3.5" customHeight="1">
      <c r="A470" s="1"/>
      <c r="B470" s="1"/>
      <c r="C470" s="33"/>
      <c r="D470" s="102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3.5" customHeight="1">
      <c r="A471" s="1"/>
      <c r="B471" s="1"/>
      <c r="C471" s="33"/>
      <c r="D471" s="102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3.5" customHeight="1">
      <c r="A472" s="1"/>
      <c r="B472" s="1"/>
      <c r="C472" s="33"/>
      <c r="D472" s="102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3.5" customHeight="1">
      <c r="A473" s="1"/>
      <c r="B473" s="1"/>
      <c r="C473" s="33"/>
      <c r="D473" s="102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3.5" customHeight="1">
      <c r="A474" s="1"/>
      <c r="B474" s="1"/>
      <c r="C474" s="33"/>
      <c r="D474" s="102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3.5" customHeight="1">
      <c r="A475" s="1"/>
      <c r="B475" s="1"/>
      <c r="C475" s="33"/>
      <c r="D475" s="102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3.5" customHeight="1">
      <c r="A476" s="1"/>
      <c r="B476" s="1"/>
      <c r="C476" s="33"/>
      <c r="D476" s="102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3.5" customHeight="1">
      <c r="A477" s="1"/>
      <c r="B477" s="1"/>
      <c r="C477" s="33"/>
      <c r="D477" s="102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3.5" customHeight="1">
      <c r="A478" s="1"/>
      <c r="B478" s="1"/>
      <c r="C478" s="33"/>
      <c r="D478" s="102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3.5" customHeight="1">
      <c r="A479" s="1"/>
      <c r="B479" s="1"/>
      <c r="C479" s="33"/>
      <c r="D479" s="102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3.5" customHeight="1">
      <c r="A480" s="1"/>
      <c r="B480" s="1"/>
      <c r="C480" s="33"/>
      <c r="D480" s="102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3.5" customHeight="1">
      <c r="A481" s="1"/>
      <c r="B481" s="1"/>
      <c r="C481" s="33"/>
      <c r="D481" s="102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3.5" customHeight="1">
      <c r="A482" s="1"/>
      <c r="B482" s="1"/>
      <c r="C482" s="33"/>
      <c r="D482" s="102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3.5" customHeight="1">
      <c r="A483" s="1"/>
      <c r="B483" s="1"/>
      <c r="C483" s="33"/>
      <c r="D483" s="102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3.5" customHeight="1">
      <c r="A484" s="1"/>
      <c r="B484" s="1"/>
      <c r="C484" s="33"/>
      <c r="D484" s="102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3.5" customHeight="1">
      <c r="A485" s="1"/>
      <c r="B485" s="1"/>
      <c r="C485" s="33"/>
      <c r="D485" s="102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3.5" customHeight="1">
      <c r="A486" s="1"/>
      <c r="B486" s="1"/>
      <c r="C486" s="33"/>
      <c r="D486" s="102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3.5" customHeight="1">
      <c r="A487" s="1"/>
      <c r="B487" s="1"/>
      <c r="C487" s="33"/>
      <c r="D487" s="102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3.5" customHeight="1">
      <c r="A488" s="1"/>
      <c r="B488" s="1"/>
      <c r="C488" s="33"/>
      <c r="D488" s="102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3.5" customHeight="1">
      <c r="A489" s="1"/>
      <c r="B489" s="1"/>
      <c r="C489" s="33"/>
      <c r="D489" s="102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3.5" customHeight="1">
      <c r="A490" s="1"/>
      <c r="B490" s="1"/>
      <c r="C490" s="33"/>
      <c r="D490" s="102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3.5" customHeight="1">
      <c r="A491" s="1"/>
      <c r="B491" s="1"/>
      <c r="C491" s="33"/>
      <c r="D491" s="102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3.5" customHeight="1">
      <c r="A492" s="1"/>
      <c r="B492" s="1"/>
      <c r="C492" s="33"/>
      <c r="D492" s="102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3.5" customHeight="1">
      <c r="A493" s="1"/>
      <c r="B493" s="1"/>
      <c r="C493" s="33"/>
      <c r="D493" s="102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3.5" customHeight="1">
      <c r="A494" s="1"/>
      <c r="B494" s="1"/>
      <c r="C494" s="33"/>
      <c r="D494" s="102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3.5" customHeight="1">
      <c r="A495" s="1"/>
      <c r="B495" s="1"/>
      <c r="C495" s="33"/>
      <c r="D495" s="102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3.5" customHeight="1">
      <c r="A496" s="1"/>
      <c r="B496" s="1"/>
      <c r="C496" s="33"/>
      <c r="D496" s="102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3.5" customHeight="1">
      <c r="A497" s="1"/>
      <c r="B497" s="1"/>
      <c r="C497" s="33"/>
      <c r="D497" s="102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3.5" customHeight="1">
      <c r="A498" s="1"/>
      <c r="B498" s="1"/>
      <c r="C498" s="33"/>
      <c r="D498" s="102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3.5" customHeight="1">
      <c r="A499" s="1"/>
      <c r="B499" s="1"/>
      <c r="C499" s="33"/>
      <c r="D499" s="102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3.5" customHeight="1">
      <c r="A500" s="1"/>
      <c r="B500" s="1"/>
      <c r="C500" s="33"/>
      <c r="D500" s="102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3.5" customHeight="1">
      <c r="A501" s="1"/>
      <c r="B501" s="1"/>
      <c r="C501" s="33"/>
      <c r="D501" s="102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3.5" customHeight="1">
      <c r="A502" s="1"/>
      <c r="B502" s="1"/>
      <c r="C502" s="33"/>
      <c r="D502" s="102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3.5" customHeight="1">
      <c r="A503" s="1"/>
      <c r="B503" s="1"/>
      <c r="C503" s="33"/>
      <c r="D503" s="102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3.5" customHeight="1">
      <c r="A504" s="1"/>
      <c r="B504" s="1"/>
      <c r="C504" s="33"/>
      <c r="D504" s="102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3.5" customHeight="1">
      <c r="A505" s="1"/>
      <c r="B505" s="1"/>
      <c r="C505" s="33"/>
      <c r="D505" s="102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3.5" customHeight="1">
      <c r="A506" s="1"/>
      <c r="B506" s="1"/>
      <c r="C506" s="33"/>
      <c r="D506" s="102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3.5" customHeight="1">
      <c r="A507" s="1"/>
      <c r="B507" s="1"/>
      <c r="C507" s="33"/>
      <c r="D507" s="102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3.5" customHeight="1">
      <c r="A508" s="1"/>
      <c r="B508" s="1"/>
      <c r="C508" s="33"/>
      <c r="D508" s="102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3.5" customHeight="1">
      <c r="A509" s="1"/>
      <c r="B509" s="1"/>
      <c r="C509" s="33"/>
      <c r="D509" s="102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3.5" customHeight="1">
      <c r="A510" s="1"/>
      <c r="B510" s="1"/>
      <c r="C510" s="33"/>
      <c r="D510" s="102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3.5" customHeight="1">
      <c r="A511" s="1"/>
      <c r="B511" s="1"/>
      <c r="C511" s="33"/>
      <c r="D511" s="102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3.5" customHeight="1">
      <c r="A512" s="1"/>
      <c r="B512" s="1"/>
      <c r="C512" s="33"/>
      <c r="D512" s="102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3.5" customHeight="1">
      <c r="A513" s="1"/>
      <c r="B513" s="1"/>
      <c r="C513" s="33"/>
      <c r="D513" s="102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3.5" customHeight="1">
      <c r="A514" s="1"/>
      <c r="B514" s="1"/>
      <c r="C514" s="33"/>
      <c r="D514" s="102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3.5" customHeight="1">
      <c r="A515" s="1"/>
      <c r="B515" s="1"/>
      <c r="C515" s="33"/>
      <c r="D515" s="102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3.5" customHeight="1">
      <c r="A516" s="1"/>
      <c r="B516" s="1"/>
      <c r="C516" s="33"/>
      <c r="D516" s="102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3.5" customHeight="1">
      <c r="A517" s="1"/>
      <c r="B517" s="1"/>
      <c r="C517" s="33"/>
      <c r="D517" s="102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3.5" customHeight="1">
      <c r="A518" s="1"/>
      <c r="B518" s="1"/>
      <c r="C518" s="33"/>
      <c r="D518" s="102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3.5" customHeight="1">
      <c r="A519" s="1"/>
      <c r="B519" s="1"/>
      <c r="C519" s="33"/>
      <c r="D519" s="102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3.5" customHeight="1">
      <c r="A520" s="1"/>
      <c r="B520" s="1"/>
      <c r="C520" s="33"/>
      <c r="D520" s="102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3.5" customHeight="1">
      <c r="A521" s="1"/>
      <c r="B521" s="1"/>
      <c r="C521" s="33"/>
      <c r="D521" s="102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3.5" customHeight="1">
      <c r="A522" s="1"/>
      <c r="B522" s="1"/>
      <c r="C522" s="33"/>
      <c r="D522" s="102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3.5" customHeight="1">
      <c r="A523" s="1"/>
      <c r="B523" s="1"/>
      <c r="C523" s="33"/>
      <c r="D523" s="102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3.5" customHeight="1">
      <c r="A524" s="1"/>
      <c r="B524" s="1"/>
      <c r="C524" s="33"/>
      <c r="D524" s="102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3.5" customHeight="1">
      <c r="A525" s="1"/>
      <c r="B525" s="1"/>
      <c r="C525" s="33"/>
      <c r="D525" s="102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3.5" customHeight="1">
      <c r="A526" s="1"/>
      <c r="B526" s="1"/>
      <c r="C526" s="33"/>
      <c r="D526" s="102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3.5" customHeight="1">
      <c r="A527" s="1"/>
      <c r="B527" s="1"/>
      <c r="C527" s="33"/>
      <c r="D527" s="102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3.5" customHeight="1">
      <c r="A528" s="1"/>
      <c r="B528" s="1"/>
      <c r="C528" s="33"/>
      <c r="D528" s="102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3.5" customHeight="1">
      <c r="A529" s="1"/>
      <c r="B529" s="1"/>
      <c r="C529" s="33"/>
      <c r="D529" s="102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3.5" customHeight="1">
      <c r="A530" s="1"/>
      <c r="B530" s="1"/>
      <c r="C530" s="33"/>
      <c r="D530" s="102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3.5" customHeight="1">
      <c r="A531" s="1"/>
      <c r="B531" s="1"/>
      <c r="C531" s="33"/>
      <c r="D531" s="102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3.5" customHeight="1">
      <c r="A532" s="1"/>
      <c r="B532" s="1"/>
      <c r="C532" s="33"/>
      <c r="D532" s="102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3.5" customHeight="1">
      <c r="A533" s="1"/>
      <c r="B533" s="1"/>
      <c r="C533" s="33"/>
      <c r="D533" s="102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3.5" customHeight="1">
      <c r="A534" s="1"/>
      <c r="B534" s="1"/>
      <c r="C534" s="33"/>
      <c r="D534" s="102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3.5" customHeight="1">
      <c r="A535" s="1"/>
      <c r="B535" s="1"/>
      <c r="C535" s="33"/>
      <c r="D535" s="102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3.5" customHeight="1">
      <c r="A536" s="1"/>
      <c r="B536" s="1"/>
      <c r="C536" s="33"/>
      <c r="D536" s="102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3.5" customHeight="1">
      <c r="A537" s="1"/>
      <c r="B537" s="1"/>
      <c r="C537" s="33"/>
      <c r="D537" s="102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3.5" customHeight="1">
      <c r="A538" s="1"/>
      <c r="B538" s="1"/>
      <c r="C538" s="33"/>
      <c r="D538" s="102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3.5" customHeight="1">
      <c r="A539" s="1"/>
      <c r="B539" s="1"/>
      <c r="C539" s="33"/>
      <c r="D539" s="102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3.5" customHeight="1">
      <c r="A540" s="1"/>
      <c r="B540" s="1"/>
      <c r="C540" s="33"/>
      <c r="D540" s="102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3.5" customHeight="1">
      <c r="A541" s="1"/>
      <c r="B541" s="1"/>
      <c r="C541" s="33"/>
      <c r="D541" s="102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3.5" customHeight="1">
      <c r="A542" s="1"/>
      <c r="B542" s="1"/>
      <c r="C542" s="33"/>
      <c r="D542" s="102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3.5" customHeight="1">
      <c r="A543" s="1"/>
      <c r="B543" s="1"/>
      <c r="C543" s="33"/>
      <c r="D543" s="102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3.5" customHeight="1">
      <c r="A544" s="1"/>
      <c r="B544" s="1"/>
      <c r="C544" s="33"/>
      <c r="D544" s="102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3.5" customHeight="1">
      <c r="A545" s="1"/>
      <c r="B545" s="1"/>
      <c r="C545" s="33"/>
      <c r="D545" s="102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3.5" customHeight="1">
      <c r="A546" s="1"/>
      <c r="B546" s="1"/>
      <c r="C546" s="33"/>
      <c r="D546" s="102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3.5" customHeight="1">
      <c r="A547" s="1"/>
      <c r="B547" s="1"/>
      <c r="C547" s="33"/>
      <c r="D547" s="102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3.5" customHeight="1">
      <c r="A548" s="1"/>
      <c r="B548" s="1"/>
      <c r="C548" s="33"/>
      <c r="D548" s="102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3.5" customHeight="1">
      <c r="A549" s="1"/>
      <c r="B549" s="1"/>
      <c r="C549" s="33"/>
      <c r="D549" s="102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3.5" customHeight="1">
      <c r="A550" s="1"/>
      <c r="B550" s="1"/>
      <c r="C550" s="33"/>
      <c r="D550" s="102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3.5" customHeight="1">
      <c r="A551" s="1"/>
      <c r="B551" s="1"/>
      <c r="C551" s="33"/>
      <c r="D551" s="102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3.5" customHeight="1">
      <c r="A552" s="1"/>
      <c r="B552" s="1"/>
      <c r="C552" s="33"/>
      <c r="D552" s="102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3.5" customHeight="1">
      <c r="A553" s="1"/>
      <c r="B553" s="1"/>
      <c r="C553" s="33"/>
      <c r="D553" s="102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3.5" customHeight="1">
      <c r="A554" s="1"/>
      <c r="B554" s="1"/>
      <c r="C554" s="33"/>
      <c r="D554" s="102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3.5" customHeight="1">
      <c r="A555" s="1"/>
      <c r="B555" s="1"/>
      <c r="C555" s="33"/>
      <c r="D555" s="102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3.5" customHeight="1">
      <c r="A556" s="1"/>
      <c r="B556" s="1"/>
      <c r="C556" s="33"/>
      <c r="D556" s="102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3.5" customHeight="1">
      <c r="A557" s="1"/>
      <c r="B557" s="1"/>
      <c r="C557" s="33"/>
      <c r="D557" s="102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3.5" customHeight="1">
      <c r="A558" s="1"/>
      <c r="B558" s="1"/>
      <c r="C558" s="33"/>
      <c r="D558" s="102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3.5" customHeight="1">
      <c r="A559" s="1"/>
      <c r="B559" s="1"/>
      <c r="C559" s="33"/>
      <c r="D559" s="102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3.5" customHeight="1">
      <c r="A560" s="1"/>
      <c r="B560" s="1"/>
      <c r="C560" s="33"/>
      <c r="D560" s="102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3.5" customHeight="1">
      <c r="A561" s="1"/>
      <c r="B561" s="1"/>
      <c r="C561" s="33"/>
      <c r="D561" s="102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3.5" customHeight="1">
      <c r="A562" s="1"/>
      <c r="B562" s="1"/>
      <c r="C562" s="33"/>
      <c r="D562" s="102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3.5" customHeight="1">
      <c r="A563" s="1"/>
      <c r="B563" s="1"/>
      <c r="C563" s="33"/>
      <c r="D563" s="102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3.5" customHeight="1">
      <c r="A564" s="1"/>
      <c r="B564" s="1"/>
      <c r="C564" s="33"/>
      <c r="D564" s="102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3.5" customHeight="1">
      <c r="A565" s="1"/>
      <c r="B565" s="1"/>
      <c r="C565" s="33"/>
      <c r="D565" s="102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3.5" customHeight="1">
      <c r="A566" s="1"/>
      <c r="B566" s="1"/>
      <c r="C566" s="33"/>
      <c r="D566" s="102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3.5" customHeight="1">
      <c r="A567" s="1"/>
      <c r="B567" s="1"/>
      <c r="C567" s="33"/>
      <c r="D567" s="102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3.5" customHeight="1">
      <c r="A568" s="1"/>
      <c r="B568" s="1"/>
      <c r="C568" s="33"/>
      <c r="D568" s="102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3.5" customHeight="1">
      <c r="A569" s="1"/>
      <c r="B569" s="1"/>
      <c r="C569" s="33"/>
      <c r="D569" s="102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3.5" customHeight="1">
      <c r="A570" s="1"/>
      <c r="B570" s="1"/>
      <c r="C570" s="33"/>
      <c r="D570" s="102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3.5" customHeight="1">
      <c r="A571" s="1"/>
      <c r="B571" s="1"/>
      <c r="C571" s="33"/>
      <c r="D571" s="102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3.5" customHeight="1">
      <c r="A572" s="1"/>
      <c r="B572" s="1"/>
      <c r="C572" s="33"/>
      <c r="D572" s="102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3.5" customHeight="1">
      <c r="A573" s="1"/>
      <c r="B573" s="1"/>
      <c r="C573" s="33"/>
      <c r="D573" s="102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3.5" customHeight="1">
      <c r="A574" s="1"/>
      <c r="B574" s="1"/>
      <c r="C574" s="33"/>
      <c r="D574" s="102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3.5" customHeight="1">
      <c r="A575" s="1"/>
      <c r="B575" s="1"/>
      <c r="C575" s="33"/>
      <c r="D575" s="102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3.5" customHeight="1">
      <c r="A576" s="1"/>
      <c r="B576" s="1"/>
      <c r="C576" s="33"/>
      <c r="D576" s="102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3.5" customHeight="1">
      <c r="A577" s="1"/>
      <c r="B577" s="1"/>
      <c r="C577" s="33"/>
      <c r="D577" s="102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3.5" customHeight="1">
      <c r="A578" s="1"/>
      <c r="B578" s="1"/>
      <c r="C578" s="33"/>
      <c r="D578" s="102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3.5" customHeight="1">
      <c r="A579" s="1"/>
      <c r="B579" s="1"/>
      <c r="C579" s="33"/>
      <c r="D579" s="102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3.5" customHeight="1">
      <c r="A580" s="1"/>
      <c r="B580" s="1"/>
      <c r="C580" s="33"/>
      <c r="D580" s="102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3.5" customHeight="1">
      <c r="A581" s="1"/>
      <c r="B581" s="1"/>
      <c r="C581" s="33"/>
      <c r="D581" s="102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3.5" customHeight="1">
      <c r="A582" s="1"/>
      <c r="B582" s="1"/>
      <c r="C582" s="33"/>
      <c r="D582" s="102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3.5" customHeight="1">
      <c r="A583" s="1"/>
      <c r="B583" s="1"/>
      <c r="C583" s="33"/>
      <c r="D583" s="102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3.5" customHeight="1">
      <c r="A584" s="1"/>
      <c r="B584" s="1"/>
      <c r="C584" s="33"/>
      <c r="D584" s="102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3.5" customHeight="1">
      <c r="A585" s="1"/>
      <c r="B585" s="1"/>
      <c r="C585" s="33"/>
      <c r="D585" s="102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3.5" customHeight="1">
      <c r="A586" s="1"/>
      <c r="B586" s="1"/>
      <c r="C586" s="33"/>
      <c r="D586" s="102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3.5" customHeight="1">
      <c r="A587" s="1"/>
      <c r="B587" s="1"/>
      <c r="C587" s="33"/>
      <c r="D587" s="102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3.5" customHeight="1">
      <c r="A588" s="1"/>
      <c r="B588" s="1"/>
      <c r="C588" s="33"/>
      <c r="D588" s="102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3.5" customHeight="1">
      <c r="A589" s="1"/>
      <c r="B589" s="1"/>
      <c r="C589" s="33"/>
      <c r="D589" s="102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3.5" customHeight="1">
      <c r="A590" s="1"/>
      <c r="B590" s="1"/>
      <c r="C590" s="33"/>
      <c r="D590" s="102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3.5" customHeight="1">
      <c r="A591" s="1"/>
      <c r="B591" s="1"/>
      <c r="C591" s="33"/>
      <c r="D591" s="102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3.5" customHeight="1">
      <c r="A592" s="1"/>
      <c r="B592" s="1"/>
      <c r="C592" s="33"/>
      <c r="D592" s="102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3.5" customHeight="1">
      <c r="A593" s="1"/>
      <c r="B593" s="1"/>
      <c r="C593" s="33"/>
      <c r="D593" s="102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3.5" customHeight="1">
      <c r="A594" s="1"/>
      <c r="B594" s="1"/>
      <c r="C594" s="33"/>
      <c r="D594" s="102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3.5" customHeight="1">
      <c r="A595" s="1"/>
      <c r="B595" s="1"/>
      <c r="C595" s="33"/>
      <c r="D595" s="102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3.5" customHeight="1">
      <c r="A596" s="1"/>
      <c r="B596" s="1"/>
      <c r="C596" s="33"/>
      <c r="D596" s="102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3.5" customHeight="1">
      <c r="A597" s="1"/>
      <c r="B597" s="1"/>
      <c r="C597" s="33"/>
      <c r="D597" s="102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3.5" customHeight="1">
      <c r="A598" s="1"/>
      <c r="B598" s="1"/>
      <c r="C598" s="33"/>
      <c r="D598" s="102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3.5" customHeight="1">
      <c r="A599" s="1"/>
      <c r="B599" s="1"/>
      <c r="C599" s="33"/>
      <c r="D599" s="102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3.5" customHeight="1">
      <c r="A600" s="1"/>
      <c r="B600" s="1"/>
      <c r="C600" s="33"/>
      <c r="D600" s="102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3.5" customHeight="1">
      <c r="A601" s="1"/>
      <c r="B601" s="1"/>
      <c r="C601" s="33"/>
      <c r="D601" s="102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3.5" customHeight="1">
      <c r="A602" s="1"/>
      <c r="B602" s="1"/>
      <c r="C602" s="33"/>
      <c r="D602" s="102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3.5" customHeight="1">
      <c r="A603" s="1"/>
      <c r="B603" s="1"/>
      <c r="C603" s="33"/>
      <c r="D603" s="102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3.5" customHeight="1">
      <c r="A604" s="1"/>
      <c r="B604" s="1"/>
      <c r="C604" s="33"/>
      <c r="D604" s="102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3.5" customHeight="1">
      <c r="A605" s="1"/>
      <c r="B605" s="1"/>
      <c r="C605" s="33"/>
      <c r="D605" s="102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3.5" customHeight="1">
      <c r="A606" s="1"/>
      <c r="B606" s="1"/>
      <c r="C606" s="33"/>
      <c r="D606" s="102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3.5" customHeight="1">
      <c r="A607" s="1"/>
      <c r="B607" s="1"/>
      <c r="C607" s="33"/>
      <c r="D607" s="102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3.5" customHeight="1">
      <c r="A608" s="1"/>
      <c r="B608" s="1"/>
      <c r="C608" s="33"/>
      <c r="D608" s="102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3.5" customHeight="1">
      <c r="A609" s="1"/>
      <c r="B609" s="1"/>
      <c r="C609" s="33"/>
      <c r="D609" s="102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3.5" customHeight="1">
      <c r="A610" s="1"/>
      <c r="B610" s="1"/>
      <c r="C610" s="33"/>
      <c r="D610" s="102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3.5" customHeight="1">
      <c r="A611" s="1"/>
      <c r="B611" s="1"/>
      <c r="C611" s="33"/>
      <c r="D611" s="102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3.5" customHeight="1">
      <c r="A612" s="1"/>
      <c r="B612" s="1"/>
      <c r="C612" s="33"/>
      <c r="D612" s="102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3.5" customHeight="1">
      <c r="A613" s="1"/>
      <c r="B613" s="1"/>
      <c r="C613" s="33"/>
      <c r="D613" s="102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3.5" customHeight="1">
      <c r="A614" s="1"/>
      <c r="B614" s="1"/>
      <c r="C614" s="33"/>
      <c r="D614" s="102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3.5" customHeight="1">
      <c r="A615" s="1"/>
      <c r="B615" s="1"/>
      <c r="C615" s="33"/>
      <c r="D615" s="102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3.5" customHeight="1">
      <c r="A616" s="1"/>
      <c r="B616" s="1"/>
      <c r="C616" s="33"/>
      <c r="D616" s="102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3.5" customHeight="1">
      <c r="A617" s="1"/>
      <c r="B617" s="1"/>
      <c r="C617" s="33"/>
      <c r="D617" s="102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3.5" customHeight="1">
      <c r="A618" s="1"/>
      <c r="B618" s="1"/>
      <c r="C618" s="33"/>
      <c r="D618" s="102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3.5" customHeight="1">
      <c r="A619" s="1"/>
      <c r="B619" s="1"/>
      <c r="C619" s="33"/>
      <c r="D619" s="102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3.5" customHeight="1">
      <c r="A620" s="1"/>
      <c r="B620" s="1"/>
      <c r="C620" s="33"/>
      <c r="D620" s="102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3.5" customHeight="1">
      <c r="A621" s="1"/>
      <c r="B621" s="1"/>
      <c r="C621" s="33"/>
      <c r="D621" s="102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3.5" customHeight="1">
      <c r="A622" s="1"/>
      <c r="B622" s="1"/>
      <c r="C622" s="33"/>
      <c r="D622" s="102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3.5" customHeight="1">
      <c r="A623" s="1"/>
      <c r="B623" s="1"/>
      <c r="C623" s="33"/>
      <c r="D623" s="102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3.5" customHeight="1">
      <c r="A624" s="1"/>
      <c r="B624" s="1"/>
      <c r="C624" s="33"/>
      <c r="D624" s="102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3.5" customHeight="1">
      <c r="A625" s="1"/>
      <c r="B625" s="1"/>
      <c r="C625" s="33"/>
      <c r="D625" s="102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3.5" customHeight="1">
      <c r="A626" s="1"/>
      <c r="B626" s="1"/>
      <c r="C626" s="33"/>
      <c r="D626" s="102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3.5" customHeight="1">
      <c r="A627" s="1"/>
      <c r="B627" s="1"/>
      <c r="C627" s="33"/>
      <c r="D627" s="102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3.5" customHeight="1">
      <c r="A628" s="1"/>
      <c r="B628" s="1"/>
      <c r="C628" s="33"/>
      <c r="D628" s="102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3.5" customHeight="1">
      <c r="A629" s="1"/>
      <c r="B629" s="1"/>
      <c r="C629" s="33"/>
      <c r="D629" s="102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3.5" customHeight="1">
      <c r="A630" s="1"/>
      <c r="B630" s="1"/>
      <c r="C630" s="33"/>
      <c r="D630" s="102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3.5" customHeight="1">
      <c r="A631" s="1"/>
      <c r="B631" s="1"/>
      <c r="C631" s="33"/>
      <c r="D631" s="102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3.5" customHeight="1">
      <c r="A632" s="1"/>
      <c r="B632" s="1"/>
      <c r="C632" s="33"/>
      <c r="D632" s="102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3.5" customHeight="1">
      <c r="A633" s="1"/>
      <c r="B633" s="1"/>
      <c r="C633" s="33"/>
      <c r="D633" s="102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3.5" customHeight="1">
      <c r="A634" s="1"/>
      <c r="B634" s="1"/>
      <c r="C634" s="33"/>
      <c r="D634" s="102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3.5" customHeight="1">
      <c r="A635" s="1"/>
      <c r="B635" s="1"/>
      <c r="C635" s="33"/>
      <c r="D635" s="102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3.5" customHeight="1">
      <c r="A636" s="1"/>
      <c r="B636" s="1"/>
      <c r="C636" s="33"/>
      <c r="D636" s="102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3.5" customHeight="1">
      <c r="A637" s="1"/>
      <c r="B637" s="1"/>
      <c r="C637" s="33"/>
      <c r="D637" s="102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3.5" customHeight="1">
      <c r="A638" s="1"/>
      <c r="B638" s="1"/>
      <c r="C638" s="33"/>
      <c r="D638" s="102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3.5" customHeight="1">
      <c r="A639" s="1"/>
      <c r="B639" s="1"/>
      <c r="C639" s="33"/>
      <c r="D639" s="102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3.5" customHeight="1">
      <c r="A640" s="1"/>
      <c r="B640" s="1"/>
      <c r="C640" s="33"/>
      <c r="D640" s="102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3.5" customHeight="1">
      <c r="A641" s="1"/>
      <c r="B641" s="1"/>
      <c r="C641" s="33"/>
      <c r="D641" s="102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3.5" customHeight="1">
      <c r="A642" s="1"/>
      <c r="B642" s="1"/>
      <c r="C642" s="33"/>
      <c r="D642" s="102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3.5" customHeight="1">
      <c r="A643" s="1"/>
      <c r="B643" s="1"/>
      <c r="C643" s="33"/>
      <c r="D643" s="102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3.5" customHeight="1">
      <c r="A644" s="1"/>
      <c r="B644" s="1"/>
      <c r="C644" s="33"/>
      <c r="D644" s="102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3.5" customHeight="1">
      <c r="A645" s="1"/>
      <c r="B645" s="1"/>
      <c r="C645" s="33"/>
      <c r="D645" s="102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3.5" customHeight="1">
      <c r="A646" s="1"/>
      <c r="B646" s="1"/>
      <c r="C646" s="33"/>
      <c r="D646" s="102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3.5" customHeight="1">
      <c r="A647" s="1"/>
      <c r="B647" s="1"/>
      <c r="C647" s="33"/>
      <c r="D647" s="102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3.5" customHeight="1">
      <c r="A648" s="1"/>
      <c r="B648" s="1"/>
      <c r="C648" s="33"/>
      <c r="D648" s="102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3.5" customHeight="1">
      <c r="A649" s="1"/>
      <c r="B649" s="1"/>
      <c r="C649" s="33"/>
      <c r="D649" s="102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3.5" customHeight="1">
      <c r="A650" s="1"/>
      <c r="B650" s="1"/>
      <c r="C650" s="33"/>
      <c r="D650" s="102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3.5" customHeight="1">
      <c r="A651" s="1"/>
      <c r="B651" s="1"/>
      <c r="C651" s="33"/>
      <c r="D651" s="102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3.5" customHeight="1">
      <c r="A652" s="1"/>
      <c r="B652" s="1"/>
      <c r="C652" s="33"/>
      <c r="D652" s="102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3.5" customHeight="1">
      <c r="A653" s="1"/>
      <c r="B653" s="1"/>
      <c r="C653" s="33"/>
      <c r="D653" s="102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3.5" customHeight="1">
      <c r="A654" s="1"/>
      <c r="B654" s="1"/>
      <c r="C654" s="33"/>
      <c r="D654" s="102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3.5" customHeight="1">
      <c r="A655" s="1"/>
      <c r="B655" s="1"/>
      <c r="C655" s="33"/>
      <c r="D655" s="102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3.5" customHeight="1">
      <c r="A656" s="1"/>
      <c r="B656" s="1"/>
      <c r="C656" s="33"/>
      <c r="D656" s="102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3.5" customHeight="1">
      <c r="A657" s="1"/>
      <c r="B657" s="1"/>
      <c r="C657" s="33"/>
      <c r="D657" s="102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3.5" customHeight="1">
      <c r="A658" s="1"/>
      <c r="B658" s="1"/>
      <c r="C658" s="33"/>
      <c r="D658" s="102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3.5" customHeight="1">
      <c r="A659" s="1"/>
      <c r="B659" s="1"/>
      <c r="C659" s="33"/>
      <c r="D659" s="102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3.5" customHeight="1">
      <c r="A660" s="1"/>
      <c r="B660" s="1"/>
      <c r="C660" s="33"/>
      <c r="D660" s="102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3.5" customHeight="1">
      <c r="A661" s="1"/>
      <c r="B661" s="1"/>
      <c r="C661" s="33"/>
      <c r="D661" s="102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3.5" customHeight="1">
      <c r="A662" s="1"/>
      <c r="B662" s="1"/>
      <c r="C662" s="33"/>
      <c r="D662" s="102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3.5" customHeight="1">
      <c r="A663" s="1"/>
      <c r="B663" s="1"/>
      <c r="C663" s="33"/>
      <c r="D663" s="102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3.5" customHeight="1">
      <c r="A664" s="1"/>
      <c r="B664" s="1"/>
      <c r="C664" s="33"/>
      <c r="D664" s="102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3.5" customHeight="1">
      <c r="A665" s="1"/>
      <c r="B665" s="1"/>
      <c r="C665" s="33"/>
      <c r="D665" s="102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3.5" customHeight="1">
      <c r="A666" s="1"/>
      <c r="B666" s="1"/>
      <c r="C666" s="33"/>
      <c r="D666" s="102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3.5" customHeight="1">
      <c r="A667" s="1"/>
      <c r="B667" s="1"/>
      <c r="C667" s="33"/>
      <c r="D667" s="102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3.5" customHeight="1">
      <c r="A668" s="1"/>
      <c r="B668" s="1"/>
      <c r="C668" s="33"/>
      <c r="D668" s="102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3.5" customHeight="1">
      <c r="A669" s="1"/>
      <c r="B669" s="1"/>
      <c r="C669" s="33"/>
      <c r="D669" s="102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3.5" customHeight="1">
      <c r="A670" s="1"/>
      <c r="B670" s="1"/>
      <c r="C670" s="33"/>
      <c r="D670" s="102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3.5" customHeight="1">
      <c r="A671" s="1"/>
      <c r="B671" s="1"/>
      <c r="C671" s="33"/>
      <c r="D671" s="102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3.5" customHeight="1">
      <c r="A672" s="1"/>
      <c r="B672" s="1"/>
      <c r="C672" s="33"/>
      <c r="D672" s="102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3.5" customHeight="1">
      <c r="A673" s="1"/>
      <c r="B673" s="1"/>
      <c r="C673" s="33"/>
      <c r="D673" s="102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3.5" customHeight="1">
      <c r="A674" s="1"/>
      <c r="B674" s="1"/>
      <c r="C674" s="33"/>
      <c r="D674" s="102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3.5" customHeight="1">
      <c r="A675" s="1"/>
      <c r="B675" s="1"/>
      <c r="C675" s="33"/>
      <c r="D675" s="102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3.5" customHeight="1">
      <c r="A676" s="1"/>
      <c r="B676" s="1"/>
      <c r="C676" s="33"/>
      <c r="D676" s="102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3.5" customHeight="1">
      <c r="A677" s="1"/>
      <c r="B677" s="1"/>
      <c r="C677" s="33"/>
      <c r="D677" s="102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3.5" customHeight="1">
      <c r="A678" s="1"/>
      <c r="B678" s="1"/>
      <c r="C678" s="33"/>
      <c r="D678" s="102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3.5" customHeight="1">
      <c r="A679" s="1"/>
      <c r="B679" s="1"/>
      <c r="C679" s="33"/>
      <c r="D679" s="102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3.5" customHeight="1">
      <c r="A680" s="1"/>
      <c r="B680" s="1"/>
      <c r="C680" s="33"/>
      <c r="D680" s="102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3.5" customHeight="1">
      <c r="A681" s="1"/>
      <c r="B681" s="1"/>
      <c r="C681" s="33"/>
      <c r="D681" s="102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3.5" customHeight="1">
      <c r="A682" s="1"/>
      <c r="B682" s="1"/>
      <c r="C682" s="33"/>
      <c r="D682" s="102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3.5" customHeight="1">
      <c r="A683" s="1"/>
      <c r="B683" s="1"/>
      <c r="C683" s="33"/>
      <c r="D683" s="102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3.5" customHeight="1">
      <c r="A684" s="1"/>
      <c r="B684" s="1"/>
      <c r="C684" s="33"/>
      <c r="D684" s="102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3.5" customHeight="1">
      <c r="A685" s="1"/>
      <c r="B685" s="1"/>
      <c r="C685" s="33"/>
      <c r="D685" s="102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3.5" customHeight="1">
      <c r="A686" s="1"/>
      <c r="B686" s="1"/>
      <c r="C686" s="33"/>
      <c r="D686" s="102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3.5" customHeight="1">
      <c r="A687" s="1"/>
      <c r="B687" s="1"/>
      <c r="C687" s="33"/>
      <c r="D687" s="102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3.5" customHeight="1">
      <c r="A688" s="1"/>
      <c r="B688" s="1"/>
      <c r="C688" s="33"/>
      <c r="D688" s="102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3.5" customHeight="1">
      <c r="A689" s="1"/>
      <c r="B689" s="1"/>
      <c r="C689" s="33"/>
      <c r="D689" s="102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3.5" customHeight="1">
      <c r="A690" s="1"/>
      <c r="B690" s="1"/>
      <c r="C690" s="33"/>
      <c r="D690" s="102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3.5" customHeight="1">
      <c r="A691" s="1"/>
      <c r="B691" s="1"/>
      <c r="C691" s="33"/>
      <c r="D691" s="102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3.5" customHeight="1">
      <c r="A692" s="1"/>
      <c r="B692" s="1"/>
      <c r="C692" s="33"/>
      <c r="D692" s="102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3.5" customHeight="1">
      <c r="A693" s="1"/>
      <c r="B693" s="1"/>
      <c r="C693" s="33"/>
      <c r="D693" s="102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3.5" customHeight="1">
      <c r="A694" s="1"/>
      <c r="B694" s="1"/>
      <c r="C694" s="33"/>
      <c r="D694" s="102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3.5" customHeight="1">
      <c r="A695" s="1"/>
      <c r="B695" s="1"/>
      <c r="C695" s="33"/>
      <c r="D695" s="102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3.5" customHeight="1">
      <c r="A696" s="1"/>
      <c r="B696" s="1"/>
      <c r="C696" s="33"/>
      <c r="D696" s="102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3.5" customHeight="1">
      <c r="A697" s="1"/>
      <c r="B697" s="1"/>
      <c r="C697" s="33"/>
      <c r="D697" s="102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3.5" customHeight="1">
      <c r="A698" s="1"/>
      <c r="B698" s="1"/>
      <c r="C698" s="33"/>
      <c r="D698" s="102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3.5" customHeight="1">
      <c r="A699" s="1"/>
      <c r="B699" s="1"/>
      <c r="C699" s="33"/>
      <c r="D699" s="102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3.5" customHeight="1">
      <c r="A700" s="1"/>
      <c r="B700" s="1"/>
      <c r="C700" s="33"/>
      <c r="D700" s="102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3.5" customHeight="1">
      <c r="A701" s="1"/>
      <c r="B701" s="1"/>
      <c r="C701" s="33"/>
      <c r="D701" s="102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3.5" customHeight="1">
      <c r="A702" s="1"/>
      <c r="B702" s="1"/>
      <c r="C702" s="33"/>
      <c r="D702" s="102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3.5" customHeight="1">
      <c r="A703" s="1"/>
      <c r="B703" s="1"/>
      <c r="C703" s="33"/>
      <c r="D703" s="102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3.5" customHeight="1">
      <c r="A704" s="1"/>
      <c r="B704" s="1"/>
      <c r="C704" s="33"/>
      <c r="D704" s="102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3.5" customHeight="1">
      <c r="A705" s="1"/>
      <c r="B705" s="1"/>
      <c r="C705" s="33"/>
      <c r="D705" s="102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3.5" customHeight="1">
      <c r="A706" s="1"/>
      <c r="B706" s="1"/>
      <c r="C706" s="33"/>
      <c r="D706" s="102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3.5" customHeight="1">
      <c r="A707" s="1"/>
      <c r="B707" s="1"/>
      <c r="C707" s="33"/>
      <c r="D707" s="102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3.5" customHeight="1">
      <c r="A708" s="1"/>
      <c r="B708" s="1"/>
      <c r="C708" s="33"/>
      <c r="D708" s="102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3.5" customHeight="1">
      <c r="A709" s="1"/>
      <c r="B709" s="1"/>
      <c r="C709" s="33"/>
      <c r="D709" s="102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3.5" customHeight="1">
      <c r="A710" s="1"/>
      <c r="B710" s="1"/>
      <c r="C710" s="33"/>
      <c r="D710" s="102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3.5" customHeight="1">
      <c r="A711" s="1"/>
      <c r="B711" s="1"/>
      <c r="C711" s="33"/>
      <c r="D711" s="102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3.5" customHeight="1">
      <c r="A712" s="1"/>
      <c r="B712" s="1"/>
      <c r="C712" s="33"/>
      <c r="D712" s="102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3.5" customHeight="1">
      <c r="A713" s="1"/>
      <c r="B713" s="1"/>
      <c r="C713" s="33"/>
      <c r="D713" s="102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3.5" customHeight="1">
      <c r="A714" s="1"/>
      <c r="B714" s="1"/>
      <c r="C714" s="33"/>
      <c r="D714" s="102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3.5" customHeight="1">
      <c r="A715" s="1"/>
      <c r="B715" s="1"/>
      <c r="C715" s="33"/>
      <c r="D715" s="102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3.5" customHeight="1">
      <c r="A716" s="1"/>
      <c r="B716" s="1"/>
      <c r="C716" s="33"/>
      <c r="D716" s="102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3.5" customHeight="1">
      <c r="A717" s="1"/>
      <c r="B717" s="1"/>
      <c r="C717" s="33"/>
      <c r="D717" s="102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3.5" customHeight="1">
      <c r="A718" s="1"/>
      <c r="B718" s="1"/>
      <c r="C718" s="33"/>
      <c r="D718" s="102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3.5" customHeight="1">
      <c r="A719" s="1"/>
      <c r="B719" s="1"/>
      <c r="C719" s="33"/>
      <c r="D719" s="102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3.5" customHeight="1">
      <c r="A720" s="1"/>
      <c r="B720" s="1"/>
      <c r="C720" s="33"/>
      <c r="D720" s="102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3.5" customHeight="1">
      <c r="A721" s="1"/>
      <c r="B721" s="1"/>
      <c r="C721" s="33"/>
      <c r="D721" s="102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3.5" customHeight="1">
      <c r="A722" s="1"/>
      <c r="B722" s="1"/>
      <c r="C722" s="33"/>
      <c r="D722" s="102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3.5" customHeight="1">
      <c r="A723" s="1"/>
      <c r="B723" s="1"/>
      <c r="C723" s="33"/>
      <c r="D723" s="102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3.5" customHeight="1">
      <c r="A724" s="1"/>
      <c r="B724" s="1"/>
      <c r="C724" s="33"/>
      <c r="D724" s="102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3.5" customHeight="1">
      <c r="A725" s="1"/>
      <c r="B725" s="1"/>
      <c r="C725" s="33"/>
      <c r="D725" s="102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3.5" customHeight="1">
      <c r="A726" s="1"/>
      <c r="B726" s="1"/>
      <c r="C726" s="33"/>
      <c r="D726" s="102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3.5" customHeight="1">
      <c r="A727" s="1"/>
      <c r="B727" s="1"/>
      <c r="C727" s="33"/>
      <c r="D727" s="102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3.5" customHeight="1">
      <c r="A728" s="1"/>
      <c r="B728" s="1"/>
      <c r="C728" s="33"/>
      <c r="D728" s="102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3.5" customHeight="1">
      <c r="A729" s="1"/>
      <c r="B729" s="1"/>
      <c r="C729" s="33"/>
      <c r="D729" s="102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3.5" customHeight="1">
      <c r="A730" s="1"/>
      <c r="B730" s="1"/>
      <c r="C730" s="33"/>
      <c r="D730" s="102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3.5" customHeight="1">
      <c r="A731" s="1"/>
      <c r="B731" s="1"/>
      <c r="C731" s="33"/>
      <c r="D731" s="102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3.5" customHeight="1">
      <c r="A732" s="1"/>
      <c r="B732" s="1"/>
      <c r="C732" s="33"/>
      <c r="D732" s="102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3.5" customHeight="1">
      <c r="A733" s="1"/>
      <c r="B733" s="1"/>
      <c r="C733" s="33"/>
      <c r="D733" s="102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3.5" customHeight="1">
      <c r="A734" s="1"/>
      <c r="B734" s="1"/>
      <c r="C734" s="33"/>
      <c r="D734" s="102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3.5" customHeight="1">
      <c r="A735" s="1"/>
      <c r="B735" s="1"/>
      <c r="C735" s="33"/>
      <c r="D735" s="102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3.5" customHeight="1">
      <c r="A736" s="1"/>
      <c r="B736" s="1"/>
      <c r="C736" s="33"/>
      <c r="D736" s="102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3.5" customHeight="1">
      <c r="A737" s="1"/>
      <c r="B737" s="1"/>
      <c r="C737" s="33"/>
      <c r="D737" s="102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3.5" customHeight="1">
      <c r="A738" s="1"/>
      <c r="B738" s="1"/>
      <c r="C738" s="33"/>
      <c r="D738" s="102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3.5" customHeight="1">
      <c r="A739" s="1"/>
      <c r="B739" s="1"/>
      <c r="C739" s="33"/>
      <c r="D739" s="102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3.5" customHeight="1">
      <c r="A740" s="1"/>
      <c r="B740" s="1"/>
      <c r="C740" s="33"/>
      <c r="D740" s="102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3.5" customHeight="1">
      <c r="A741" s="1"/>
      <c r="B741" s="1"/>
      <c r="C741" s="33"/>
      <c r="D741" s="102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3.5" customHeight="1">
      <c r="A742" s="1"/>
      <c r="B742" s="1"/>
      <c r="C742" s="33"/>
      <c r="D742" s="102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3.5" customHeight="1">
      <c r="A743" s="1"/>
      <c r="B743" s="1"/>
      <c r="C743" s="33"/>
      <c r="D743" s="102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3.5" customHeight="1">
      <c r="A744" s="1"/>
      <c r="B744" s="1"/>
      <c r="C744" s="33"/>
      <c r="D744" s="102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3.5" customHeight="1">
      <c r="A745" s="1"/>
      <c r="B745" s="1"/>
      <c r="C745" s="33"/>
      <c r="D745" s="102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3.5" customHeight="1">
      <c r="A746" s="1"/>
      <c r="B746" s="1"/>
      <c r="C746" s="33"/>
      <c r="D746" s="102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3.5" customHeight="1">
      <c r="A747" s="1"/>
      <c r="B747" s="1"/>
      <c r="C747" s="33"/>
      <c r="D747" s="102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3.5" customHeight="1">
      <c r="A748" s="1"/>
      <c r="B748" s="1"/>
      <c r="C748" s="33"/>
      <c r="D748" s="102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3.5" customHeight="1">
      <c r="A749" s="1"/>
      <c r="B749" s="1"/>
      <c r="C749" s="33"/>
      <c r="D749" s="102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3.5" customHeight="1">
      <c r="A750" s="1"/>
      <c r="B750" s="1"/>
      <c r="C750" s="33"/>
      <c r="D750" s="102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3.5" customHeight="1">
      <c r="A751" s="1"/>
      <c r="B751" s="1"/>
      <c r="C751" s="33"/>
      <c r="D751" s="102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3.5" customHeight="1">
      <c r="A752" s="1"/>
      <c r="B752" s="1"/>
      <c r="C752" s="33"/>
      <c r="D752" s="102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3.5" customHeight="1">
      <c r="A753" s="1"/>
      <c r="B753" s="1"/>
      <c r="C753" s="33"/>
      <c r="D753" s="102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3.5" customHeight="1">
      <c r="A754" s="1"/>
      <c r="B754" s="1"/>
      <c r="C754" s="33"/>
      <c r="D754" s="102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3.5" customHeight="1">
      <c r="A755" s="1"/>
      <c r="B755" s="1"/>
      <c r="C755" s="33"/>
      <c r="D755" s="102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3.5" customHeight="1">
      <c r="A756" s="1"/>
      <c r="B756" s="1"/>
      <c r="C756" s="33"/>
      <c r="D756" s="102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3.5" customHeight="1">
      <c r="A757" s="1"/>
      <c r="B757" s="1"/>
      <c r="C757" s="33"/>
      <c r="D757" s="102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3.5" customHeight="1">
      <c r="A758" s="1"/>
      <c r="B758" s="1"/>
      <c r="C758" s="33"/>
      <c r="D758" s="102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3.5" customHeight="1">
      <c r="A759" s="1"/>
      <c r="B759" s="1"/>
      <c r="C759" s="33"/>
      <c r="D759" s="102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3.5" customHeight="1">
      <c r="A760" s="1"/>
      <c r="B760" s="1"/>
      <c r="C760" s="33"/>
      <c r="D760" s="102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3.5" customHeight="1">
      <c r="A761" s="1"/>
      <c r="B761" s="1"/>
      <c r="C761" s="33"/>
      <c r="D761" s="102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3.5" customHeight="1">
      <c r="A762" s="1"/>
      <c r="B762" s="1"/>
      <c r="C762" s="33"/>
      <c r="D762" s="102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3.5" customHeight="1">
      <c r="A763" s="1"/>
      <c r="B763" s="1"/>
      <c r="C763" s="33"/>
      <c r="D763" s="102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3.5" customHeight="1">
      <c r="A764" s="1"/>
      <c r="B764" s="1"/>
      <c r="C764" s="33"/>
      <c r="D764" s="102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3.5" customHeight="1">
      <c r="A765" s="1"/>
      <c r="B765" s="1"/>
      <c r="C765" s="33"/>
      <c r="D765" s="102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3.5" customHeight="1">
      <c r="A766" s="1"/>
      <c r="B766" s="1"/>
      <c r="C766" s="33"/>
      <c r="D766" s="102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3.5" customHeight="1">
      <c r="A767" s="1"/>
      <c r="B767" s="1"/>
      <c r="C767" s="33"/>
      <c r="D767" s="102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3.5" customHeight="1">
      <c r="A768" s="1"/>
      <c r="B768" s="1"/>
      <c r="C768" s="33"/>
      <c r="D768" s="102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3.5" customHeight="1">
      <c r="A769" s="1"/>
      <c r="B769" s="1"/>
      <c r="C769" s="33"/>
      <c r="D769" s="102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3.5" customHeight="1">
      <c r="A770" s="1"/>
      <c r="B770" s="1"/>
      <c r="C770" s="33"/>
      <c r="D770" s="102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3.5" customHeight="1">
      <c r="A771" s="1"/>
      <c r="B771" s="1"/>
      <c r="C771" s="33"/>
      <c r="D771" s="102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3.5" customHeight="1">
      <c r="A772" s="1"/>
      <c r="B772" s="1"/>
      <c r="C772" s="33"/>
      <c r="D772" s="102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3.5" customHeight="1">
      <c r="A773" s="1"/>
      <c r="B773" s="1"/>
      <c r="C773" s="33"/>
      <c r="D773" s="102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3.5" customHeight="1">
      <c r="A774" s="1"/>
      <c r="B774" s="1"/>
      <c r="C774" s="33"/>
      <c r="D774" s="102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3.5" customHeight="1">
      <c r="A775" s="1"/>
      <c r="B775" s="1"/>
      <c r="C775" s="33"/>
      <c r="D775" s="102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3.5" customHeight="1">
      <c r="A776" s="1"/>
      <c r="B776" s="1"/>
      <c r="C776" s="33"/>
      <c r="D776" s="102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3.5" customHeight="1">
      <c r="A777" s="1"/>
      <c r="B777" s="1"/>
      <c r="C777" s="33"/>
      <c r="D777" s="102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3.5" customHeight="1">
      <c r="A778" s="1"/>
      <c r="B778" s="1"/>
      <c r="C778" s="33"/>
      <c r="D778" s="102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3.5" customHeight="1">
      <c r="A779" s="1"/>
      <c r="B779" s="1"/>
      <c r="C779" s="33"/>
      <c r="D779" s="102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3.5" customHeight="1">
      <c r="A780" s="1"/>
      <c r="B780" s="1"/>
      <c r="C780" s="33"/>
      <c r="D780" s="102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3.5" customHeight="1">
      <c r="A781" s="1"/>
      <c r="B781" s="1"/>
      <c r="C781" s="33"/>
      <c r="D781" s="102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3.5" customHeight="1">
      <c r="A782" s="1"/>
      <c r="B782" s="1"/>
      <c r="C782" s="33"/>
      <c r="D782" s="102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3.5" customHeight="1">
      <c r="A783" s="1"/>
      <c r="B783" s="1"/>
      <c r="C783" s="33"/>
      <c r="D783" s="102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3.5" customHeight="1">
      <c r="A784" s="1"/>
      <c r="B784" s="1"/>
      <c r="C784" s="33"/>
      <c r="D784" s="102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3.5" customHeight="1">
      <c r="A785" s="1"/>
      <c r="B785" s="1"/>
      <c r="C785" s="33"/>
      <c r="D785" s="102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3.5" customHeight="1">
      <c r="A786" s="1"/>
      <c r="B786" s="1"/>
      <c r="C786" s="33"/>
      <c r="D786" s="102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3.5" customHeight="1">
      <c r="A787" s="1"/>
      <c r="B787" s="1"/>
      <c r="C787" s="33"/>
      <c r="D787" s="102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3.5" customHeight="1">
      <c r="A788" s="1"/>
      <c r="B788" s="1"/>
      <c r="C788" s="33"/>
      <c r="D788" s="102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3.5" customHeight="1">
      <c r="A789" s="1"/>
      <c r="B789" s="1"/>
      <c r="C789" s="33"/>
      <c r="D789" s="102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3.5" customHeight="1">
      <c r="A790" s="1"/>
      <c r="B790" s="1"/>
      <c r="C790" s="33"/>
      <c r="D790" s="102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3.5" customHeight="1">
      <c r="A791" s="1"/>
      <c r="B791" s="1"/>
      <c r="C791" s="33"/>
      <c r="D791" s="102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3.5" customHeight="1">
      <c r="A792" s="1"/>
      <c r="B792" s="1"/>
      <c r="C792" s="33"/>
      <c r="D792" s="102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3.5" customHeight="1">
      <c r="A793" s="1"/>
      <c r="B793" s="1"/>
      <c r="C793" s="33"/>
      <c r="D793" s="102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3.5" customHeight="1">
      <c r="A794" s="1"/>
      <c r="B794" s="1"/>
      <c r="C794" s="33"/>
      <c r="D794" s="102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3.5" customHeight="1">
      <c r="A795" s="1"/>
      <c r="B795" s="1"/>
      <c r="C795" s="33"/>
      <c r="D795" s="102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3.5" customHeight="1">
      <c r="A796" s="1"/>
      <c r="B796" s="1"/>
      <c r="C796" s="33"/>
      <c r="D796" s="102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3.5" customHeight="1">
      <c r="A797" s="1"/>
      <c r="B797" s="1"/>
      <c r="C797" s="33"/>
      <c r="D797" s="102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3.5" customHeight="1">
      <c r="A798" s="1"/>
      <c r="B798" s="1"/>
      <c r="C798" s="33"/>
      <c r="D798" s="102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3.5" customHeight="1">
      <c r="A799" s="1"/>
      <c r="B799" s="1"/>
      <c r="C799" s="33"/>
      <c r="D799" s="102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3.5" customHeight="1">
      <c r="A800" s="1"/>
      <c r="B800" s="1"/>
      <c r="C800" s="33"/>
      <c r="D800" s="102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3.5" customHeight="1">
      <c r="A801" s="1"/>
      <c r="B801" s="1"/>
      <c r="C801" s="33"/>
      <c r="D801" s="102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3.5" customHeight="1">
      <c r="A802" s="1"/>
      <c r="B802" s="1"/>
      <c r="C802" s="33"/>
      <c r="D802" s="102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3.5" customHeight="1">
      <c r="A803" s="1"/>
      <c r="B803" s="1"/>
      <c r="C803" s="33"/>
      <c r="D803" s="102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3.5" customHeight="1">
      <c r="A804" s="1"/>
      <c r="B804" s="1"/>
      <c r="C804" s="33"/>
      <c r="D804" s="102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3.5" customHeight="1">
      <c r="A805" s="1"/>
      <c r="B805" s="1"/>
      <c r="C805" s="33"/>
      <c r="D805" s="102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3.5" customHeight="1">
      <c r="A806" s="1"/>
      <c r="B806" s="1"/>
      <c r="C806" s="33"/>
      <c r="D806" s="102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3.5" customHeight="1">
      <c r="A807" s="1"/>
      <c r="B807" s="1"/>
      <c r="C807" s="33"/>
      <c r="D807" s="102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3.5" customHeight="1">
      <c r="A808" s="1"/>
      <c r="B808" s="1"/>
      <c r="C808" s="33"/>
      <c r="D808" s="102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3.5" customHeight="1">
      <c r="A809" s="1"/>
      <c r="B809" s="1"/>
      <c r="C809" s="33"/>
      <c r="D809" s="102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3.5" customHeight="1">
      <c r="A810" s="1"/>
      <c r="B810" s="1"/>
      <c r="C810" s="33"/>
      <c r="D810" s="102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3.5" customHeight="1">
      <c r="A811" s="1"/>
      <c r="B811" s="1"/>
      <c r="C811" s="33"/>
      <c r="D811" s="102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3.5" customHeight="1">
      <c r="A812" s="1"/>
      <c r="B812" s="1"/>
      <c r="C812" s="33"/>
      <c r="D812" s="102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3.5" customHeight="1">
      <c r="A813" s="1"/>
      <c r="B813" s="1"/>
      <c r="C813" s="33"/>
      <c r="D813" s="102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3.5" customHeight="1">
      <c r="A814" s="1"/>
      <c r="B814" s="1"/>
      <c r="C814" s="33"/>
      <c r="D814" s="102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3.5" customHeight="1">
      <c r="A815" s="1"/>
      <c r="B815" s="1"/>
      <c r="C815" s="33"/>
      <c r="D815" s="102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3.5" customHeight="1">
      <c r="A816" s="1"/>
      <c r="B816" s="1"/>
      <c r="C816" s="33"/>
      <c r="D816" s="102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3.5" customHeight="1">
      <c r="A817" s="1"/>
      <c r="B817" s="1"/>
      <c r="C817" s="33"/>
      <c r="D817" s="102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3.5" customHeight="1">
      <c r="A818" s="1"/>
      <c r="B818" s="1"/>
      <c r="C818" s="33"/>
      <c r="D818" s="102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3.5" customHeight="1">
      <c r="A819" s="1"/>
      <c r="B819" s="1"/>
      <c r="C819" s="33"/>
      <c r="D819" s="102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3.5" customHeight="1">
      <c r="A820" s="1"/>
      <c r="B820" s="1"/>
      <c r="C820" s="33"/>
      <c r="D820" s="102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3.5" customHeight="1">
      <c r="A821" s="1"/>
      <c r="B821" s="1"/>
      <c r="C821" s="33"/>
      <c r="D821" s="102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3.5" customHeight="1">
      <c r="A822" s="1"/>
      <c r="B822" s="1"/>
      <c r="C822" s="33"/>
      <c r="D822" s="102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3.5" customHeight="1">
      <c r="A823" s="1"/>
      <c r="B823" s="1"/>
      <c r="C823" s="33"/>
      <c r="D823" s="102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3.5" customHeight="1">
      <c r="A824" s="1"/>
      <c r="B824" s="1"/>
      <c r="C824" s="33"/>
      <c r="D824" s="102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3.5" customHeight="1">
      <c r="A825" s="1"/>
      <c r="B825" s="1"/>
      <c r="C825" s="33"/>
      <c r="D825" s="102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3.5" customHeight="1">
      <c r="A826" s="1"/>
      <c r="B826" s="1"/>
      <c r="C826" s="33"/>
      <c r="D826" s="102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3.5" customHeight="1">
      <c r="A827" s="1"/>
      <c r="B827" s="1"/>
      <c r="C827" s="33"/>
      <c r="D827" s="102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3.5" customHeight="1">
      <c r="A828" s="1"/>
      <c r="B828" s="1"/>
      <c r="C828" s="33"/>
      <c r="D828" s="102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3.5" customHeight="1">
      <c r="A829" s="1"/>
      <c r="B829" s="1"/>
      <c r="C829" s="33"/>
      <c r="D829" s="102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3.5" customHeight="1">
      <c r="A830" s="1"/>
      <c r="B830" s="1"/>
      <c r="C830" s="33"/>
      <c r="D830" s="102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3.5" customHeight="1">
      <c r="A831" s="1"/>
      <c r="B831" s="1"/>
      <c r="C831" s="33"/>
      <c r="D831" s="102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3.5" customHeight="1">
      <c r="A832" s="1"/>
      <c r="B832" s="1"/>
      <c r="C832" s="33"/>
      <c r="D832" s="102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3.5" customHeight="1">
      <c r="A833" s="1"/>
      <c r="B833" s="1"/>
      <c r="C833" s="33"/>
      <c r="D833" s="102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3.5" customHeight="1">
      <c r="A834" s="1"/>
      <c r="B834" s="1"/>
      <c r="C834" s="33"/>
      <c r="D834" s="102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3.5" customHeight="1">
      <c r="A835" s="1"/>
      <c r="B835" s="1"/>
      <c r="C835" s="33"/>
      <c r="D835" s="102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3.5" customHeight="1">
      <c r="A836" s="1"/>
      <c r="B836" s="1"/>
      <c r="C836" s="33"/>
      <c r="D836" s="102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3.5" customHeight="1">
      <c r="A837" s="1"/>
      <c r="B837" s="1"/>
      <c r="C837" s="33"/>
      <c r="D837" s="102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3.5" customHeight="1">
      <c r="A838" s="1"/>
      <c r="B838" s="1"/>
      <c r="C838" s="33"/>
      <c r="D838" s="102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3.5" customHeight="1">
      <c r="A839" s="1"/>
      <c r="B839" s="1"/>
      <c r="C839" s="33"/>
      <c r="D839" s="102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3.5" customHeight="1">
      <c r="A840" s="1"/>
      <c r="B840" s="1"/>
      <c r="C840" s="33"/>
      <c r="D840" s="102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3.5" customHeight="1">
      <c r="A841" s="1"/>
      <c r="B841" s="1"/>
      <c r="C841" s="33"/>
      <c r="D841" s="102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3.5" customHeight="1">
      <c r="A842" s="1"/>
      <c r="B842" s="1"/>
      <c r="C842" s="33"/>
      <c r="D842" s="102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3.5" customHeight="1">
      <c r="A843" s="1"/>
      <c r="B843" s="1"/>
      <c r="C843" s="33"/>
      <c r="D843" s="102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3.5" customHeight="1">
      <c r="A844" s="1"/>
      <c r="B844" s="1"/>
      <c r="C844" s="33"/>
      <c r="D844" s="102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3.5" customHeight="1">
      <c r="A845" s="1"/>
      <c r="B845" s="1"/>
      <c r="C845" s="33"/>
      <c r="D845" s="102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3.5" customHeight="1">
      <c r="A846" s="1"/>
      <c r="B846" s="1"/>
      <c r="C846" s="33"/>
      <c r="D846" s="102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3.5" customHeight="1">
      <c r="A847" s="1"/>
      <c r="B847" s="1"/>
      <c r="C847" s="33"/>
      <c r="D847" s="102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3.5" customHeight="1">
      <c r="A848" s="1"/>
      <c r="B848" s="1"/>
      <c r="C848" s="33"/>
      <c r="D848" s="102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3.5" customHeight="1">
      <c r="A849" s="1"/>
      <c r="B849" s="1"/>
      <c r="C849" s="33"/>
      <c r="D849" s="102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3.5" customHeight="1">
      <c r="A850" s="1"/>
      <c r="B850" s="1"/>
      <c r="C850" s="33"/>
      <c r="D850" s="102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3.5" customHeight="1">
      <c r="A851" s="1"/>
      <c r="B851" s="1"/>
      <c r="C851" s="33"/>
      <c r="D851" s="102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3.5" customHeight="1">
      <c r="A852" s="1"/>
      <c r="B852" s="1"/>
      <c r="C852" s="33"/>
      <c r="D852" s="102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3.5" customHeight="1">
      <c r="A853" s="1"/>
      <c r="B853" s="1"/>
      <c r="C853" s="33"/>
      <c r="D853" s="102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3.5" customHeight="1">
      <c r="A854" s="1"/>
      <c r="B854" s="1"/>
      <c r="C854" s="33"/>
      <c r="D854" s="102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3.5" customHeight="1">
      <c r="A855" s="1"/>
      <c r="B855" s="1"/>
      <c r="C855" s="33"/>
      <c r="D855" s="102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3.5" customHeight="1">
      <c r="A856" s="1"/>
      <c r="B856" s="1"/>
      <c r="C856" s="33"/>
      <c r="D856" s="102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3.5" customHeight="1">
      <c r="A857" s="1"/>
      <c r="B857" s="1"/>
      <c r="C857" s="33"/>
      <c r="D857" s="102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3.5" customHeight="1">
      <c r="A858" s="1"/>
      <c r="B858" s="1"/>
      <c r="C858" s="33"/>
      <c r="D858" s="102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3.5" customHeight="1">
      <c r="A859" s="1"/>
      <c r="B859" s="1"/>
      <c r="C859" s="33"/>
      <c r="D859" s="102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3.5" customHeight="1">
      <c r="A860" s="1"/>
      <c r="B860" s="1"/>
      <c r="C860" s="33"/>
      <c r="D860" s="102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3.5" customHeight="1">
      <c r="A861" s="1"/>
      <c r="B861" s="1"/>
      <c r="C861" s="33"/>
      <c r="D861" s="102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3.5" customHeight="1">
      <c r="A862" s="1"/>
      <c r="B862" s="1"/>
      <c r="C862" s="33"/>
      <c r="D862" s="102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3.5" customHeight="1">
      <c r="A863" s="1"/>
      <c r="B863" s="1"/>
      <c r="C863" s="33"/>
      <c r="D863" s="102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3.5" customHeight="1">
      <c r="A864" s="1"/>
      <c r="B864" s="1"/>
      <c r="C864" s="33"/>
      <c r="D864" s="102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3.5" customHeight="1">
      <c r="A865" s="1"/>
      <c r="B865" s="1"/>
      <c r="C865" s="33"/>
      <c r="D865" s="102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3.5" customHeight="1">
      <c r="A866" s="1"/>
      <c r="B866" s="1"/>
      <c r="C866" s="33"/>
      <c r="D866" s="102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3.5" customHeight="1">
      <c r="A867" s="1"/>
      <c r="B867" s="1"/>
      <c r="C867" s="33"/>
      <c r="D867" s="102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3.5" customHeight="1">
      <c r="A868" s="1"/>
      <c r="B868" s="1"/>
      <c r="C868" s="33"/>
      <c r="D868" s="102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3.5" customHeight="1">
      <c r="A869" s="1"/>
      <c r="B869" s="1"/>
      <c r="C869" s="33"/>
      <c r="D869" s="102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3.5" customHeight="1">
      <c r="A870" s="1"/>
      <c r="B870" s="1"/>
      <c r="C870" s="33"/>
      <c r="D870" s="102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3.5" customHeight="1">
      <c r="A871" s="1"/>
      <c r="B871" s="1"/>
      <c r="C871" s="33"/>
      <c r="D871" s="102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3.5" customHeight="1">
      <c r="A872" s="1"/>
      <c r="B872" s="1"/>
      <c r="C872" s="33"/>
      <c r="D872" s="102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3.5" customHeight="1">
      <c r="A873" s="1"/>
      <c r="B873" s="1"/>
      <c r="C873" s="33"/>
      <c r="D873" s="102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3.5" customHeight="1">
      <c r="A874" s="1"/>
      <c r="B874" s="1"/>
      <c r="C874" s="33"/>
      <c r="D874" s="102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3.5" customHeight="1">
      <c r="A875" s="1"/>
      <c r="B875" s="1"/>
      <c r="C875" s="33"/>
      <c r="D875" s="102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3.5" customHeight="1">
      <c r="A876" s="1"/>
      <c r="B876" s="1"/>
      <c r="C876" s="33"/>
      <c r="D876" s="102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3.5" customHeight="1">
      <c r="A877" s="1"/>
      <c r="B877" s="1"/>
      <c r="C877" s="33"/>
      <c r="D877" s="102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3.5" customHeight="1">
      <c r="A878" s="1"/>
      <c r="B878" s="1"/>
      <c r="C878" s="33"/>
      <c r="D878" s="102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3.5" customHeight="1">
      <c r="A879" s="1"/>
      <c r="B879" s="1"/>
      <c r="C879" s="33"/>
      <c r="D879" s="102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3.5" customHeight="1">
      <c r="A880" s="1"/>
      <c r="B880" s="1"/>
      <c r="C880" s="33"/>
      <c r="D880" s="102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3.5" customHeight="1">
      <c r="A881" s="1"/>
      <c r="B881" s="1"/>
      <c r="C881" s="33"/>
      <c r="D881" s="102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3.5" customHeight="1">
      <c r="A882" s="1"/>
      <c r="B882" s="1"/>
      <c r="C882" s="33"/>
      <c r="D882" s="102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3.5" customHeight="1">
      <c r="A883" s="1"/>
      <c r="B883" s="1"/>
      <c r="C883" s="33"/>
      <c r="D883" s="102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3.5" customHeight="1">
      <c r="A884" s="1"/>
      <c r="B884" s="1"/>
      <c r="C884" s="33"/>
      <c r="D884" s="102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3.5" customHeight="1">
      <c r="A885" s="1"/>
      <c r="B885" s="1"/>
      <c r="C885" s="33"/>
      <c r="D885" s="102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3.5" customHeight="1">
      <c r="A886" s="1"/>
      <c r="B886" s="1"/>
      <c r="C886" s="33"/>
      <c r="D886" s="102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3.5" customHeight="1">
      <c r="A887" s="1"/>
      <c r="B887" s="1"/>
      <c r="C887" s="33"/>
      <c r="D887" s="102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3.5" customHeight="1">
      <c r="A888" s="1"/>
      <c r="B888" s="1"/>
      <c r="C888" s="33"/>
      <c r="D888" s="102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3.5" customHeight="1">
      <c r="A889" s="1"/>
      <c r="B889" s="1"/>
      <c r="C889" s="33"/>
      <c r="D889" s="102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3.5" customHeight="1">
      <c r="A890" s="1"/>
      <c r="B890" s="1"/>
      <c r="C890" s="33"/>
      <c r="D890" s="102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3.5" customHeight="1">
      <c r="A891" s="1"/>
      <c r="B891" s="1"/>
      <c r="C891" s="33"/>
      <c r="D891" s="102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3.5" customHeight="1">
      <c r="A892" s="1"/>
      <c r="B892" s="1"/>
      <c r="C892" s="33"/>
      <c r="D892" s="102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3.5" customHeight="1">
      <c r="A893" s="1"/>
      <c r="B893" s="1"/>
      <c r="C893" s="33"/>
      <c r="D893" s="102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3.5" customHeight="1">
      <c r="A894" s="1"/>
      <c r="B894" s="1"/>
      <c r="C894" s="33"/>
      <c r="D894" s="102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3.5" customHeight="1">
      <c r="A895" s="1"/>
      <c r="B895" s="1"/>
      <c r="C895" s="33"/>
      <c r="D895" s="102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3.5" customHeight="1">
      <c r="A896" s="1"/>
      <c r="B896" s="1"/>
      <c r="C896" s="33"/>
      <c r="D896" s="102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3.5" customHeight="1">
      <c r="A897" s="1"/>
      <c r="B897" s="1"/>
      <c r="C897" s="33"/>
      <c r="D897" s="102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3.5" customHeight="1">
      <c r="A898" s="1"/>
      <c r="B898" s="1"/>
      <c r="C898" s="33"/>
      <c r="D898" s="102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3.5" customHeight="1">
      <c r="A899" s="1"/>
      <c r="B899" s="1"/>
      <c r="C899" s="33"/>
      <c r="D899" s="102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3.5" customHeight="1">
      <c r="A900" s="1"/>
      <c r="B900" s="1"/>
      <c r="C900" s="33"/>
      <c r="D900" s="102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3.5" customHeight="1">
      <c r="A901" s="1"/>
      <c r="B901" s="1"/>
      <c r="C901" s="33"/>
      <c r="D901" s="102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3.5" customHeight="1">
      <c r="A902" s="1"/>
      <c r="B902" s="1"/>
      <c r="C902" s="33"/>
      <c r="D902" s="102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3.5" customHeight="1">
      <c r="A903" s="1"/>
      <c r="B903" s="1"/>
      <c r="C903" s="33"/>
      <c r="D903" s="102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3.5" customHeight="1">
      <c r="A904" s="1"/>
      <c r="B904" s="1"/>
      <c r="C904" s="33"/>
      <c r="D904" s="102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3.5" customHeight="1">
      <c r="A905" s="1"/>
      <c r="B905" s="1"/>
      <c r="C905" s="33"/>
      <c r="D905" s="102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3.5" customHeight="1">
      <c r="A906" s="1"/>
      <c r="B906" s="1"/>
      <c r="C906" s="33"/>
      <c r="D906" s="102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3.5" customHeight="1">
      <c r="A907" s="1"/>
      <c r="B907" s="1"/>
      <c r="C907" s="33"/>
      <c r="D907" s="102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3.5" customHeight="1">
      <c r="A908" s="1"/>
      <c r="B908" s="1"/>
      <c r="C908" s="33"/>
      <c r="D908" s="102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3.5" customHeight="1">
      <c r="A909" s="1"/>
      <c r="B909" s="1"/>
      <c r="C909" s="33"/>
      <c r="D909" s="102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3.5" customHeight="1">
      <c r="A910" s="1"/>
      <c r="B910" s="1"/>
      <c r="C910" s="33"/>
      <c r="D910" s="102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3.5" customHeight="1">
      <c r="A911" s="1"/>
      <c r="B911" s="1"/>
      <c r="C911" s="33"/>
      <c r="D911" s="102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3.5" customHeight="1">
      <c r="A912" s="1"/>
      <c r="B912" s="1"/>
      <c r="C912" s="33"/>
      <c r="D912" s="102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3.5" customHeight="1">
      <c r="A913" s="1"/>
      <c r="B913" s="1"/>
      <c r="C913" s="33"/>
      <c r="D913" s="102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3.5" customHeight="1">
      <c r="A914" s="1"/>
      <c r="B914" s="1"/>
      <c r="C914" s="33"/>
      <c r="D914" s="102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3.5" customHeight="1">
      <c r="A915" s="1"/>
      <c r="B915" s="1"/>
      <c r="C915" s="33"/>
      <c r="D915" s="102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3.5" customHeight="1">
      <c r="A916" s="1"/>
      <c r="B916" s="1"/>
      <c r="C916" s="33"/>
      <c r="D916" s="102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3.5" customHeight="1">
      <c r="A917" s="1"/>
      <c r="B917" s="1"/>
      <c r="C917" s="33"/>
      <c r="D917" s="102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3.5" customHeight="1">
      <c r="A918" s="1"/>
      <c r="B918" s="1"/>
      <c r="C918" s="33"/>
      <c r="D918" s="102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3.5" customHeight="1">
      <c r="A919" s="1"/>
      <c r="B919" s="1"/>
      <c r="C919" s="33"/>
      <c r="D919" s="102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3.5" customHeight="1">
      <c r="A920" s="1"/>
      <c r="B920" s="1"/>
      <c r="C920" s="33"/>
      <c r="D920" s="102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3.5" customHeight="1">
      <c r="A921" s="1"/>
      <c r="B921" s="1"/>
      <c r="C921" s="33"/>
      <c r="D921" s="102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3.5" customHeight="1">
      <c r="A922" s="1"/>
      <c r="B922" s="1"/>
      <c r="C922" s="33"/>
      <c r="D922" s="102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3.5" customHeight="1">
      <c r="A923" s="1"/>
      <c r="B923" s="1"/>
      <c r="C923" s="33"/>
      <c r="D923" s="102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3.5" customHeight="1">
      <c r="A924" s="1"/>
      <c r="B924" s="1"/>
      <c r="C924" s="33"/>
      <c r="D924" s="102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3.5" customHeight="1">
      <c r="A925" s="1"/>
      <c r="B925" s="1"/>
      <c r="C925" s="33"/>
      <c r="D925" s="102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3.5" customHeight="1">
      <c r="A926" s="1"/>
      <c r="B926" s="1"/>
      <c r="C926" s="33"/>
      <c r="D926" s="102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3.5" customHeight="1">
      <c r="A927" s="1"/>
      <c r="B927" s="1"/>
      <c r="C927" s="33"/>
      <c r="D927" s="102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3.5" customHeight="1">
      <c r="A928" s="1"/>
      <c r="B928" s="1"/>
      <c r="C928" s="33"/>
      <c r="D928" s="102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3.5" customHeight="1">
      <c r="A929" s="1"/>
      <c r="B929" s="1"/>
      <c r="C929" s="33"/>
      <c r="D929" s="102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3.5" customHeight="1">
      <c r="A930" s="1"/>
      <c r="B930" s="1"/>
      <c r="C930" s="33"/>
      <c r="D930" s="102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3.5" customHeight="1">
      <c r="A931" s="1"/>
      <c r="B931" s="1"/>
      <c r="C931" s="33"/>
      <c r="D931" s="102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3.5" customHeight="1">
      <c r="A932" s="1"/>
      <c r="B932" s="1"/>
      <c r="C932" s="33"/>
      <c r="D932" s="102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3.5" customHeight="1">
      <c r="A933" s="1"/>
      <c r="B933" s="1"/>
      <c r="C933" s="33"/>
      <c r="D933" s="102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3.5" customHeight="1">
      <c r="A934" s="1"/>
      <c r="B934" s="1"/>
      <c r="C934" s="33"/>
      <c r="D934" s="102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3.5" customHeight="1">
      <c r="A935" s="1"/>
      <c r="B935" s="1"/>
      <c r="C935" s="33"/>
      <c r="D935" s="102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3.5" customHeight="1">
      <c r="A936" s="1"/>
      <c r="B936" s="1"/>
      <c r="C936" s="33"/>
      <c r="D936" s="102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3.5" customHeight="1">
      <c r="A937" s="1"/>
      <c r="B937" s="1"/>
      <c r="C937" s="33"/>
      <c r="D937" s="102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3.5" customHeight="1">
      <c r="A938" s="1"/>
      <c r="B938" s="1"/>
      <c r="C938" s="33"/>
      <c r="D938" s="102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3.5" customHeight="1">
      <c r="A939" s="1"/>
      <c r="B939" s="1"/>
      <c r="C939" s="33"/>
      <c r="D939" s="102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3.5" customHeight="1">
      <c r="A940" s="1"/>
      <c r="B940" s="1"/>
      <c r="C940" s="33"/>
      <c r="D940" s="102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3.5" customHeight="1">
      <c r="A941" s="1"/>
      <c r="B941" s="1"/>
      <c r="C941" s="33"/>
      <c r="D941" s="102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3.5" customHeight="1">
      <c r="A942" s="1"/>
      <c r="B942" s="1"/>
      <c r="C942" s="33"/>
      <c r="D942" s="102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3.5" customHeight="1">
      <c r="A943" s="1"/>
      <c r="B943" s="1"/>
      <c r="C943" s="33"/>
      <c r="D943" s="102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3.5" customHeight="1">
      <c r="A944" s="1"/>
      <c r="B944" s="1"/>
      <c r="C944" s="33"/>
      <c r="D944" s="102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3.5" customHeight="1">
      <c r="A945" s="1"/>
      <c r="B945" s="1"/>
      <c r="C945" s="33"/>
      <c r="D945" s="102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3.5" customHeight="1">
      <c r="A946" s="1"/>
      <c r="B946" s="1"/>
      <c r="C946" s="33"/>
      <c r="D946" s="102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3.5" customHeight="1">
      <c r="A947" s="1"/>
      <c r="B947" s="1"/>
      <c r="C947" s="33"/>
      <c r="D947" s="102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3.5" customHeight="1">
      <c r="A948" s="1"/>
      <c r="B948" s="1"/>
      <c r="C948" s="33"/>
      <c r="D948" s="102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3.5" customHeight="1">
      <c r="A949" s="1"/>
      <c r="B949" s="1"/>
      <c r="C949" s="33"/>
      <c r="D949" s="102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3.5" customHeight="1">
      <c r="A950" s="1"/>
      <c r="B950" s="1"/>
      <c r="C950" s="33"/>
      <c r="D950" s="102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3.5" customHeight="1">
      <c r="A951" s="1"/>
      <c r="B951" s="1"/>
      <c r="C951" s="33"/>
      <c r="D951" s="102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3.5" customHeight="1">
      <c r="A952" s="1"/>
      <c r="B952" s="1"/>
      <c r="C952" s="33"/>
      <c r="D952" s="102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3.5" customHeight="1">
      <c r="A953" s="1"/>
      <c r="B953" s="1"/>
      <c r="C953" s="33"/>
      <c r="D953" s="102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3.5" customHeight="1">
      <c r="A954" s="1"/>
      <c r="B954" s="1"/>
      <c r="C954" s="33"/>
      <c r="D954" s="102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3.5" customHeight="1">
      <c r="A955" s="1"/>
      <c r="B955" s="1"/>
      <c r="C955" s="33"/>
      <c r="D955" s="102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3.5" customHeight="1">
      <c r="A956" s="1"/>
      <c r="B956" s="1"/>
      <c r="C956" s="33"/>
      <c r="D956" s="102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3.5" customHeight="1">
      <c r="A957" s="1"/>
      <c r="B957" s="1"/>
      <c r="C957" s="33"/>
      <c r="D957" s="102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3.5" customHeight="1">
      <c r="A958" s="1"/>
      <c r="B958" s="1"/>
      <c r="C958" s="33"/>
      <c r="D958" s="102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3.5" customHeight="1">
      <c r="A959" s="1"/>
      <c r="B959" s="1"/>
      <c r="C959" s="33"/>
      <c r="D959" s="102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3.5" customHeight="1">
      <c r="A960" s="1"/>
      <c r="B960" s="1"/>
      <c r="C960" s="33"/>
      <c r="D960" s="102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3.5" customHeight="1">
      <c r="A961" s="1"/>
      <c r="B961" s="1"/>
      <c r="C961" s="33"/>
      <c r="D961" s="102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3.5" customHeight="1">
      <c r="A962" s="1"/>
      <c r="B962" s="1"/>
      <c r="C962" s="33"/>
      <c r="D962" s="102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3.5" customHeight="1">
      <c r="A963" s="1"/>
      <c r="B963" s="1"/>
      <c r="C963" s="33"/>
      <c r="D963" s="102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3.5" customHeight="1">
      <c r="A964" s="1"/>
      <c r="B964" s="1"/>
      <c r="C964" s="33"/>
      <c r="D964" s="102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3.5" customHeight="1">
      <c r="A965" s="1"/>
      <c r="B965" s="1"/>
      <c r="C965" s="33"/>
      <c r="D965" s="102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3.5" customHeight="1">
      <c r="A966" s="1"/>
      <c r="B966" s="1"/>
      <c r="C966" s="33"/>
      <c r="D966" s="102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3.5" customHeight="1">
      <c r="A967" s="1"/>
      <c r="B967" s="1"/>
      <c r="C967" s="33"/>
      <c r="D967" s="102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3.5" customHeight="1">
      <c r="A968" s="1"/>
      <c r="B968" s="1"/>
      <c r="C968" s="33"/>
      <c r="D968" s="102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3.5" customHeight="1">
      <c r="A969" s="1"/>
      <c r="B969" s="1"/>
      <c r="C969" s="33"/>
      <c r="D969" s="102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3.5" customHeight="1">
      <c r="A970" s="1"/>
      <c r="B970" s="1"/>
      <c r="C970" s="33"/>
      <c r="D970" s="102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3.5" customHeight="1">
      <c r="A971" s="1"/>
      <c r="B971" s="1"/>
      <c r="C971" s="33"/>
      <c r="D971" s="102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3.5" customHeight="1">
      <c r="A972" s="1"/>
      <c r="B972" s="1"/>
      <c r="C972" s="33"/>
      <c r="D972" s="102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3.5" customHeight="1">
      <c r="A973" s="1"/>
      <c r="B973" s="1"/>
      <c r="C973" s="33"/>
      <c r="D973" s="102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3.5" customHeight="1">
      <c r="A974" s="1"/>
      <c r="B974" s="1"/>
      <c r="C974" s="33"/>
      <c r="D974" s="102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3.5" customHeight="1">
      <c r="A975" s="1"/>
      <c r="B975" s="1"/>
      <c r="C975" s="33"/>
      <c r="D975" s="102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3.5" customHeight="1">
      <c r="A976" s="1"/>
      <c r="B976" s="1"/>
      <c r="C976" s="33"/>
      <c r="D976" s="102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3.5" customHeight="1">
      <c r="A977" s="1"/>
      <c r="B977" s="1"/>
      <c r="C977" s="33"/>
      <c r="D977" s="102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3.5" customHeight="1">
      <c r="A978" s="1"/>
      <c r="B978" s="1"/>
      <c r="C978" s="33"/>
      <c r="D978" s="102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3.5" customHeight="1">
      <c r="A979" s="1"/>
      <c r="B979" s="1"/>
      <c r="C979" s="33"/>
      <c r="D979" s="102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3.5" customHeight="1">
      <c r="A980" s="1"/>
      <c r="B980" s="1"/>
      <c r="C980" s="33"/>
      <c r="D980" s="102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3.5" customHeight="1">
      <c r="A981" s="1"/>
      <c r="B981" s="1"/>
      <c r="C981" s="33"/>
      <c r="D981" s="102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3.5" customHeight="1">
      <c r="A982" s="1"/>
      <c r="B982" s="1"/>
      <c r="C982" s="33"/>
      <c r="D982" s="102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3.5" customHeight="1">
      <c r="A983" s="1"/>
      <c r="B983" s="1"/>
      <c r="C983" s="33"/>
      <c r="D983" s="102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3.5" customHeight="1">
      <c r="A984" s="1"/>
      <c r="B984" s="1"/>
      <c r="C984" s="33"/>
      <c r="D984" s="102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3.5" customHeight="1">
      <c r="A985" s="1"/>
      <c r="B985" s="1"/>
      <c r="C985" s="33"/>
      <c r="D985" s="102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3.5" customHeight="1">
      <c r="A986" s="1"/>
      <c r="B986" s="1"/>
      <c r="C986" s="33"/>
      <c r="D986" s="102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3.5" customHeight="1">
      <c r="A987" s="1"/>
      <c r="B987" s="1"/>
      <c r="C987" s="33"/>
      <c r="D987" s="102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3.5" customHeight="1">
      <c r="A988" s="1"/>
      <c r="B988" s="1"/>
      <c r="C988" s="33"/>
      <c r="D988" s="102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3.5" customHeight="1">
      <c r="A989" s="1"/>
      <c r="B989" s="1"/>
      <c r="C989" s="33"/>
      <c r="D989" s="102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3.5" customHeight="1">
      <c r="A990" s="1"/>
      <c r="B990" s="1"/>
      <c r="C990" s="33"/>
      <c r="D990" s="102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3.5" customHeight="1">
      <c r="A991" s="1"/>
      <c r="B991" s="1"/>
      <c r="C991" s="33"/>
      <c r="D991" s="102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3.5" customHeight="1">
      <c r="A992" s="1"/>
      <c r="B992" s="1"/>
      <c r="C992" s="33"/>
      <c r="D992" s="102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3.5" customHeight="1">
      <c r="A993" s="1"/>
      <c r="B993" s="1"/>
      <c r="C993" s="33"/>
      <c r="D993" s="102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3.5" customHeight="1">
      <c r="A994" s="1"/>
      <c r="B994" s="1"/>
      <c r="C994" s="33"/>
      <c r="D994" s="102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3.5" customHeight="1">
      <c r="A995" s="1"/>
      <c r="B995" s="1"/>
      <c r="C995" s="33"/>
      <c r="D995" s="102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3.5" customHeight="1">
      <c r="A996" s="1"/>
      <c r="B996" s="1"/>
      <c r="C996" s="33"/>
      <c r="D996" s="102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3.5" customHeight="1">
      <c r="A997" s="1"/>
      <c r="B997" s="1"/>
      <c r="C997" s="33"/>
      <c r="D997" s="102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3.5" customHeight="1">
      <c r="A998" s="1"/>
      <c r="B998" s="1"/>
      <c r="C998" s="33"/>
      <c r="D998" s="102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3.5" customHeight="1">
      <c r="A999" s="1"/>
      <c r="B999" s="1"/>
      <c r="C999" s="33"/>
      <c r="D999" s="102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3.5" customHeight="1">
      <c r="A1000" s="1"/>
      <c r="B1000" s="1"/>
      <c r="C1000" s="33"/>
      <c r="D1000" s="102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ht="13.5" customHeight="1">
      <c r="A1001" s="1"/>
      <c r="B1001" s="1"/>
      <c r="C1001" s="33"/>
      <c r="D1001" s="102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ht="13.5" customHeight="1">
      <c r="A1002" s="1"/>
      <c r="B1002" s="1"/>
      <c r="C1002" s="33"/>
      <c r="D1002" s="102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ht="13.5" customHeight="1">
      <c r="A1003" s="1"/>
      <c r="B1003" s="1"/>
      <c r="C1003" s="33"/>
      <c r="D1003" s="102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ht="13.5" customHeight="1">
      <c r="A1004" s="1"/>
      <c r="B1004" s="1"/>
      <c r="C1004" s="33"/>
      <c r="D1004" s="102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ht="13.5" customHeight="1">
      <c r="A1005" s="1"/>
      <c r="B1005" s="1"/>
      <c r="C1005" s="33"/>
      <c r="D1005" s="102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ht="13.5" customHeight="1">
      <c r="A1006" s="1"/>
      <c r="B1006" s="1"/>
      <c r="C1006" s="33"/>
      <c r="D1006" s="102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ht="13.5" customHeight="1">
      <c r="A1007" s="1"/>
      <c r="B1007" s="1"/>
      <c r="C1007" s="33"/>
      <c r="D1007" s="102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ht="13.5" customHeight="1">
      <c r="A1008" s="1"/>
      <c r="B1008" s="1"/>
      <c r="C1008" s="33"/>
      <c r="D1008" s="102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ht="13.5" customHeight="1">
      <c r="A1009" s="1"/>
      <c r="B1009" s="1"/>
      <c r="C1009" s="33"/>
      <c r="D1009" s="102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ht="13.5" customHeight="1">
      <c r="A1010" s="1"/>
      <c r="B1010" s="1"/>
      <c r="C1010" s="33"/>
      <c r="D1010" s="102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ht="13.5" customHeight="1">
      <c r="A1011" s="1"/>
      <c r="B1011" s="1"/>
      <c r="C1011" s="33"/>
      <c r="D1011" s="102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ht="13.5" customHeight="1">
      <c r="A1012" s="1"/>
      <c r="B1012" s="1"/>
      <c r="C1012" s="33"/>
      <c r="D1012" s="102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ht="13.5" customHeight="1">
      <c r="A1013" s="1"/>
      <c r="B1013" s="1"/>
      <c r="C1013" s="33"/>
      <c r="D1013" s="102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ht="13.5" customHeight="1">
      <c r="A1014" s="1"/>
      <c r="B1014" s="1"/>
      <c r="C1014" s="33"/>
      <c r="D1014" s="102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ht="13.5" customHeight="1">
      <c r="A1015" s="1"/>
      <c r="B1015" s="1"/>
      <c r="C1015" s="33"/>
      <c r="D1015" s="102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ht="13.5" customHeight="1">
      <c r="A1016" s="1"/>
      <c r="B1016" s="1"/>
      <c r="C1016" s="33"/>
      <c r="D1016" s="102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ht="13.5" customHeight="1">
      <c r="A1017" s="1"/>
      <c r="B1017" s="1"/>
      <c r="C1017" s="33"/>
      <c r="D1017" s="102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ht="13.5" customHeight="1">
      <c r="A1018" s="1"/>
      <c r="B1018" s="1"/>
      <c r="C1018" s="33"/>
      <c r="D1018" s="102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ht="13.5" customHeight="1">
      <c r="A1019" s="1"/>
      <c r="B1019" s="1"/>
      <c r="C1019" s="33"/>
      <c r="D1019" s="102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ht="13.5" customHeight="1">
      <c r="A1020" s="1"/>
      <c r="B1020" s="1"/>
      <c r="C1020" s="33"/>
      <c r="D1020" s="102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</sheetData>
  <mergeCells count="29">
    <mergeCell ref="B1:C1"/>
    <mergeCell ref="E1:J1"/>
    <mergeCell ref="B2:C2"/>
    <mergeCell ref="F2:I2"/>
    <mergeCell ref="B3:C3"/>
    <mergeCell ref="F3:I3"/>
    <mergeCell ref="F4:I4"/>
    <mergeCell ref="G13:H13"/>
    <mergeCell ref="I13:J13"/>
    <mergeCell ref="L19:L57"/>
    <mergeCell ref="M19:M57"/>
    <mergeCell ref="B14:D14"/>
    <mergeCell ref="B15:D15"/>
    <mergeCell ref="B16:D16"/>
    <mergeCell ref="E16:K16"/>
    <mergeCell ref="B17:D17"/>
    <mergeCell ref="E17:H17"/>
    <mergeCell ref="I17:J17"/>
    <mergeCell ref="A53:B53"/>
    <mergeCell ref="A54:B54"/>
    <mergeCell ref="B177:C177"/>
    <mergeCell ref="B178:C178"/>
    <mergeCell ref="B4:C4"/>
    <mergeCell ref="B5:C5"/>
    <mergeCell ref="B6:C6"/>
    <mergeCell ref="B8:D8"/>
    <mergeCell ref="B9:C9"/>
    <mergeCell ref="B10:C10"/>
    <mergeCell ref="B11:C11"/>
  </mergeCells>
  <printOptions/>
  <pageMargins bottom="0.75" footer="0.0" header="0.0" left="0.7" right="0.7" top="0.75"/>
  <pageSetup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4" width="8.0"/>
    <col customWidth="1" min="5" max="5" width="9.57"/>
    <col customWidth="1" min="6" max="26" width="8.0"/>
  </cols>
  <sheetData>
    <row r="2">
      <c r="C2" s="103" t="s">
        <v>112</v>
      </c>
    </row>
    <row r="3" ht="15.75" customHeight="1"/>
    <row r="4" ht="48.0" customHeight="1">
      <c r="C4" s="104" t="s">
        <v>113</v>
      </c>
      <c r="D4" s="105" t="s">
        <v>114</v>
      </c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7"/>
      <c r="P4" s="105" t="s">
        <v>115</v>
      </c>
      <c r="Q4" s="106"/>
      <c r="R4" s="107"/>
    </row>
    <row r="5" ht="142.5" customHeight="1">
      <c r="C5" s="108"/>
      <c r="D5" s="179" t="s">
        <v>116</v>
      </c>
      <c r="E5" s="180" t="s">
        <v>117</v>
      </c>
      <c r="F5" s="181" t="s">
        <v>118</v>
      </c>
      <c r="G5" s="182" t="s">
        <v>119</v>
      </c>
      <c r="H5" s="183" t="s">
        <v>120</v>
      </c>
      <c r="I5" s="184" t="s">
        <v>121</v>
      </c>
      <c r="J5" s="185" t="s">
        <v>122</v>
      </c>
      <c r="K5" s="186" t="s">
        <v>123</v>
      </c>
      <c r="L5" s="187" t="s">
        <v>124</v>
      </c>
      <c r="M5" s="188" t="s">
        <v>125</v>
      </c>
      <c r="N5" s="188" t="s">
        <v>126</v>
      </c>
      <c r="O5" s="189" t="s">
        <v>127</v>
      </c>
      <c r="P5" s="190" t="s">
        <v>128</v>
      </c>
      <c r="Q5" s="190" t="s">
        <v>129</v>
      </c>
      <c r="R5" s="190" t="s">
        <v>130</v>
      </c>
    </row>
    <row r="6" ht="16.5" customHeight="1">
      <c r="C6" s="121" t="s">
        <v>131</v>
      </c>
      <c r="D6" s="122">
        <v>2.0</v>
      </c>
      <c r="E6" s="122">
        <v>2.0</v>
      </c>
      <c r="F6" s="122">
        <v>2.0</v>
      </c>
      <c r="G6" s="122">
        <v>2.0</v>
      </c>
      <c r="H6" s="122">
        <v>3.0</v>
      </c>
      <c r="I6" s="122">
        <v>3.0</v>
      </c>
      <c r="J6" s="122">
        <v>3.0</v>
      </c>
      <c r="K6" s="122">
        <v>3.0</v>
      </c>
      <c r="L6" s="122">
        <v>3.0</v>
      </c>
      <c r="M6" s="122">
        <v>0.0</v>
      </c>
      <c r="N6" s="122">
        <v>1.0</v>
      </c>
      <c r="O6" s="122">
        <v>0.0</v>
      </c>
      <c r="P6" s="122">
        <v>1.0</v>
      </c>
      <c r="Q6" s="123">
        <v>0.0</v>
      </c>
      <c r="R6" s="123">
        <v>3.0</v>
      </c>
    </row>
    <row r="7" ht="16.5" customHeight="1">
      <c r="C7" s="121" t="s">
        <v>132</v>
      </c>
      <c r="D7" s="122">
        <v>1.0</v>
      </c>
      <c r="E7" s="122">
        <v>0.0</v>
      </c>
      <c r="F7" s="122">
        <v>2.0</v>
      </c>
      <c r="G7" s="122">
        <v>2.0</v>
      </c>
      <c r="H7" s="122">
        <v>1.0</v>
      </c>
      <c r="I7" s="122">
        <v>3.0</v>
      </c>
      <c r="J7" s="122">
        <v>0.0</v>
      </c>
      <c r="K7" s="122">
        <v>2.0</v>
      </c>
      <c r="L7" s="122">
        <v>3.0</v>
      </c>
      <c r="M7" s="122">
        <v>3.0</v>
      </c>
      <c r="N7" s="122">
        <v>0.0</v>
      </c>
      <c r="O7" s="122">
        <v>1.0</v>
      </c>
      <c r="P7" s="122">
        <v>1.0</v>
      </c>
      <c r="Q7" s="122">
        <v>0.0</v>
      </c>
      <c r="R7" s="122">
        <v>3.0</v>
      </c>
    </row>
    <row r="8" ht="16.5" customHeight="1">
      <c r="C8" s="121" t="s">
        <v>133</v>
      </c>
      <c r="D8" s="122">
        <v>2.0</v>
      </c>
      <c r="E8" s="122">
        <v>2.0</v>
      </c>
      <c r="F8" s="122">
        <v>2.0</v>
      </c>
      <c r="G8" s="122">
        <v>2.0</v>
      </c>
      <c r="H8" s="122">
        <v>1.0</v>
      </c>
      <c r="I8" s="122">
        <v>1.0</v>
      </c>
      <c r="J8" s="122">
        <v>2.0</v>
      </c>
      <c r="K8" s="122">
        <v>2.0</v>
      </c>
      <c r="L8" s="122">
        <v>3.0</v>
      </c>
      <c r="M8" s="122">
        <v>2.0</v>
      </c>
      <c r="N8" s="122">
        <v>0.0</v>
      </c>
      <c r="O8" s="122">
        <v>3.0</v>
      </c>
      <c r="P8" s="122">
        <v>1.0</v>
      </c>
      <c r="Q8" s="122">
        <v>1.0</v>
      </c>
      <c r="R8" s="122">
        <v>2.0</v>
      </c>
    </row>
    <row r="9" ht="16.5" customHeight="1">
      <c r="C9" s="121" t="s">
        <v>134</v>
      </c>
      <c r="D9" s="122">
        <v>1.0</v>
      </c>
      <c r="E9" s="122">
        <v>1.0</v>
      </c>
      <c r="F9" s="122">
        <v>3.0</v>
      </c>
      <c r="G9" s="122">
        <v>2.0</v>
      </c>
      <c r="H9" s="122">
        <v>0.0</v>
      </c>
      <c r="I9" s="122">
        <v>2.0</v>
      </c>
      <c r="J9" s="122">
        <v>1.0</v>
      </c>
      <c r="K9" s="122">
        <v>2.0</v>
      </c>
      <c r="L9" s="122">
        <v>1.0</v>
      </c>
      <c r="M9" s="122">
        <v>2.0</v>
      </c>
      <c r="N9" s="122">
        <v>0.0</v>
      </c>
      <c r="O9" s="122">
        <v>1.0</v>
      </c>
      <c r="P9" s="122">
        <v>1.0</v>
      </c>
      <c r="Q9" s="122">
        <v>1.0</v>
      </c>
      <c r="R9" s="123">
        <v>2.0</v>
      </c>
    </row>
    <row r="10" ht="16.5" customHeight="1">
      <c r="C10" s="124" t="s">
        <v>136</v>
      </c>
      <c r="D10" s="125">
        <f t="shared" ref="D10:R10" si="1">IFERROR(AVERAGEIF(D6:D9,"&lt;&gt;0",D6:D9),0)</f>
        <v>1.5</v>
      </c>
      <c r="E10" s="125">
        <f t="shared" si="1"/>
        <v>1.666666667</v>
      </c>
      <c r="F10" s="125">
        <f t="shared" si="1"/>
        <v>2.25</v>
      </c>
      <c r="G10" s="125">
        <f t="shared" si="1"/>
        <v>2</v>
      </c>
      <c r="H10" s="125">
        <f t="shared" si="1"/>
        <v>1.666666667</v>
      </c>
      <c r="I10" s="125">
        <f t="shared" si="1"/>
        <v>2.25</v>
      </c>
      <c r="J10" s="125">
        <f t="shared" si="1"/>
        <v>2</v>
      </c>
      <c r="K10" s="125">
        <f t="shared" si="1"/>
        <v>2.25</v>
      </c>
      <c r="L10" s="125">
        <f t="shared" si="1"/>
        <v>2.5</v>
      </c>
      <c r="M10" s="125">
        <f t="shared" si="1"/>
        <v>2.333333333</v>
      </c>
      <c r="N10" s="125">
        <f t="shared" si="1"/>
        <v>1</v>
      </c>
      <c r="O10" s="125">
        <f t="shared" si="1"/>
        <v>1.666666667</v>
      </c>
      <c r="P10" s="125">
        <f t="shared" si="1"/>
        <v>1</v>
      </c>
      <c r="Q10" s="125">
        <f t="shared" si="1"/>
        <v>1</v>
      </c>
      <c r="R10" s="125">
        <f t="shared" si="1"/>
        <v>2.5</v>
      </c>
    </row>
    <row r="12" ht="15.75" customHeight="1"/>
    <row r="13" ht="48.0" customHeight="1">
      <c r="C13" s="104" t="s">
        <v>113</v>
      </c>
      <c r="D13" s="105" t="s">
        <v>114</v>
      </c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7"/>
      <c r="P13" s="105" t="s">
        <v>115</v>
      </c>
      <c r="Q13" s="106"/>
      <c r="R13" s="107"/>
    </row>
    <row r="14" ht="142.5" customHeight="1">
      <c r="C14" s="108"/>
      <c r="D14" s="179" t="s">
        <v>116</v>
      </c>
      <c r="E14" s="180" t="s">
        <v>117</v>
      </c>
      <c r="F14" s="181" t="s">
        <v>118</v>
      </c>
      <c r="G14" s="182" t="s">
        <v>119</v>
      </c>
      <c r="H14" s="183" t="s">
        <v>120</v>
      </c>
      <c r="I14" s="184" t="s">
        <v>121</v>
      </c>
      <c r="J14" s="185" t="s">
        <v>122</v>
      </c>
      <c r="K14" s="186" t="s">
        <v>123</v>
      </c>
      <c r="L14" s="187" t="s">
        <v>124</v>
      </c>
      <c r="M14" s="188" t="s">
        <v>125</v>
      </c>
      <c r="N14" s="188" t="s">
        <v>126</v>
      </c>
      <c r="O14" s="189" t="s">
        <v>127</v>
      </c>
      <c r="P14" s="190" t="s">
        <v>128</v>
      </c>
      <c r="Q14" s="190" t="s">
        <v>129</v>
      </c>
      <c r="R14" s="190" t="s">
        <v>130</v>
      </c>
    </row>
    <row r="15" ht="16.5" customHeight="1">
      <c r="B15" s="103">
        <f>'CC5'!N19</f>
        <v>2.7</v>
      </c>
      <c r="C15" s="121" t="s">
        <v>131</v>
      </c>
      <c r="D15" s="122">
        <f t="shared" ref="D15:R15" si="2">($B$15*D6/3)</f>
        <v>1.8</v>
      </c>
      <c r="E15" s="122">
        <f t="shared" si="2"/>
        <v>1.8</v>
      </c>
      <c r="F15" s="122">
        <f t="shared" si="2"/>
        <v>1.8</v>
      </c>
      <c r="G15" s="122">
        <f t="shared" si="2"/>
        <v>1.8</v>
      </c>
      <c r="H15" s="122">
        <f t="shared" si="2"/>
        <v>2.7</v>
      </c>
      <c r="I15" s="122">
        <f t="shared" si="2"/>
        <v>2.7</v>
      </c>
      <c r="J15" s="122">
        <f t="shared" si="2"/>
        <v>2.7</v>
      </c>
      <c r="K15" s="122">
        <f t="shared" si="2"/>
        <v>2.7</v>
      </c>
      <c r="L15" s="122">
        <f t="shared" si="2"/>
        <v>2.7</v>
      </c>
      <c r="M15" s="122">
        <f t="shared" si="2"/>
        <v>0</v>
      </c>
      <c r="N15" s="122">
        <f t="shared" si="2"/>
        <v>0.9</v>
      </c>
      <c r="O15" s="122">
        <f t="shared" si="2"/>
        <v>0</v>
      </c>
      <c r="P15" s="122">
        <f t="shared" si="2"/>
        <v>0.9</v>
      </c>
      <c r="Q15" s="122">
        <f t="shared" si="2"/>
        <v>0</v>
      </c>
      <c r="R15" s="122">
        <f t="shared" si="2"/>
        <v>2.7</v>
      </c>
    </row>
    <row r="16" ht="16.5" customHeight="1">
      <c r="C16" s="121" t="s">
        <v>132</v>
      </c>
      <c r="D16" s="122">
        <f t="shared" ref="D16:R16" si="3">($B$15*D7/3)</f>
        <v>0.9</v>
      </c>
      <c r="E16" s="122">
        <f t="shared" si="3"/>
        <v>0</v>
      </c>
      <c r="F16" s="122">
        <f t="shared" si="3"/>
        <v>1.8</v>
      </c>
      <c r="G16" s="122">
        <f t="shared" si="3"/>
        <v>1.8</v>
      </c>
      <c r="H16" s="122">
        <f t="shared" si="3"/>
        <v>0.9</v>
      </c>
      <c r="I16" s="122">
        <f t="shared" si="3"/>
        <v>2.7</v>
      </c>
      <c r="J16" s="122">
        <f t="shared" si="3"/>
        <v>0</v>
      </c>
      <c r="K16" s="122">
        <f t="shared" si="3"/>
        <v>1.8</v>
      </c>
      <c r="L16" s="122">
        <f t="shared" si="3"/>
        <v>2.7</v>
      </c>
      <c r="M16" s="122">
        <f t="shared" si="3"/>
        <v>2.7</v>
      </c>
      <c r="N16" s="122">
        <f t="shared" si="3"/>
        <v>0</v>
      </c>
      <c r="O16" s="122">
        <f t="shared" si="3"/>
        <v>0.9</v>
      </c>
      <c r="P16" s="122">
        <f t="shared" si="3"/>
        <v>0.9</v>
      </c>
      <c r="Q16" s="122">
        <f t="shared" si="3"/>
        <v>0</v>
      </c>
      <c r="R16" s="122">
        <f t="shared" si="3"/>
        <v>2.7</v>
      </c>
    </row>
    <row r="17" ht="16.5" customHeight="1">
      <c r="C17" s="121" t="s">
        <v>133</v>
      </c>
      <c r="D17" s="122">
        <f t="shared" ref="D17:R17" si="4">($B$15*D8/3)</f>
        <v>1.8</v>
      </c>
      <c r="E17" s="122">
        <f t="shared" si="4"/>
        <v>1.8</v>
      </c>
      <c r="F17" s="122">
        <f t="shared" si="4"/>
        <v>1.8</v>
      </c>
      <c r="G17" s="122">
        <f t="shared" si="4"/>
        <v>1.8</v>
      </c>
      <c r="H17" s="122">
        <f t="shared" si="4"/>
        <v>0.9</v>
      </c>
      <c r="I17" s="122">
        <f t="shared" si="4"/>
        <v>0.9</v>
      </c>
      <c r="J17" s="122">
        <f t="shared" si="4"/>
        <v>1.8</v>
      </c>
      <c r="K17" s="122">
        <f t="shared" si="4"/>
        <v>1.8</v>
      </c>
      <c r="L17" s="122">
        <f t="shared" si="4"/>
        <v>2.7</v>
      </c>
      <c r="M17" s="122">
        <f t="shared" si="4"/>
        <v>1.8</v>
      </c>
      <c r="N17" s="122">
        <f t="shared" si="4"/>
        <v>0</v>
      </c>
      <c r="O17" s="122">
        <f t="shared" si="4"/>
        <v>2.7</v>
      </c>
      <c r="P17" s="122">
        <f t="shared" si="4"/>
        <v>0.9</v>
      </c>
      <c r="Q17" s="122">
        <f t="shared" si="4"/>
        <v>0.9</v>
      </c>
      <c r="R17" s="122">
        <f t="shared" si="4"/>
        <v>1.8</v>
      </c>
    </row>
    <row r="18" ht="16.5" customHeight="1">
      <c r="C18" s="121" t="s">
        <v>134</v>
      </c>
      <c r="D18" s="122">
        <f t="shared" ref="D18:R18" si="5">($B$15*D9/3)</f>
        <v>0.9</v>
      </c>
      <c r="E18" s="122">
        <f t="shared" si="5"/>
        <v>0.9</v>
      </c>
      <c r="F18" s="122">
        <f t="shared" si="5"/>
        <v>2.7</v>
      </c>
      <c r="G18" s="122">
        <f t="shared" si="5"/>
        <v>1.8</v>
      </c>
      <c r="H18" s="122">
        <f t="shared" si="5"/>
        <v>0</v>
      </c>
      <c r="I18" s="122">
        <f t="shared" si="5"/>
        <v>1.8</v>
      </c>
      <c r="J18" s="122">
        <f t="shared" si="5"/>
        <v>0.9</v>
      </c>
      <c r="K18" s="122">
        <f t="shared" si="5"/>
        <v>1.8</v>
      </c>
      <c r="L18" s="122">
        <f t="shared" si="5"/>
        <v>0.9</v>
      </c>
      <c r="M18" s="122">
        <f t="shared" si="5"/>
        <v>1.8</v>
      </c>
      <c r="N18" s="122">
        <f t="shared" si="5"/>
        <v>0</v>
      </c>
      <c r="O18" s="122">
        <f t="shared" si="5"/>
        <v>0.9</v>
      </c>
      <c r="P18" s="122">
        <f t="shared" si="5"/>
        <v>0.9</v>
      </c>
      <c r="Q18" s="122">
        <f t="shared" si="5"/>
        <v>0.9</v>
      </c>
      <c r="R18" s="122">
        <f t="shared" si="5"/>
        <v>1.8</v>
      </c>
    </row>
    <row r="19" ht="16.5" customHeight="1">
      <c r="C19" s="124" t="s">
        <v>136</v>
      </c>
      <c r="D19" s="125">
        <f t="shared" ref="D19:R19" si="6">IFERROR(AVERAGEIF(D15:D18,"&lt;&gt;0",D15:D18),0)</f>
        <v>1.35</v>
      </c>
      <c r="E19" s="125">
        <f t="shared" si="6"/>
        <v>1.5</v>
      </c>
      <c r="F19" s="125">
        <f t="shared" si="6"/>
        <v>2.025</v>
      </c>
      <c r="G19" s="125">
        <f t="shared" si="6"/>
        <v>1.8</v>
      </c>
      <c r="H19" s="125">
        <f t="shared" si="6"/>
        <v>1.5</v>
      </c>
      <c r="I19" s="125">
        <f t="shared" si="6"/>
        <v>2.025</v>
      </c>
      <c r="J19" s="125">
        <f t="shared" si="6"/>
        <v>1.8</v>
      </c>
      <c r="K19" s="125">
        <f t="shared" si="6"/>
        <v>2.025</v>
      </c>
      <c r="L19" s="125">
        <f t="shared" si="6"/>
        <v>2.25</v>
      </c>
      <c r="M19" s="125">
        <f t="shared" si="6"/>
        <v>2.1</v>
      </c>
      <c r="N19" s="125">
        <f t="shared" si="6"/>
        <v>0.9</v>
      </c>
      <c r="O19" s="125">
        <f t="shared" si="6"/>
        <v>1.5</v>
      </c>
      <c r="P19" s="125">
        <f t="shared" si="6"/>
        <v>0.9</v>
      </c>
      <c r="Q19" s="125">
        <f t="shared" si="6"/>
        <v>0.9</v>
      </c>
      <c r="R19" s="125">
        <f t="shared" si="6"/>
        <v>2.25</v>
      </c>
    </row>
    <row r="21" ht="15.75" customHeight="1"/>
    <row r="22" ht="15.75" customHeight="1">
      <c r="B22" s="127"/>
      <c r="C22" s="128" t="s">
        <v>136</v>
      </c>
      <c r="D22" s="129">
        <f t="shared" ref="D22:R22" si="7">D10</f>
        <v>1.5</v>
      </c>
      <c r="E22" s="129">
        <f t="shared" si="7"/>
        <v>1.666666667</v>
      </c>
      <c r="F22" s="129">
        <f t="shared" si="7"/>
        <v>2.25</v>
      </c>
      <c r="G22" s="129">
        <f t="shared" si="7"/>
        <v>2</v>
      </c>
      <c r="H22" s="129">
        <f t="shared" si="7"/>
        <v>1.666666667</v>
      </c>
      <c r="I22" s="129">
        <f t="shared" si="7"/>
        <v>2.25</v>
      </c>
      <c r="J22" s="129">
        <f t="shared" si="7"/>
        <v>2</v>
      </c>
      <c r="K22" s="129">
        <f t="shared" si="7"/>
        <v>2.25</v>
      </c>
      <c r="L22" s="129">
        <f t="shared" si="7"/>
        <v>2.5</v>
      </c>
      <c r="M22" s="129">
        <f t="shared" si="7"/>
        <v>2.333333333</v>
      </c>
      <c r="N22" s="129">
        <f t="shared" si="7"/>
        <v>1</v>
      </c>
      <c r="O22" s="129">
        <f t="shared" si="7"/>
        <v>1.666666667</v>
      </c>
      <c r="P22" s="129">
        <f t="shared" si="7"/>
        <v>1</v>
      </c>
      <c r="Q22" s="129">
        <f t="shared" si="7"/>
        <v>1</v>
      </c>
      <c r="R22" s="129">
        <f t="shared" si="7"/>
        <v>2.5</v>
      </c>
    </row>
    <row r="23" ht="15.75" customHeight="1">
      <c r="B23" s="127"/>
      <c r="C23" s="128" t="s">
        <v>136</v>
      </c>
      <c r="D23" s="131">
        <f t="shared" ref="D23:R23" si="8">D19</f>
        <v>1.35</v>
      </c>
      <c r="E23" s="131">
        <f t="shared" si="8"/>
        <v>1.5</v>
      </c>
      <c r="F23" s="131">
        <f t="shared" si="8"/>
        <v>2.025</v>
      </c>
      <c r="G23" s="131">
        <f t="shared" si="8"/>
        <v>1.8</v>
      </c>
      <c r="H23" s="131">
        <f t="shared" si="8"/>
        <v>1.5</v>
      </c>
      <c r="I23" s="131">
        <f t="shared" si="8"/>
        <v>2.025</v>
      </c>
      <c r="J23" s="131">
        <f t="shared" si="8"/>
        <v>1.8</v>
      </c>
      <c r="K23" s="131">
        <f t="shared" si="8"/>
        <v>2.025</v>
      </c>
      <c r="L23" s="131">
        <f t="shared" si="8"/>
        <v>2.25</v>
      </c>
      <c r="M23" s="131">
        <f t="shared" si="8"/>
        <v>2.1</v>
      </c>
      <c r="N23" s="131">
        <f t="shared" si="8"/>
        <v>0.9</v>
      </c>
      <c r="O23" s="131">
        <f t="shared" si="8"/>
        <v>1.5</v>
      </c>
      <c r="P23" s="131">
        <f t="shared" si="8"/>
        <v>0.9</v>
      </c>
      <c r="Q23" s="131">
        <f t="shared" si="8"/>
        <v>0.9</v>
      </c>
      <c r="R23" s="131">
        <f t="shared" si="8"/>
        <v>2.25</v>
      </c>
    </row>
    <row r="24" ht="15.75" customHeight="1"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</row>
    <row r="25" ht="15.75" customHeight="1">
      <c r="B25" s="127"/>
      <c r="C25" s="127"/>
      <c r="D25" s="126">
        <f t="shared" ref="D25:R25" si="9">D22-D23</f>
        <v>0.15</v>
      </c>
      <c r="E25" s="126">
        <f t="shared" si="9"/>
        <v>0.1666666667</v>
      </c>
      <c r="F25" s="126">
        <f t="shared" si="9"/>
        <v>0.225</v>
      </c>
      <c r="G25" s="126">
        <f t="shared" si="9"/>
        <v>0.2</v>
      </c>
      <c r="H25" s="126">
        <f t="shared" si="9"/>
        <v>0.1666666667</v>
      </c>
      <c r="I25" s="126">
        <f t="shared" si="9"/>
        <v>0.225</v>
      </c>
      <c r="J25" s="126">
        <f t="shared" si="9"/>
        <v>0.2</v>
      </c>
      <c r="K25" s="126">
        <f t="shared" si="9"/>
        <v>0.225</v>
      </c>
      <c r="L25" s="126">
        <f t="shared" si="9"/>
        <v>0.25</v>
      </c>
      <c r="M25" s="126">
        <f t="shared" si="9"/>
        <v>0.2333333333</v>
      </c>
      <c r="N25" s="126">
        <f t="shared" si="9"/>
        <v>0.1</v>
      </c>
      <c r="O25" s="126">
        <f t="shared" si="9"/>
        <v>0.1666666667</v>
      </c>
      <c r="P25" s="126">
        <f t="shared" si="9"/>
        <v>0.1</v>
      </c>
      <c r="Q25" s="126">
        <f t="shared" si="9"/>
        <v>0.1</v>
      </c>
      <c r="R25" s="126">
        <f t="shared" si="9"/>
        <v>0.25</v>
      </c>
    </row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D4:O4"/>
    <mergeCell ref="P4:R4"/>
    <mergeCell ref="D13:O13"/>
    <mergeCell ref="P13:R13"/>
  </mergeCells>
  <printOptions/>
  <pageMargins bottom="1.0" footer="0.0" header="0.0" left="1.0" right="1.0" top="1.0"/>
  <pageSetup paperSize="9"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11.0"/>
    <col customWidth="1" min="3" max="3" width="16.43"/>
    <col customWidth="1" min="4" max="4" width="19.57"/>
    <col customWidth="1" min="5" max="5" width="15.86"/>
    <col customWidth="1" min="6" max="6" width="18.29"/>
    <col customWidth="1" min="7" max="7" width="12.43"/>
    <col customWidth="1" min="8" max="8" width="11.71"/>
    <col customWidth="1" min="9" max="9" width="12.43"/>
    <col customWidth="1" min="10" max="10" width="7.0"/>
    <col customWidth="1" min="11" max="11" width="12.0"/>
    <col customWidth="1" min="12" max="12" width="13.29"/>
    <col customWidth="1" min="13" max="13" width="8.0"/>
    <col customWidth="1" min="14" max="14" width="12.29"/>
    <col customWidth="1" min="15" max="15" width="6.57"/>
    <col customWidth="1" min="16" max="16" width="11.14"/>
    <col customWidth="1" min="17" max="17" width="5.14"/>
    <col customWidth="1" min="18" max="19" width="6.0"/>
    <col customWidth="1" min="20" max="20" width="6.57"/>
    <col customWidth="1" min="21" max="21" width="5.71"/>
    <col customWidth="1" min="22" max="26" width="8.0"/>
  </cols>
  <sheetData>
    <row r="1" ht="15.0" customHeight="1">
      <c r="A1" s="1"/>
      <c r="B1" s="2" t="s">
        <v>0</v>
      </c>
      <c r="C1" s="3"/>
      <c r="D1" s="4" t="s">
        <v>170</v>
      </c>
      <c r="E1" s="5" t="s">
        <v>2</v>
      </c>
      <c r="F1" s="6"/>
      <c r="G1" s="6"/>
      <c r="H1" s="6"/>
      <c r="I1" s="6"/>
      <c r="J1" s="3"/>
      <c r="K1" s="7"/>
      <c r="L1" s="7"/>
      <c r="M1" s="7"/>
      <c r="N1" s="8"/>
      <c r="O1" s="8"/>
      <c r="P1" s="8"/>
      <c r="Q1" s="8"/>
      <c r="R1" s="8"/>
      <c r="S1" s="9"/>
      <c r="T1" s="9"/>
      <c r="U1" s="9"/>
      <c r="V1" s="1"/>
      <c r="W1" s="1"/>
      <c r="X1" s="1"/>
      <c r="Y1" s="1"/>
      <c r="Z1" s="1"/>
    </row>
    <row r="2" ht="16.5" customHeight="1">
      <c r="A2" s="1"/>
      <c r="B2" s="10" t="s">
        <v>3</v>
      </c>
      <c r="C2" s="3"/>
      <c r="D2" s="4" t="s">
        <v>254</v>
      </c>
      <c r="E2" s="11"/>
      <c r="F2" s="12" t="s">
        <v>5</v>
      </c>
      <c r="G2" s="6"/>
      <c r="H2" s="6"/>
      <c r="I2" s="3"/>
      <c r="J2" s="11"/>
      <c r="K2" s="7"/>
      <c r="L2" s="7"/>
      <c r="M2" s="7"/>
      <c r="N2" s="13"/>
      <c r="O2" s="13"/>
      <c r="P2" s="13"/>
      <c r="Q2" s="13"/>
      <c r="R2" s="14"/>
      <c r="S2" s="7"/>
      <c r="T2" s="7"/>
      <c r="U2" s="7"/>
      <c r="V2" s="1"/>
      <c r="W2" s="1"/>
      <c r="X2" s="1"/>
      <c r="Y2" s="1"/>
      <c r="Z2" s="1"/>
    </row>
    <row r="3" ht="15.0" customHeight="1">
      <c r="A3" s="1"/>
      <c r="B3" s="15" t="s">
        <v>6</v>
      </c>
      <c r="C3" s="3"/>
      <c r="D3" s="4" t="s">
        <v>7</v>
      </c>
      <c r="E3" s="11"/>
      <c r="F3" s="16" t="s">
        <v>8</v>
      </c>
      <c r="G3" s="6"/>
      <c r="H3" s="6"/>
      <c r="I3" s="3"/>
      <c r="J3" s="11"/>
      <c r="K3" s="7"/>
      <c r="L3" s="7"/>
      <c r="M3" s="7"/>
      <c r="N3" s="13"/>
      <c r="O3" s="13"/>
      <c r="P3" s="13"/>
      <c r="Q3" s="13"/>
      <c r="R3" s="14"/>
      <c r="S3" s="7"/>
      <c r="T3" s="7"/>
      <c r="U3" s="7"/>
      <c r="V3" s="1"/>
      <c r="W3" s="1"/>
      <c r="X3" s="1"/>
      <c r="Y3" s="1"/>
      <c r="Z3" s="1"/>
    </row>
    <row r="4" ht="16.5" customHeight="1">
      <c r="A4" s="1"/>
      <c r="B4" s="10" t="s">
        <v>9</v>
      </c>
      <c r="C4" s="3"/>
      <c r="D4" s="4" t="s">
        <v>10</v>
      </c>
      <c r="E4" s="11"/>
      <c r="F4" s="17" t="s">
        <v>11</v>
      </c>
      <c r="G4" s="6"/>
      <c r="H4" s="6"/>
      <c r="I4" s="3"/>
      <c r="J4" s="11"/>
      <c r="K4" s="1"/>
      <c r="L4" s="1"/>
      <c r="M4" s="1"/>
      <c r="N4" s="13"/>
      <c r="O4" s="13"/>
      <c r="P4" s="13"/>
      <c r="Q4" s="13"/>
      <c r="R4" s="14"/>
      <c r="S4" s="7"/>
      <c r="T4" s="7"/>
      <c r="U4" s="7"/>
      <c r="V4" s="1"/>
      <c r="W4" s="1"/>
      <c r="X4" s="1"/>
      <c r="Y4" s="1"/>
      <c r="Z4" s="1"/>
    </row>
    <row r="5" ht="14.25" customHeight="1">
      <c r="A5" s="1"/>
      <c r="B5" s="18" t="s">
        <v>12</v>
      </c>
      <c r="C5" s="3"/>
      <c r="D5" s="4">
        <v>2.0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6.5" customHeight="1">
      <c r="A6" s="1"/>
      <c r="B6" s="19" t="s">
        <v>13</v>
      </c>
      <c r="C6" s="3"/>
      <c r="D6" s="20" t="s">
        <v>14</v>
      </c>
      <c r="E6" s="21"/>
      <c r="F6" s="21"/>
      <c r="G6" s="21"/>
      <c r="H6" s="21"/>
      <c r="I6" s="21"/>
      <c r="J6" s="22"/>
      <c r="K6" s="22"/>
      <c r="L6" s="22"/>
      <c r="M6" s="22" t="str">
        <f>IFERROR(SUM(M1:M5)/COUNT(M1:M5),"")</f>
        <v/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4.5" customHeight="1">
      <c r="A7" s="1"/>
      <c r="B7" s="23"/>
      <c r="C7" s="23"/>
      <c r="D7" s="24"/>
      <c r="E7" s="25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1"/>
      <c r="W7" s="1"/>
      <c r="X7" s="1"/>
      <c r="Y7" s="1"/>
      <c r="Z7" s="1"/>
    </row>
    <row r="8" ht="15.0" customHeight="1">
      <c r="A8" s="1"/>
      <c r="B8" s="26" t="s">
        <v>15</v>
      </c>
      <c r="C8" s="6"/>
      <c r="D8" s="3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4.25" customHeight="1">
      <c r="A9" s="1"/>
      <c r="B9" s="10"/>
      <c r="C9" s="3"/>
      <c r="D9" s="27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4.25" customHeight="1">
      <c r="A10" s="1"/>
      <c r="B10" s="10"/>
      <c r="C10" s="3"/>
      <c r="D10" s="27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4.25" customHeight="1">
      <c r="A11" s="1"/>
      <c r="B11" s="10"/>
      <c r="C11" s="3"/>
      <c r="D11" s="27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3.0" customHeight="1">
      <c r="A12" s="1"/>
      <c r="B12" s="23"/>
      <c r="C12" s="23"/>
      <c r="D12" s="24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4.25" hidden="1" customHeight="1">
      <c r="A13" s="28"/>
      <c r="B13" s="28"/>
      <c r="C13" s="23"/>
      <c r="D13" s="24"/>
      <c r="E13" s="23"/>
      <c r="F13" s="29"/>
      <c r="G13" s="30"/>
      <c r="H13" s="3"/>
      <c r="I13" s="30"/>
      <c r="J13" s="3"/>
      <c r="K13" s="31"/>
      <c r="L13" s="31"/>
      <c r="M13" s="31"/>
      <c r="N13" s="31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ht="33.0" customHeight="1">
      <c r="A14" s="1"/>
      <c r="B14" s="32" t="s">
        <v>16</v>
      </c>
      <c r="C14" s="6"/>
      <c r="D14" s="3"/>
      <c r="E14" s="33"/>
      <c r="F14" s="34"/>
      <c r="G14" s="34"/>
      <c r="H14" s="34"/>
      <c r="I14" s="34"/>
      <c r="J14" s="34"/>
      <c r="K14" s="31"/>
      <c r="L14" s="31"/>
      <c r="M14" s="31"/>
      <c r="N14" s="3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57.0" customHeight="1">
      <c r="A15" s="35"/>
      <c r="B15" s="32" t="s">
        <v>17</v>
      </c>
      <c r="C15" s="6"/>
      <c r="D15" s="3"/>
      <c r="E15" s="35"/>
      <c r="F15" s="36"/>
      <c r="G15" s="37"/>
      <c r="H15" s="38"/>
      <c r="I15" s="39"/>
      <c r="J15" s="39"/>
      <c r="K15" s="40"/>
      <c r="L15" s="40"/>
      <c r="M15" s="40"/>
      <c r="N15" s="40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ht="72.0" customHeight="1">
      <c r="A16" s="41"/>
      <c r="B16" s="32" t="s">
        <v>18</v>
      </c>
      <c r="C16" s="6"/>
      <c r="D16" s="3"/>
      <c r="E16" s="42" t="s">
        <v>19</v>
      </c>
      <c r="F16" s="43"/>
      <c r="G16" s="43"/>
      <c r="H16" s="43"/>
      <c r="I16" s="43"/>
      <c r="J16" s="43"/>
      <c r="K16" s="44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ht="14.25" customHeight="1">
      <c r="A17" s="41"/>
      <c r="B17" s="45" t="s">
        <v>20</v>
      </c>
      <c r="C17" s="6"/>
      <c r="D17" s="3"/>
      <c r="E17" s="46" t="s">
        <v>21</v>
      </c>
      <c r="F17" s="47"/>
      <c r="G17" s="47"/>
      <c r="H17" s="48"/>
      <c r="I17" s="49" t="s">
        <v>22</v>
      </c>
      <c r="J17" s="50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ht="49.5" customHeight="1">
      <c r="A18" s="41" t="s">
        <v>23</v>
      </c>
      <c r="B18" s="51"/>
      <c r="C18" s="52" t="s">
        <v>24</v>
      </c>
      <c r="D18" s="53" t="s">
        <v>25</v>
      </c>
      <c r="E18" s="169" t="s">
        <v>26</v>
      </c>
      <c r="F18" s="169" t="s">
        <v>27</v>
      </c>
      <c r="G18" s="169" t="s">
        <v>28</v>
      </c>
      <c r="H18" s="169" t="s">
        <v>29</v>
      </c>
      <c r="I18" s="35">
        <v>65.0</v>
      </c>
      <c r="J18" s="35" t="s">
        <v>214</v>
      </c>
      <c r="K18" s="35" t="s">
        <v>30</v>
      </c>
      <c r="L18" s="35" t="s">
        <v>31</v>
      </c>
      <c r="M18" s="35" t="s">
        <v>32</v>
      </c>
      <c r="N18" s="35" t="s">
        <v>33</v>
      </c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ht="17.25" customHeight="1">
      <c r="A19" s="78">
        <v>1.0</v>
      </c>
      <c r="B19" s="57"/>
      <c r="C19" s="58" t="s">
        <v>34</v>
      </c>
      <c r="D19" s="58" t="s">
        <v>35</v>
      </c>
      <c r="E19" s="59" t="s">
        <v>36</v>
      </c>
      <c r="F19" s="59" t="s">
        <v>36</v>
      </c>
      <c r="G19" s="59" t="s">
        <v>36</v>
      </c>
      <c r="H19" s="59" t="s">
        <v>36</v>
      </c>
      <c r="I19" s="59">
        <v>32.0</v>
      </c>
      <c r="J19" s="59">
        <f t="shared" ref="J19:J52" si="1">(I19/65)*100</f>
        <v>49.23076923</v>
      </c>
      <c r="K19" s="59" t="str">
        <f t="shared" ref="K19:K52" si="2">IF(J19&lt;=0,"",IF((J19&gt;=60),"Y","N"))</f>
        <v>N</v>
      </c>
      <c r="L19" s="61">
        <f>(E57+F57+G57+H57)/4</f>
        <v>1.75</v>
      </c>
      <c r="M19" s="61">
        <f>K57</f>
        <v>3</v>
      </c>
      <c r="N19" s="62">
        <f>(L19*0.2+M19*0.8)</f>
        <v>2.75</v>
      </c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ht="15.0" customHeight="1">
      <c r="A20" s="78">
        <v>2.0</v>
      </c>
      <c r="B20" s="57"/>
      <c r="C20" s="58" t="s">
        <v>38</v>
      </c>
      <c r="D20" s="58" t="s">
        <v>39</v>
      </c>
      <c r="E20" s="59" t="s">
        <v>36</v>
      </c>
      <c r="F20" s="59" t="s">
        <v>36</v>
      </c>
      <c r="G20" s="59" t="s">
        <v>36</v>
      </c>
      <c r="H20" s="59" t="s">
        <v>37</v>
      </c>
      <c r="I20" s="59">
        <v>39.0</v>
      </c>
      <c r="J20" s="59">
        <f t="shared" si="1"/>
        <v>60</v>
      </c>
      <c r="K20" s="59" t="str">
        <f t="shared" si="2"/>
        <v>Y</v>
      </c>
      <c r="L20" s="65"/>
      <c r="M20" s="65"/>
      <c r="N20" s="66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ht="17.25" customHeight="1">
      <c r="A21" s="78">
        <v>3.0</v>
      </c>
      <c r="B21" s="57"/>
      <c r="C21" s="58" t="s">
        <v>40</v>
      </c>
      <c r="D21" s="58" t="s">
        <v>41</v>
      </c>
      <c r="E21" s="59" t="s">
        <v>36</v>
      </c>
      <c r="F21" s="59" t="s">
        <v>36</v>
      </c>
      <c r="G21" s="59" t="s">
        <v>36</v>
      </c>
      <c r="H21" s="59" t="s">
        <v>36</v>
      </c>
      <c r="I21" s="59">
        <v>40.0</v>
      </c>
      <c r="J21" s="59">
        <f t="shared" si="1"/>
        <v>61.53846154</v>
      </c>
      <c r="K21" s="59" t="str">
        <f t="shared" si="2"/>
        <v>Y</v>
      </c>
      <c r="L21" s="65"/>
      <c r="M21" s="65"/>
      <c r="N21" s="66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</row>
    <row r="22" ht="13.5" customHeight="1">
      <c r="A22" s="78">
        <v>4.0</v>
      </c>
      <c r="B22" s="57"/>
      <c r="C22" s="58" t="s">
        <v>42</v>
      </c>
      <c r="D22" s="58" t="s">
        <v>43</v>
      </c>
      <c r="E22" s="59" t="s">
        <v>36</v>
      </c>
      <c r="F22" s="59" t="s">
        <v>37</v>
      </c>
      <c r="G22" s="59" t="s">
        <v>36</v>
      </c>
      <c r="H22" s="59" t="s">
        <v>37</v>
      </c>
      <c r="I22" s="40">
        <v>29.0</v>
      </c>
      <c r="J22" s="59">
        <f t="shared" si="1"/>
        <v>44.61538462</v>
      </c>
      <c r="K22" s="59" t="str">
        <f t="shared" si="2"/>
        <v>N</v>
      </c>
      <c r="L22" s="65"/>
      <c r="M22" s="65"/>
      <c r="N22" s="66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ht="13.5" customHeight="1">
      <c r="A23" s="78">
        <v>5.0</v>
      </c>
      <c r="B23" s="57"/>
      <c r="C23" s="58" t="s">
        <v>44</v>
      </c>
      <c r="D23" s="58" t="s">
        <v>45</v>
      </c>
      <c r="E23" s="59" t="s">
        <v>37</v>
      </c>
      <c r="F23" s="59" t="s">
        <v>37</v>
      </c>
      <c r="G23" s="59" t="s">
        <v>36</v>
      </c>
      <c r="H23" s="59" t="s">
        <v>37</v>
      </c>
      <c r="I23" s="40">
        <v>34.0</v>
      </c>
      <c r="J23" s="59">
        <f t="shared" si="1"/>
        <v>52.30769231</v>
      </c>
      <c r="K23" s="59" t="str">
        <f t="shared" si="2"/>
        <v>N</v>
      </c>
      <c r="L23" s="65"/>
      <c r="M23" s="65"/>
      <c r="N23" s="66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3.5" customHeight="1">
      <c r="A24" s="78">
        <v>6.0</v>
      </c>
      <c r="B24" s="57"/>
      <c r="C24" s="58" t="s">
        <v>46</v>
      </c>
      <c r="D24" s="58" t="s">
        <v>47</v>
      </c>
      <c r="E24" s="59" t="s">
        <v>36</v>
      </c>
      <c r="F24" s="59" t="s">
        <v>37</v>
      </c>
      <c r="G24" s="59" t="s">
        <v>37</v>
      </c>
      <c r="H24" s="59" t="s">
        <v>36</v>
      </c>
      <c r="I24" s="40">
        <v>26.0</v>
      </c>
      <c r="J24" s="59">
        <f t="shared" si="1"/>
        <v>40</v>
      </c>
      <c r="K24" s="59" t="str">
        <f t="shared" si="2"/>
        <v>N</v>
      </c>
      <c r="L24" s="65"/>
      <c r="M24" s="65"/>
      <c r="N24" s="66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3.5" customHeight="1">
      <c r="A25" s="78">
        <v>7.0</v>
      </c>
      <c r="B25" s="57"/>
      <c r="C25" s="58" t="s">
        <v>48</v>
      </c>
      <c r="D25" s="58" t="s">
        <v>49</v>
      </c>
      <c r="E25" s="59" t="s">
        <v>36</v>
      </c>
      <c r="F25" s="59" t="s">
        <v>37</v>
      </c>
      <c r="G25" s="59" t="s">
        <v>36</v>
      </c>
      <c r="H25" s="59" t="s">
        <v>37</v>
      </c>
      <c r="I25" s="40">
        <v>26.0</v>
      </c>
      <c r="J25" s="59">
        <f t="shared" si="1"/>
        <v>40</v>
      </c>
      <c r="K25" s="59" t="str">
        <f t="shared" si="2"/>
        <v>N</v>
      </c>
      <c r="L25" s="65"/>
      <c r="M25" s="65"/>
      <c r="N25" s="66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3.5" customHeight="1">
      <c r="A26" s="78">
        <v>8.0</v>
      </c>
      <c r="B26" s="57"/>
      <c r="C26" s="58" t="s">
        <v>50</v>
      </c>
      <c r="D26" s="58" t="s">
        <v>51</v>
      </c>
      <c r="E26" s="59" t="s">
        <v>37</v>
      </c>
      <c r="F26" s="59" t="s">
        <v>36</v>
      </c>
      <c r="G26" s="59" t="s">
        <v>36</v>
      </c>
      <c r="H26" s="59" t="s">
        <v>36</v>
      </c>
      <c r="I26" s="40">
        <v>26.0</v>
      </c>
      <c r="J26" s="59">
        <f t="shared" si="1"/>
        <v>40</v>
      </c>
      <c r="K26" s="59" t="str">
        <f t="shared" si="2"/>
        <v>N</v>
      </c>
      <c r="L26" s="65"/>
      <c r="M26" s="65"/>
      <c r="N26" s="66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3.5" customHeight="1">
      <c r="A27" s="78">
        <v>9.0</v>
      </c>
      <c r="B27" s="57"/>
      <c r="C27" s="58" t="s">
        <v>52</v>
      </c>
      <c r="D27" s="58" t="s">
        <v>53</v>
      </c>
      <c r="E27" s="59" t="s">
        <v>36</v>
      </c>
      <c r="F27" s="59" t="s">
        <v>36</v>
      </c>
      <c r="G27" s="59" t="s">
        <v>37</v>
      </c>
      <c r="H27" s="59" t="s">
        <v>36</v>
      </c>
      <c r="I27" s="40">
        <v>29.0</v>
      </c>
      <c r="J27" s="59">
        <f t="shared" si="1"/>
        <v>44.61538462</v>
      </c>
      <c r="K27" s="59" t="str">
        <f t="shared" si="2"/>
        <v>N</v>
      </c>
      <c r="L27" s="65"/>
      <c r="M27" s="65"/>
      <c r="N27" s="66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3.5" customHeight="1">
      <c r="A28" s="78">
        <v>10.0</v>
      </c>
      <c r="B28" s="57"/>
      <c r="C28" s="58" t="s">
        <v>54</v>
      </c>
      <c r="D28" s="58" t="s">
        <v>55</v>
      </c>
      <c r="E28" s="59" t="s">
        <v>36</v>
      </c>
      <c r="F28" s="59" t="s">
        <v>37</v>
      </c>
      <c r="G28" s="59" t="s">
        <v>36</v>
      </c>
      <c r="H28" s="59" t="s">
        <v>37</v>
      </c>
      <c r="I28" s="40">
        <v>32.0</v>
      </c>
      <c r="J28" s="59">
        <f t="shared" si="1"/>
        <v>49.23076923</v>
      </c>
      <c r="K28" s="59" t="str">
        <f t="shared" si="2"/>
        <v>N</v>
      </c>
      <c r="L28" s="65"/>
      <c r="M28" s="65"/>
      <c r="N28" s="66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3.5" customHeight="1">
      <c r="A29" s="78">
        <v>11.0</v>
      </c>
      <c r="B29" s="57"/>
      <c r="C29" s="58" t="s">
        <v>56</v>
      </c>
      <c r="D29" s="58" t="s">
        <v>57</v>
      </c>
      <c r="E29" s="59" t="s">
        <v>36</v>
      </c>
      <c r="F29" s="59" t="s">
        <v>37</v>
      </c>
      <c r="G29" s="59" t="s">
        <v>36</v>
      </c>
      <c r="H29" s="59" t="s">
        <v>36</v>
      </c>
      <c r="I29" s="40">
        <v>35.0</v>
      </c>
      <c r="J29" s="59">
        <f t="shared" si="1"/>
        <v>53.84615385</v>
      </c>
      <c r="K29" s="59" t="str">
        <f t="shared" si="2"/>
        <v>N</v>
      </c>
      <c r="L29" s="65"/>
      <c r="M29" s="65"/>
      <c r="N29" s="66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3.5" customHeight="1">
      <c r="A30" s="78">
        <v>12.0</v>
      </c>
      <c r="B30" s="57"/>
      <c r="C30" s="58" t="s">
        <v>58</v>
      </c>
      <c r="D30" s="58" t="s">
        <v>59</v>
      </c>
      <c r="E30" s="59" t="s">
        <v>37</v>
      </c>
      <c r="F30" s="59" t="s">
        <v>37</v>
      </c>
      <c r="G30" s="59" t="s">
        <v>36</v>
      </c>
      <c r="H30" s="59" t="s">
        <v>37</v>
      </c>
      <c r="I30" s="40">
        <v>32.0</v>
      </c>
      <c r="J30" s="59">
        <f t="shared" si="1"/>
        <v>49.23076923</v>
      </c>
      <c r="K30" s="59" t="str">
        <f t="shared" si="2"/>
        <v>N</v>
      </c>
      <c r="L30" s="65"/>
      <c r="M30" s="65"/>
      <c r="N30" s="66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3.5" customHeight="1">
      <c r="A31" s="78">
        <v>13.0</v>
      </c>
      <c r="B31" s="57"/>
      <c r="C31" s="58" t="s">
        <v>60</v>
      </c>
      <c r="D31" s="58" t="s">
        <v>61</v>
      </c>
      <c r="E31" s="59" t="s">
        <v>36</v>
      </c>
      <c r="F31" s="59" t="s">
        <v>36</v>
      </c>
      <c r="G31" s="59" t="s">
        <v>36</v>
      </c>
      <c r="H31" s="59" t="s">
        <v>36</v>
      </c>
      <c r="I31" s="40">
        <v>38.0</v>
      </c>
      <c r="J31" s="59">
        <f t="shared" si="1"/>
        <v>58.46153846</v>
      </c>
      <c r="K31" s="59" t="str">
        <f t="shared" si="2"/>
        <v>N</v>
      </c>
      <c r="L31" s="65"/>
      <c r="M31" s="65"/>
      <c r="N31" s="66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3.5" customHeight="1">
      <c r="A32" s="78">
        <v>14.0</v>
      </c>
      <c r="B32" s="57"/>
      <c r="C32" s="58" t="s">
        <v>62</v>
      </c>
      <c r="D32" s="58" t="s">
        <v>63</v>
      </c>
      <c r="E32" s="59" t="s">
        <v>37</v>
      </c>
      <c r="F32" s="59" t="s">
        <v>37</v>
      </c>
      <c r="G32" s="59" t="s">
        <v>36</v>
      </c>
      <c r="H32" s="59" t="s">
        <v>37</v>
      </c>
      <c r="I32" s="40">
        <v>39.0</v>
      </c>
      <c r="J32" s="59">
        <f t="shared" si="1"/>
        <v>60</v>
      </c>
      <c r="K32" s="59" t="str">
        <f t="shared" si="2"/>
        <v>Y</v>
      </c>
      <c r="L32" s="65"/>
      <c r="M32" s="65"/>
      <c r="N32" s="66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3.5" customHeight="1">
      <c r="A33" s="78">
        <v>15.0</v>
      </c>
      <c r="B33" s="57"/>
      <c r="C33" s="58" t="s">
        <v>64</v>
      </c>
      <c r="D33" s="58" t="s">
        <v>65</v>
      </c>
      <c r="E33" s="59" t="s">
        <v>36</v>
      </c>
      <c r="F33" s="59" t="s">
        <v>36</v>
      </c>
      <c r="G33" s="59" t="s">
        <v>37</v>
      </c>
      <c r="H33" s="59" t="s">
        <v>36</v>
      </c>
      <c r="I33" s="40">
        <v>30.0</v>
      </c>
      <c r="J33" s="59">
        <f t="shared" si="1"/>
        <v>46.15384615</v>
      </c>
      <c r="K33" s="59" t="str">
        <f t="shared" si="2"/>
        <v>N</v>
      </c>
      <c r="L33" s="65"/>
      <c r="M33" s="65"/>
      <c r="N33" s="66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3.5" customHeight="1">
      <c r="A34" s="78">
        <v>16.0</v>
      </c>
      <c r="B34" s="57"/>
      <c r="C34" s="58" t="s">
        <v>66</v>
      </c>
      <c r="D34" s="58" t="s">
        <v>67</v>
      </c>
      <c r="E34" s="59" t="s">
        <v>37</v>
      </c>
      <c r="F34" s="59" t="s">
        <v>37</v>
      </c>
      <c r="G34" s="59" t="s">
        <v>36</v>
      </c>
      <c r="H34" s="59" t="s">
        <v>37</v>
      </c>
      <c r="I34" s="40">
        <v>32.0</v>
      </c>
      <c r="J34" s="59">
        <f t="shared" si="1"/>
        <v>49.23076923</v>
      </c>
      <c r="K34" s="59" t="str">
        <f t="shared" si="2"/>
        <v>N</v>
      </c>
      <c r="L34" s="65"/>
      <c r="M34" s="65"/>
      <c r="N34" s="66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3.5" customHeight="1">
      <c r="A35" s="78">
        <v>17.0</v>
      </c>
      <c r="B35" s="57"/>
      <c r="C35" s="58" t="s">
        <v>68</v>
      </c>
      <c r="D35" s="58" t="s">
        <v>69</v>
      </c>
      <c r="E35" s="59" t="s">
        <v>36</v>
      </c>
      <c r="F35" s="59" t="s">
        <v>37</v>
      </c>
      <c r="G35" s="59" t="s">
        <v>36</v>
      </c>
      <c r="H35" s="59" t="s">
        <v>36</v>
      </c>
      <c r="I35" s="40">
        <v>39.0</v>
      </c>
      <c r="J35" s="59">
        <f t="shared" si="1"/>
        <v>60</v>
      </c>
      <c r="K35" s="59" t="str">
        <f t="shared" si="2"/>
        <v>Y</v>
      </c>
      <c r="L35" s="65"/>
      <c r="M35" s="65"/>
      <c r="N35" s="66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3.5" customHeight="1">
      <c r="A36" s="78">
        <v>18.0</v>
      </c>
      <c r="B36" s="57"/>
      <c r="C36" s="58" t="s">
        <v>70</v>
      </c>
      <c r="D36" s="58" t="s">
        <v>71</v>
      </c>
      <c r="E36" s="59" t="s">
        <v>36</v>
      </c>
      <c r="F36" s="59" t="s">
        <v>36</v>
      </c>
      <c r="G36" s="59" t="s">
        <v>37</v>
      </c>
      <c r="H36" s="59" t="s">
        <v>36</v>
      </c>
      <c r="I36" s="40">
        <v>43.0</v>
      </c>
      <c r="J36" s="59">
        <f t="shared" si="1"/>
        <v>66.15384615</v>
      </c>
      <c r="K36" s="59" t="str">
        <f t="shared" si="2"/>
        <v>Y</v>
      </c>
      <c r="L36" s="65"/>
      <c r="M36" s="65"/>
      <c r="N36" s="66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3.5" customHeight="1">
      <c r="A37" s="78">
        <v>19.0</v>
      </c>
      <c r="B37" s="57"/>
      <c r="C37" s="58" t="s">
        <v>72</v>
      </c>
      <c r="D37" s="58" t="s">
        <v>73</v>
      </c>
      <c r="E37" s="59" t="s">
        <v>37</v>
      </c>
      <c r="F37" s="59" t="s">
        <v>36</v>
      </c>
      <c r="G37" s="59" t="s">
        <v>37</v>
      </c>
      <c r="H37" s="59" t="s">
        <v>37</v>
      </c>
      <c r="I37" s="40">
        <v>41.0</v>
      </c>
      <c r="J37" s="59">
        <f t="shared" si="1"/>
        <v>63.07692308</v>
      </c>
      <c r="K37" s="59" t="str">
        <f t="shared" si="2"/>
        <v>Y</v>
      </c>
      <c r="L37" s="65"/>
      <c r="M37" s="65"/>
      <c r="N37" s="66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78">
        <v>20.0</v>
      </c>
      <c r="B38" s="57"/>
      <c r="C38" s="58" t="s">
        <v>74</v>
      </c>
      <c r="D38" s="58" t="s">
        <v>75</v>
      </c>
      <c r="E38" s="59" t="s">
        <v>37</v>
      </c>
      <c r="F38" s="59" t="s">
        <v>36</v>
      </c>
      <c r="G38" s="59" t="s">
        <v>36</v>
      </c>
      <c r="H38" s="59" t="s">
        <v>36</v>
      </c>
      <c r="I38" s="40">
        <v>40.0</v>
      </c>
      <c r="J38" s="59">
        <f t="shared" si="1"/>
        <v>61.53846154</v>
      </c>
      <c r="K38" s="59" t="str">
        <f t="shared" si="2"/>
        <v>Y</v>
      </c>
      <c r="L38" s="65"/>
      <c r="M38" s="65"/>
      <c r="N38" s="66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3.5" customHeight="1">
      <c r="A39" s="78">
        <v>21.0</v>
      </c>
      <c r="B39" s="57"/>
      <c r="C39" s="58" t="s">
        <v>76</v>
      </c>
      <c r="D39" s="58" t="s">
        <v>77</v>
      </c>
      <c r="E39" s="59" t="s">
        <v>37</v>
      </c>
      <c r="F39" s="59" t="s">
        <v>36</v>
      </c>
      <c r="G39" s="59" t="s">
        <v>37</v>
      </c>
      <c r="H39" s="59" t="s">
        <v>36</v>
      </c>
      <c r="I39" s="40">
        <v>32.0</v>
      </c>
      <c r="J39" s="59">
        <f t="shared" si="1"/>
        <v>49.23076923</v>
      </c>
      <c r="K39" s="59" t="str">
        <f t="shared" si="2"/>
        <v>N</v>
      </c>
      <c r="L39" s="65"/>
      <c r="M39" s="65"/>
      <c r="N39" s="66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3.5" customHeight="1">
      <c r="A40" s="78">
        <v>22.0</v>
      </c>
      <c r="B40" s="57"/>
      <c r="C40" s="58" t="s">
        <v>78</v>
      </c>
      <c r="D40" s="58" t="s">
        <v>79</v>
      </c>
      <c r="E40" s="59" t="s">
        <v>36</v>
      </c>
      <c r="F40" s="59" t="s">
        <v>37</v>
      </c>
      <c r="G40" s="59" t="s">
        <v>36</v>
      </c>
      <c r="H40" s="59" t="s">
        <v>37</v>
      </c>
      <c r="I40" s="59">
        <v>34.0</v>
      </c>
      <c r="J40" s="59">
        <f t="shared" si="1"/>
        <v>52.30769231</v>
      </c>
      <c r="K40" s="59" t="str">
        <f t="shared" si="2"/>
        <v>N</v>
      </c>
      <c r="L40" s="65"/>
      <c r="M40" s="65"/>
      <c r="N40" s="66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3.5" customHeight="1">
      <c r="A41" s="78">
        <v>23.0</v>
      </c>
      <c r="B41" s="57"/>
      <c r="C41" s="58" t="s">
        <v>80</v>
      </c>
      <c r="D41" s="58" t="s">
        <v>81</v>
      </c>
      <c r="E41" s="59" t="s">
        <v>37</v>
      </c>
      <c r="F41" s="59" t="s">
        <v>37</v>
      </c>
      <c r="G41" s="59" t="s">
        <v>36</v>
      </c>
      <c r="H41" s="59" t="s">
        <v>36</v>
      </c>
      <c r="I41" s="59">
        <v>43.0</v>
      </c>
      <c r="J41" s="59">
        <f t="shared" si="1"/>
        <v>66.15384615</v>
      </c>
      <c r="K41" s="59" t="str">
        <f t="shared" si="2"/>
        <v>Y</v>
      </c>
      <c r="L41" s="65"/>
      <c r="M41" s="65"/>
      <c r="N41" s="66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3.5" customHeight="1">
      <c r="A42" s="78">
        <v>24.0</v>
      </c>
      <c r="B42" s="57"/>
      <c r="C42" s="58" t="s">
        <v>82</v>
      </c>
      <c r="D42" s="58" t="s">
        <v>83</v>
      </c>
      <c r="E42" s="59" t="s">
        <v>36</v>
      </c>
      <c r="F42" s="59" t="s">
        <v>36</v>
      </c>
      <c r="G42" s="59" t="s">
        <v>36</v>
      </c>
      <c r="H42" s="59" t="s">
        <v>37</v>
      </c>
      <c r="I42" s="59">
        <v>41.0</v>
      </c>
      <c r="J42" s="59">
        <f t="shared" si="1"/>
        <v>63.07692308</v>
      </c>
      <c r="K42" s="59" t="str">
        <f t="shared" si="2"/>
        <v>Y</v>
      </c>
      <c r="L42" s="65"/>
      <c r="M42" s="65"/>
      <c r="N42" s="66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3.5" customHeight="1">
      <c r="A43" s="78">
        <v>25.0</v>
      </c>
      <c r="B43" s="57"/>
      <c r="C43" s="58" t="s">
        <v>84</v>
      </c>
      <c r="D43" s="58" t="s">
        <v>85</v>
      </c>
      <c r="E43" s="59" t="s">
        <v>36</v>
      </c>
      <c r="F43" s="59" t="s">
        <v>36</v>
      </c>
      <c r="G43" s="59" t="s">
        <v>36</v>
      </c>
      <c r="H43" s="59" t="s">
        <v>37</v>
      </c>
      <c r="I43" s="40">
        <v>42.0</v>
      </c>
      <c r="J43" s="59">
        <f t="shared" si="1"/>
        <v>64.61538462</v>
      </c>
      <c r="K43" s="59" t="str">
        <f t="shared" si="2"/>
        <v>Y</v>
      </c>
      <c r="L43" s="65"/>
      <c r="M43" s="65"/>
      <c r="N43" s="66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3.5" customHeight="1">
      <c r="A44" s="78">
        <v>26.0</v>
      </c>
      <c r="B44" s="57"/>
      <c r="C44" s="58" t="s">
        <v>86</v>
      </c>
      <c r="D44" s="58" t="s">
        <v>87</v>
      </c>
      <c r="E44" s="59" t="s">
        <v>36</v>
      </c>
      <c r="F44" s="59" t="s">
        <v>36</v>
      </c>
      <c r="G44" s="59" t="s">
        <v>37</v>
      </c>
      <c r="H44" s="59" t="s">
        <v>36</v>
      </c>
      <c r="I44" s="40">
        <v>34.0</v>
      </c>
      <c r="J44" s="59">
        <f t="shared" si="1"/>
        <v>52.30769231</v>
      </c>
      <c r="K44" s="59" t="str">
        <f t="shared" si="2"/>
        <v>N</v>
      </c>
      <c r="L44" s="65"/>
      <c r="M44" s="65"/>
      <c r="N44" s="66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78">
        <v>27.0</v>
      </c>
      <c r="B45" s="57"/>
      <c r="C45" s="58" t="s">
        <v>88</v>
      </c>
      <c r="D45" s="58" t="s">
        <v>89</v>
      </c>
      <c r="E45" s="59" t="s">
        <v>36</v>
      </c>
      <c r="F45" s="59" t="s">
        <v>36</v>
      </c>
      <c r="G45" s="59" t="s">
        <v>37</v>
      </c>
      <c r="H45" s="59" t="s">
        <v>37</v>
      </c>
      <c r="I45" s="40">
        <v>26.0</v>
      </c>
      <c r="J45" s="59">
        <f t="shared" si="1"/>
        <v>40</v>
      </c>
      <c r="K45" s="59" t="str">
        <f t="shared" si="2"/>
        <v>N</v>
      </c>
      <c r="L45" s="65"/>
      <c r="M45" s="65"/>
      <c r="N45" s="66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78">
        <v>28.0</v>
      </c>
      <c r="B46" s="57"/>
      <c r="C46" s="58" t="s">
        <v>90</v>
      </c>
      <c r="D46" s="58" t="s">
        <v>91</v>
      </c>
      <c r="E46" s="59" t="s">
        <v>36</v>
      </c>
      <c r="F46" s="59" t="s">
        <v>36</v>
      </c>
      <c r="G46" s="59" t="s">
        <v>36</v>
      </c>
      <c r="H46" s="59" t="s">
        <v>36</v>
      </c>
      <c r="I46" s="40">
        <v>26.0</v>
      </c>
      <c r="J46" s="59">
        <f t="shared" si="1"/>
        <v>40</v>
      </c>
      <c r="K46" s="59" t="str">
        <f t="shared" si="2"/>
        <v>N</v>
      </c>
      <c r="L46" s="65"/>
      <c r="M46" s="65"/>
      <c r="N46" s="66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3.5" customHeight="1">
      <c r="A47" s="78">
        <v>29.0</v>
      </c>
      <c r="B47" s="57"/>
      <c r="C47" s="58" t="s">
        <v>92</v>
      </c>
      <c r="D47" s="58" t="s">
        <v>93</v>
      </c>
      <c r="E47" s="59" t="s">
        <v>36</v>
      </c>
      <c r="F47" s="59" t="s">
        <v>36</v>
      </c>
      <c r="G47" s="59" t="s">
        <v>37</v>
      </c>
      <c r="H47" s="59" t="s">
        <v>36</v>
      </c>
      <c r="I47" s="40">
        <v>26.0</v>
      </c>
      <c r="J47" s="59">
        <f t="shared" si="1"/>
        <v>40</v>
      </c>
      <c r="K47" s="59" t="str">
        <f t="shared" si="2"/>
        <v>N</v>
      </c>
      <c r="L47" s="65"/>
      <c r="M47" s="65"/>
      <c r="N47" s="66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3.5" customHeight="1">
      <c r="A48" s="78">
        <v>30.0</v>
      </c>
      <c r="B48" s="57"/>
      <c r="C48" s="58" t="s">
        <v>94</v>
      </c>
      <c r="D48" s="58" t="s">
        <v>95</v>
      </c>
      <c r="E48" s="59" t="s">
        <v>36</v>
      </c>
      <c r="F48" s="59" t="s">
        <v>36</v>
      </c>
      <c r="G48" s="59" t="s">
        <v>36</v>
      </c>
      <c r="H48" s="59" t="s">
        <v>36</v>
      </c>
      <c r="I48" s="40">
        <v>29.0</v>
      </c>
      <c r="J48" s="59">
        <f t="shared" si="1"/>
        <v>44.61538462</v>
      </c>
      <c r="K48" s="59" t="str">
        <f t="shared" si="2"/>
        <v>N</v>
      </c>
      <c r="L48" s="65"/>
      <c r="M48" s="65"/>
      <c r="N48" s="66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3.5" customHeight="1">
      <c r="A49" s="78">
        <v>31.0</v>
      </c>
      <c r="B49" s="57"/>
      <c r="C49" s="58" t="s">
        <v>96</v>
      </c>
      <c r="D49" s="58" t="s">
        <v>97</v>
      </c>
      <c r="E49" s="59" t="s">
        <v>36</v>
      </c>
      <c r="F49" s="59" t="s">
        <v>36</v>
      </c>
      <c r="G49" s="59" t="s">
        <v>37</v>
      </c>
      <c r="H49" s="59" t="s">
        <v>36</v>
      </c>
      <c r="I49" s="40">
        <v>32.0</v>
      </c>
      <c r="J49" s="59">
        <f t="shared" si="1"/>
        <v>49.23076923</v>
      </c>
      <c r="K49" s="59" t="str">
        <f t="shared" si="2"/>
        <v>N</v>
      </c>
      <c r="L49" s="65"/>
      <c r="M49" s="65"/>
      <c r="N49" s="66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3.5" customHeight="1">
      <c r="A50" s="78">
        <v>32.0</v>
      </c>
      <c r="B50" s="57"/>
      <c r="C50" s="58" t="s">
        <v>98</v>
      </c>
      <c r="D50" s="58" t="s">
        <v>99</v>
      </c>
      <c r="E50" s="59" t="s">
        <v>37</v>
      </c>
      <c r="F50" s="59" t="s">
        <v>37</v>
      </c>
      <c r="G50" s="59" t="s">
        <v>36</v>
      </c>
      <c r="H50" s="59" t="s">
        <v>36</v>
      </c>
      <c r="I50" s="40">
        <v>35.0</v>
      </c>
      <c r="J50" s="59">
        <f t="shared" si="1"/>
        <v>53.84615385</v>
      </c>
      <c r="K50" s="59" t="str">
        <f t="shared" si="2"/>
        <v>N</v>
      </c>
      <c r="L50" s="65"/>
      <c r="M50" s="65"/>
      <c r="N50" s="66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3.5" customHeight="1">
      <c r="A51" s="78">
        <v>33.0</v>
      </c>
      <c r="B51" s="57"/>
      <c r="C51" s="58" t="s">
        <v>100</v>
      </c>
      <c r="D51" s="58" t="s">
        <v>101</v>
      </c>
      <c r="E51" s="59" t="s">
        <v>36</v>
      </c>
      <c r="F51" s="59" t="s">
        <v>36</v>
      </c>
      <c r="G51" s="59" t="s">
        <v>37</v>
      </c>
      <c r="H51" s="59" t="s">
        <v>36</v>
      </c>
      <c r="I51" s="40">
        <v>32.0</v>
      </c>
      <c r="J51" s="59">
        <f t="shared" si="1"/>
        <v>49.23076923</v>
      </c>
      <c r="K51" s="59" t="str">
        <f t="shared" si="2"/>
        <v>N</v>
      </c>
      <c r="L51" s="65"/>
      <c r="M51" s="65"/>
      <c r="N51" s="66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3.5" customHeight="1">
      <c r="A52" s="78">
        <v>34.0</v>
      </c>
      <c r="B52" s="57"/>
      <c r="C52" s="58" t="s">
        <v>102</v>
      </c>
      <c r="D52" s="58" t="s">
        <v>103</v>
      </c>
      <c r="E52" s="59" t="s">
        <v>36</v>
      </c>
      <c r="F52" s="59" t="s">
        <v>37</v>
      </c>
      <c r="G52" s="59" t="s">
        <v>36</v>
      </c>
      <c r="H52" s="59" t="s">
        <v>37</v>
      </c>
      <c r="I52" s="40">
        <v>38.0</v>
      </c>
      <c r="J52" s="59">
        <f t="shared" si="1"/>
        <v>58.46153846</v>
      </c>
      <c r="K52" s="59" t="str">
        <f t="shared" si="2"/>
        <v>N</v>
      </c>
      <c r="L52" s="65"/>
      <c r="M52" s="65"/>
      <c r="N52" s="66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15.5" customHeight="1">
      <c r="A53" s="67" t="s">
        <v>104</v>
      </c>
      <c r="B53" s="3"/>
      <c r="C53" s="67">
        <f>COUNTA(A19:A52)</f>
        <v>34</v>
      </c>
      <c r="D53" s="170"/>
      <c r="E53" s="40">
        <f t="shared" ref="E53:H53" si="3">COUNTIF(E19:E52,"Y")</f>
        <v>24</v>
      </c>
      <c r="F53" s="40">
        <f t="shared" si="3"/>
        <v>20</v>
      </c>
      <c r="G53" s="40">
        <f t="shared" si="3"/>
        <v>23</v>
      </c>
      <c r="H53" s="40">
        <f t="shared" si="3"/>
        <v>20</v>
      </c>
      <c r="I53" s="40"/>
      <c r="J53" s="40"/>
      <c r="K53" s="40">
        <f>COUNTIF(K19:K52,"Y")</f>
        <v>10</v>
      </c>
      <c r="L53" s="65"/>
      <c r="M53" s="65"/>
      <c r="N53" s="66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87.75" customHeight="1">
      <c r="A54" s="171" t="s">
        <v>105</v>
      </c>
      <c r="B54" s="172"/>
      <c r="C54" s="67" t="str">
        <f>'[1]CC1-CO-Attainment-correct'!C34</f>
        <v>#REF!</v>
      </c>
      <c r="D54" s="173" t="s">
        <v>106</v>
      </c>
      <c r="E54" s="40" t="str">
        <f>(E53/C54)*100</f>
        <v>#REF!</v>
      </c>
      <c r="F54" s="40" t="str">
        <f>(F53/C54)*100</f>
        <v>#REF!</v>
      </c>
      <c r="G54" s="40" t="str">
        <f>(G53/C54)*100</f>
        <v>#REF!</v>
      </c>
      <c r="H54" s="40" t="str">
        <f>(H53/C54)*100</f>
        <v>#REF!</v>
      </c>
      <c r="I54" s="40"/>
      <c r="J54" s="40"/>
      <c r="K54" s="40" t="str">
        <f>(K53/C54)*100</f>
        <v>#REF!</v>
      </c>
      <c r="L54" s="65"/>
      <c r="M54" s="65"/>
      <c r="N54" s="66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39.75" customHeight="1">
      <c r="A55" s="78"/>
      <c r="B55" s="57"/>
      <c r="C55" s="57"/>
      <c r="D55" s="174"/>
      <c r="E55" s="176" t="str">
        <f t="shared" ref="E55:K55" si="4">IF(E54&lt;=0,"",IF((E54&gt;=60),"Attained","Not-Attained"))</f>
        <v>#REF!</v>
      </c>
      <c r="F55" s="176" t="str">
        <f t="shared" si="4"/>
        <v>#REF!</v>
      </c>
      <c r="G55" s="176" t="str">
        <f t="shared" si="4"/>
        <v>#REF!</v>
      </c>
      <c r="H55" s="176" t="str">
        <f t="shared" si="4"/>
        <v>#REF!</v>
      </c>
      <c r="I55" s="40" t="str">
        <f t="shared" si="4"/>
        <v/>
      </c>
      <c r="J55" s="40" t="str">
        <f t="shared" si="4"/>
        <v/>
      </c>
      <c r="K55" s="40" t="str">
        <f t="shared" si="4"/>
        <v>#REF!</v>
      </c>
      <c r="L55" s="65"/>
      <c r="M55" s="65"/>
      <c r="N55" s="66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0" customHeight="1">
      <c r="A56" s="78"/>
      <c r="B56" s="57"/>
      <c r="C56" s="57"/>
      <c r="D56" s="174"/>
      <c r="E56" s="40"/>
      <c r="F56" s="40"/>
      <c r="G56" s="40"/>
      <c r="H56" s="40"/>
      <c r="I56" s="40"/>
      <c r="J56" s="40"/>
      <c r="K56" s="40"/>
      <c r="L56" s="65"/>
      <c r="M56" s="65"/>
      <c r="N56" s="66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0" customHeight="1">
      <c r="A57" s="78"/>
      <c r="B57" s="57"/>
      <c r="C57" s="57"/>
      <c r="D57" s="174"/>
      <c r="E57" s="175">
        <v>3.0</v>
      </c>
      <c r="F57" s="175">
        <v>1.0</v>
      </c>
      <c r="G57" s="175">
        <v>1.0</v>
      </c>
      <c r="H57" s="175">
        <v>2.0</v>
      </c>
      <c r="I57" s="40"/>
      <c r="J57" s="40"/>
      <c r="K57" s="175">
        <v>3.0</v>
      </c>
      <c r="L57" s="76"/>
      <c r="M57" s="76"/>
      <c r="N57" s="77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0" customHeight="1">
      <c r="A58" s="78"/>
      <c r="B58" s="57"/>
      <c r="C58" s="57"/>
      <c r="D58" s="69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0" customHeight="1">
      <c r="A59" s="78"/>
      <c r="B59" s="57"/>
      <c r="C59" s="57"/>
      <c r="D59" s="69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0" customHeight="1">
      <c r="A60" s="78"/>
      <c r="B60" s="57"/>
      <c r="C60" s="57"/>
      <c r="D60" s="69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0" customHeight="1">
      <c r="A61" s="78"/>
      <c r="B61" s="57"/>
      <c r="C61" s="57"/>
      <c r="D61" s="69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0" customHeight="1">
      <c r="A62" s="78"/>
      <c r="B62" s="57"/>
      <c r="C62" s="57"/>
      <c r="D62" s="79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0" customHeight="1">
      <c r="A63" s="78"/>
      <c r="B63" s="57"/>
      <c r="C63" s="57"/>
      <c r="D63" s="69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0" customHeight="1">
      <c r="A64" s="78"/>
      <c r="B64" s="57"/>
      <c r="C64" s="57"/>
      <c r="D64" s="69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0" customHeight="1">
      <c r="A65" s="78"/>
      <c r="B65" s="57"/>
      <c r="C65" s="57"/>
      <c r="D65" s="69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3.5" customHeight="1">
      <c r="A66" s="78"/>
      <c r="B66" s="80"/>
      <c r="C66" s="80"/>
      <c r="D66" s="80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3.5" customHeight="1">
      <c r="A67" s="78"/>
      <c r="B67" s="80"/>
      <c r="C67" s="80"/>
      <c r="D67" s="80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3.5" customHeight="1">
      <c r="A68" s="78"/>
      <c r="B68" s="80"/>
      <c r="C68" s="80"/>
      <c r="D68" s="80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3.5" customHeight="1">
      <c r="A69" s="78"/>
      <c r="B69" s="80"/>
      <c r="C69" s="80"/>
      <c r="D69" s="80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3.5" customHeight="1">
      <c r="A70" s="78"/>
      <c r="B70" s="80"/>
      <c r="C70" s="80"/>
      <c r="D70" s="80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3.5" customHeight="1">
      <c r="A71" s="78"/>
      <c r="B71" s="80"/>
      <c r="C71" s="80"/>
      <c r="D71" s="80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3.5" customHeight="1">
      <c r="A72" s="78"/>
      <c r="B72" s="80"/>
      <c r="C72" s="80"/>
      <c r="D72" s="80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3.5" customHeight="1">
      <c r="A73" s="78"/>
      <c r="B73" s="80"/>
      <c r="C73" s="80"/>
      <c r="D73" s="80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3.5" customHeight="1">
      <c r="A74" s="78"/>
      <c r="B74" s="80"/>
      <c r="C74" s="80"/>
      <c r="D74" s="80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3.5" customHeight="1">
      <c r="A75" s="78"/>
      <c r="B75" s="80"/>
      <c r="C75" s="80"/>
      <c r="D75" s="80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3.5" customHeight="1">
      <c r="A76" s="78"/>
      <c r="B76" s="80"/>
      <c r="C76" s="80"/>
      <c r="D76" s="80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3.5" customHeight="1">
      <c r="A77" s="78"/>
      <c r="B77" s="80"/>
      <c r="C77" s="80"/>
      <c r="D77" s="80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3.5" customHeight="1">
      <c r="A78" s="78"/>
      <c r="B78" s="80"/>
      <c r="C78" s="80"/>
      <c r="D78" s="80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3.5" customHeight="1">
      <c r="A79" s="78"/>
      <c r="B79" s="80"/>
      <c r="C79" s="80"/>
      <c r="D79" s="80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3.5" customHeight="1">
      <c r="A80" s="78"/>
      <c r="B80" s="80"/>
      <c r="C80" s="80"/>
      <c r="D80" s="80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3.5" customHeight="1">
      <c r="A81" s="78"/>
      <c r="B81" s="80"/>
      <c r="C81" s="80"/>
      <c r="D81" s="80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3.5" customHeight="1">
      <c r="A82" s="78"/>
      <c r="B82" s="80"/>
      <c r="C82" s="80"/>
      <c r="D82" s="80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3.5" customHeight="1">
      <c r="A83" s="78"/>
      <c r="B83" s="80"/>
      <c r="C83" s="80"/>
      <c r="D83" s="80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3.5" customHeight="1">
      <c r="A84" s="78"/>
      <c r="B84" s="80"/>
      <c r="C84" s="80"/>
      <c r="D84" s="80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3.5" customHeight="1">
      <c r="A85" s="78"/>
      <c r="B85" s="80"/>
      <c r="C85" s="80"/>
      <c r="D85" s="80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3.5" customHeight="1">
      <c r="A86" s="78"/>
      <c r="B86" s="80"/>
      <c r="C86" s="80"/>
      <c r="D86" s="80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3.5" customHeight="1">
      <c r="A87" s="78"/>
      <c r="B87" s="80"/>
      <c r="C87" s="80"/>
      <c r="D87" s="80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3.5" customHeight="1">
      <c r="A88" s="78"/>
      <c r="B88" s="80"/>
      <c r="C88" s="80"/>
      <c r="D88" s="80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3.5" customHeight="1">
      <c r="A89" s="78"/>
      <c r="B89" s="80"/>
      <c r="C89" s="80"/>
      <c r="D89" s="80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3.5" customHeight="1">
      <c r="A90" s="78"/>
      <c r="B90" s="80"/>
      <c r="C90" s="80"/>
      <c r="D90" s="80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3.5" customHeight="1">
      <c r="A91" s="78"/>
      <c r="B91" s="80"/>
      <c r="C91" s="80"/>
      <c r="D91" s="80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3.5" customHeight="1">
      <c r="A92" s="78"/>
      <c r="B92" s="80"/>
      <c r="C92" s="80"/>
      <c r="D92" s="80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3.5" customHeight="1">
      <c r="A93" s="78"/>
      <c r="B93" s="80"/>
      <c r="C93" s="80"/>
      <c r="D93" s="80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3.5" customHeight="1">
      <c r="A94" s="78"/>
      <c r="B94" s="80"/>
      <c r="C94" s="80"/>
      <c r="D94" s="80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3.5" customHeight="1">
      <c r="A95" s="78"/>
      <c r="B95" s="80"/>
      <c r="C95" s="80"/>
      <c r="D95" s="80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3.5" customHeight="1">
      <c r="A96" s="78"/>
      <c r="B96" s="80"/>
      <c r="C96" s="80"/>
      <c r="D96" s="80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3.5" customHeight="1">
      <c r="A97" s="78"/>
      <c r="B97" s="80"/>
      <c r="C97" s="80"/>
      <c r="D97" s="80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3.5" customHeight="1">
      <c r="A98" s="78"/>
      <c r="B98" s="80"/>
      <c r="C98" s="80"/>
      <c r="D98" s="80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3.5" customHeight="1">
      <c r="A99" s="78"/>
      <c r="B99" s="80"/>
      <c r="C99" s="80"/>
      <c r="D99" s="80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3.5" customHeight="1">
      <c r="A100" s="78"/>
      <c r="B100" s="80"/>
      <c r="C100" s="80"/>
      <c r="D100" s="80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3.5" customHeight="1">
      <c r="A101" s="78"/>
      <c r="B101" s="80"/>
      <c r="C101" s="80"/>
      <c r="D101" s="80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3.5" customHeight="1">
      <c r="A102" s="78"/>
      <c r="B102" s="80"/>
      <c r="C102" s="80"/>
      <c r="D102" s="80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3.5" customHeight="1">
      <c r="A103" s="78"/>
      <c r="B103" s="80"/>
      <c r="C103" s="80"/>
      <c r="D103" s="80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3.5" customHeight="1">
      <c r="A104" s="78"/>
      <c r="B104" s="80"/>
      <c r="C104" s="80"/>
      <c r="D104" s="80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3.5" customHeight="1">
      <c r="A105" s="78"/>
      <c r="B105" s="80"/>
      <c r="C105" s="80"/>
      <c r="D105" s="80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3.5" customHeight="1">
      <c r="A106" s="78"/>
      <c r="B106" s="80"/>
      <c r="C106" s="80"/>
      <c r="D106" s="80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3.5" customHeight="1">
      <c r="A107" s="78"/>
      <c r="B107" s="80"/>
      <c r="C107" s="80"/>
      <c r="D107" s="80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3.5" customHeight="1">
      <c r="A108" s="78"/>
      <c r="B108" s="80"/>
      <c r="C108" s="80"/>
      <c r="D108" s="80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3.5" customHeight="1">
      <c r="A109" s="78"/>
      <c r="B109" s="80"/>
      <c r="C109" s="80"/>
      <c r="D109" s="80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3.5" customHeight="1">
      <c r="A110" s="78"/>
      <c r="B110" s="80"/>
      <c r="C110" s="80"/>
      <c r="D110" s="80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3.5" customHeight="1">
      <c r="A111" s="78"/>
      <c r="B111" s="80"/>
      <c r="C111" s="80"/>
      <c r="D111" s="80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0" customHeight="1">
      <c r="A112" s="78"/>
      <c r="B112" s="80"/>
      <c r="C112" s="80"/>
      <c r="D112" s="80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0" customHeight="1">
      <c r="A113" s="78"/>
      <c r="B113" s="80"/>
      <c r="C113" s="80"/>
      <c r="D113" s="80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0" customHeight="1">
      <c r="A114" s="78"/>
      <c r="B114" s="80"/>
      <c r="C114" s="80"/>
      <c r="D114" s="80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0" customHeight="1">
      <c r="A115" s="78"/>
      <c r="B115" s="80"/>
      <c r="C115" s="80"/>
      <c r="D115" s="80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0" customHeight="1">
      <c r="A116" s="78"/>
      <c r="B116" s="80"/>
      <c r="C116" s="80"/>
      <c r="D116" s="80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0" customHeight="1">
      <c r="A117" s="78"/>
      <c r="B117" s="80"/>
      <c r="C117" s="80"/>
      <c r="D117" s="80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0" customHeight="1">
      <c r="A118" s="78"/>
      <c r="B118" s="80"/>
      <c r="C118" s="80"/>
      <c r="D118" s="80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0" customHeight="1">
      <c r="A119" s="78"/>
      <c r="B119" s="80"/>
      <c r="C119" s="80"/>
      <c r="D119" s="80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0" customHeight="1">
      <c r="A120" s="78"/>
      <c r="B120" s="80"/>
      <c r="C120" s="80"/>
      <c r="D120" s="80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0" customHeight="1">
      <c r="A121" s="78"/>
      <c r="B121" s="80"/>
      <c r="C121" s="80"/>
      <c r="D121" s="80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0" customHeight="1">
      <c r="A122" s="78"/>
      <c r="B122" s="80"/>
      <c r="C122" s="80"/>
      <c r="D122" s="80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0" customHeight="1">
      <c r="A123" s="78"/>
      <c r="B123" s="80"/>
      <c r="C123" s="80"/>
      <c r="D123" s="80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0" customHeight="1">
      <c r="A124" s="78"/>
      <c r="B124" s="80"/>
      <c r="C124" s="80"/>
      <c r="D124" s="80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0" customHeight="1">
      <c r="A125" s="78"/>
      <c r="B125" s="80"/>
      <c r="C125" s="80"/>
      <c r="D125" s="80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0" customHeight="1">
      <c r="A126" s="78"/>
      <c r="B126" s="80"/>
      <c r="C126" s="80"/>
      <c r="D126" s="80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0" customHeight="1">
      <c r="A127" s="78"/>
      <c r="B127" s="80"/>
      <c r="C127" s="80"/>
      <c r="D127" s="80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0" customHeight="1">
      <c r="A128" s="78"/>
      <c r="B128" s="80"/>
      <c r="C128" s="80"/>
      <c r="D128" s="80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0" customHeight="1">
      <c r="A129" s="78"/>
      <c r="B129" s="80"/>
      <c r="C129" s="80"/>
      <c r="D129" s="80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3.5" customHeight="1">
      <c r="A130" s="78"/>
      <c r="B130" s="80"/>
      <c r="C130" s="80"/>
      <c r="D130" s="80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3.5" customHeight="1">
      <c r="A131" s="81"/>
      <c r="B131" s="82"/>
      <c r="C131" s="82"/>
      <c r="D131" s="83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3.5" customHeight="1">
      <c r="A132" s="81"/>
      <c r="B132" s="82"/>
      <c r="C132" s="82"/>
      <c r="D132" s="83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3.5" customHeight="1">
      <c r="A133" s="81"/>
      <c r="B133" s="82"/>
      <c r="C133" s="82"/>
      <c r="D133" s="83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3.5" customHeight="1">
      <c r="A134" s="81"/>
      <c r="B134" s="82"/>
      <c r="C134" s="82"/>
      <c r="D134" s="83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3.5" customHeight="1">
      <c r="A135" s="81"/>
      <c r="B135" s="82"/>
      <c r="C135" s="82"/>
      <c r="D135" s="83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3.5" customHeight="1">
      <c r="A136" s="81"/>
      <c r="B136" s="82"/>
      <c r="C136" s="82"/>
      <c r="D136" s="84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3.5" customHeight="1">
      <c r="A137" s="81"/>
      <c r="B137" s="82"/>
      <c r="C137" s="82"/>
      <c r="D137" s="83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3.5" customHeight="1">
      <c r="A138" s="81"/>
      <c r="B138" s="82"/>
      <c r="C138" s="82"/>
      <c r="D138" s="83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3.5" customHeight="1">
      <c r="A139" s="81"/>
      <c r="B139" s="82"/>
      <c r="C139" s="82"/>
      <c r="D139" s="84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3.5" customHeight="1">
      <c r="A140" s="81"/>
      <c r="B140" s="82"/>
      <c r="C140" s="82"/>
      <c r="D140" s="83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3.5" customHeight="1">
      <c r="A141" s="81"/>
      <c r="B141" s="82"/>
      <c r="C141" s="82"/>
      <c r="D141" s="84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3.5" customHeight="1">
      <c r="A142" s="81"/>
      <c r="B142" s="82"/>
      <c r="C142" s="82"/>
      <c r="D142" s="84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3.5" customHeight="1">
      <c r="A143" s="81"/>
      <c r="B143" s="85"/>
      <c r="C143" s="85"/>
      <c r="D143" s="86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3.5" customHeight="1">
      <c r="A144" s="81"/>
      <c r="B144" s="82"/>
      <c r="C144" s="82"/>
      <c r="D144" s="83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3.5" customHeight="1">
      <c r="A145" s="81"/>
      <c r="B145" s="82"/>
      <c r="C145" s="82"/>
      <c r="D145" s="83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3.5" customHeight="1">
      <c r="A146" s="81"/>
      <c r="B146" s="82"/>
      <c r="C146" s="82"/>
      <c r="D146" s="83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3.5" customHeight="1">
      <c r="A147" s="81"/>
      <c r="B147" s="82"/>
      <c r="C147" s="82"/>
      <c r="D147" s="83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3.5" customHeight="1">
      <c r="A148" s="81"/>
      <c r="B148" s="82"/>
      <c r="C148" s="82"/>
      <c r="D148" s="83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3.5" customHeight="1">
      <c r="A149" s="81"/>
      <c r="B149" s="82"/>
      <c r="C149" s="82"/>
      <c r="D149" s="83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3.5" customHeight="1">
      <c r="A150" s="81"/>
      <c r="B150" s="82"/>
      <c r="C150" s="82"/>
      <c r="D150" s="84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3.5" customHeight="1">
      <c r="A151" s="81"/>
      <c r="B151" s="82"/>
      <c r="C151" s="82"/>
      <c r="D151" s="83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3.5" customHeight="1">
      <c r="A152" s="81"/>
      <c r="B152" s="82"/>
      <c r="C152" s="82"/>
      <c r="D152" s="83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3.5" customHeight="1">
      <c r="A153" s="81"/>
      <c r="B153" s="82"/>
      <c r="C153" s="82"/>
      <c r="D153" s="83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3.5" customHeight="1">
      <c r="A154" s="81"/>
      <c r="B154" s="82"/>
      <c r="C154" s="82"/>
      <c r="D154" s="84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3.5" customHeight="1">
      <c r="A155" s="87"/>
      <c r="B155" s="88"/>
      <c r="C155" s="89"/>
      <c r="D155" s="90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3.5" customHeight="1">
      <c r="A156" s="87"/>
      <c r="B156" s="88"/>
      <c r="C156" s="89"/>
      <c r="D156" s="90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3.5" customHeight="1">
      <c r="A157" s="87"/>
      <c r="B157" s="88"/>
      <c r="C157" s="89"/>
      <c r="D157" s="90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3.5" customHeight="1">
      <c r="A158" s="87"/>
      <c r="B158" s="88"/>
      <c r="C158" s="89"/>
      <c r="D158" s="90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3.5" customHeight="1">
      <c r="A159" s="87"/>
      <c r="B159" s="88"/>
      <c r="C159" s="89"/>
      <c r="D159" s="90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3.5" customHeight="1">
      <c r="A160" s="87"/>
      <c r="B160" s="88"/>
      <c r="C160" s="89"/>
      <c r="D160" s="90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3.5" customHeight="1">
      <c r="A161" s="87"/>
      <c r="B161" s="88"/>
      <c r="C161" s="89"/>
      <c r="D161" s="90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3.5" customHeight="1">
      <c r="A162" s="87"/>
      <c r="B162" s="88"/>
      <c r="C162" s="89"/>
      <c r="D162" s="90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3.5" customHeight="1">
      <c r="A163" s="87"/>
      <c r="B163" s="88"/>
      <c r="C163" s="89"/>
      <c r="D163" s="90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3.5" customHeight="1">
      <c r="A164" s="87"/>
      <c r="B164" s="88"/>
      <c r="C164" s="89"/>
      <c r="D164" s="90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3.5" customHeight="1">
      <c r="A165" s="87"/>
      <c r="B165" s="88"/>
      <c r="C165" s="91"/>
      <c r="D165" s="92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3.5" customHeight="1">
      <c r="A166" s="87"/>
      <c r="B166" s="88"/>
      <c r="C166" s="91"/>
      <c r="D166" s="92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3.5" customHeight="1">
      <c r="A167" s="87"/>
      <c r="B167" s="88"/>
      <c r="C167" s="91"/>
      <c r="D167" s="92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3.5" customHeight="1">
      <c r="A168" s="87"/>
      <c r="B168" s="88"/>
      <c r="C168" s="91"/>
      <c r="D168" s="92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3.5" customHeight="1">
      <c r="A169" s="87">
        <v>146.0</v>
      </c>
      <c r="B169" s="88"/>
      <c r="C169" s="91"/>
      <c r="D169" s="92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3.5" customHeight="1">
      <c r="A170" s="87">
        <v>147.0</v>
      </c>
      <c r="B170" s="88"/>
      <c r="C170" s="91"/>
      <c r="D170" s="92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3.5" customHeight="1">
      <c r="A171" s="87">
        <v>148.0</v>
      </c>
      <c r="B171" s="88"/>
      <c r="C171" s="91"/>
      <c r="D171" s="92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3.5" customHeight="1">
      <c r="A172" s="87">
        <v>149.0</v>
      </c>
      <c r="B172" s="88"/>
      <c r="C172" s="91"/>
      <c r="D172" s="92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3.5" customHeight="1">
      <c r="A173" s="87">
        <v>150.0</v>
      </c>
      <c r="B173" s="88"/>
      <c r="C173" s="91"/>
      <c r="D173" s="92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3.5" customHeight="1">
      <c r="A174" s="87">
        <v>151.0</v>
      </c>
      <c r="B174" s="93"/>
      <c r="C174" s="91"/>
      <c r="D174" s="92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3.5" customHeight="1">
      <c r="A175" s="87">
        <v>152.0</v>
      </c>
      <c r="B175" s="88"/>
      <c r="C175" s="91"/>
      <c r="D175" s="92"/>
      <c r="E175" s="33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6.5" customHeight="1">
      <c r="A176" s="87">
        <v>153.0</v>
      </c>
      <c r="B176" s="88"/>
      <c r="C176" s="91"/>
      <c r="D176" s="92"/>
      <c r="E176" s="33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80.25" customHeight="1">
      <c r="A177" s="94"/>
      <c r="B177" s="95" t="s">
        <v>104</v>
      </c>
      <c r="C177" s="75"/>
      <c r="D177" s="67">
        <f>COUNTA(D19:D176)</f>
        <v>35</v>
      </c>
      <c r="E177" s="96" t="s">
        <v>107</v>
      </c>
      <c r="F177" s="97" t="str">
        <f>COUNTIF(#REF!,"3")</f>
        <v>#REF!</v>
      </c>
      <c r="G177" s="97" t="s">
        <v>108</v>
      </c>
      <c r="H177" s="96" t="str">
        <f>COUNTIF(#REF!,"2")</f>
        <v>#REF!</v>
      </c>
      <c r="I177" s="97" t="s">
        <v>109</v>
      </c>
      <c r="J177" s="96" t="str">
        <f>COUNTIF(#REF!,"1")</f>
        <v>#REF!</v>
      </c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</row>
    <row r="178" ht="75.75" customHeight="1">
      <c r="A178" s="98"/>
      <c r="B178" s="67" t="s">
        <v>105</v>
      </c>
      <c r="C178" s="3"/>
      <c r="D178" s="67" t="str">
        <f>COUNTIF(#REF!,"&gt;0")</f>
        <v>#REF!</v>
      </c>
      <c r="E178" s="99" t="s">
        <v>106</v>
      </c>
      <c r="F178" s="100" t="str">
        <f>F177/D178*100</f>
        <v>#REF!</v>
      </c>
      <c r="G178" s="101" t="s">
        <v>110</v>
      </c>
      <c r="H178" s="100" t="str">
        <f>H177/D178*100</f>
        <v>#REF!</v>
      </c>
      <c r="I178" s="101" t="s">
        <v>111</v>
      </c>
      <c r="J178" s="100" t="str">
        <f>J177/D178*100</f>
        <v>#REF!</v>
      </c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21.0" customHeight="1">
      <c r="A179" s="1"/>
      <c r="B179" s="1"/>
      <c r="C179" s="33"/>
      <c r="D179" s="102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3.5" customHeight="1">
      <c r="A180" s="1"/>
      <c r="B180" s="1"/>
      <c r="C180" s="33"/>
      <c r="D180" s="102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3.5" customHeight="1">
      <c r="A181" s="1"/>
      <c r="B181" s="1"/>
      <c r="C181" s="33"/>
      <c r="D181" s="102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3.5" customHeight="1">
      <c r="A182" s="1"/>
      <c r="B182" s="1"/>
      <c r="C182" s="33"/>
      <c r="D182" s="102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3.5" customHeight="1">
      <c r="A183" s="1"/>
      <c r="B183" s="1"/>
      <c r="C183" s="33"/>
      <c r="D183" s="102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3.5" customHeight="1">
      <c r="A184" s="1"/>
      <c r="B184" s="1"/>
      <c r="C184" s="33"/>
      <c r="D184" s="102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3.5" customHeight="1">
      <c r="A185" s="1"/>
      <c r="B185" s="1"/>
      <c r="C185" s="33"/>
      <c r="D185" s="102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3.5" customHeight="1">
      <c r="A186" s="1"/>
      <c r="B186" s="1"/>
      <c r="C186" s="33"/>
      <c r="D186" s="102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3.5" customHeight="1">
      <c r="A187" s="1"/>
      <c r="B187" s="1"/>
      <c r="C187" s="33"/>
      <c r="D187" s="102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3.5" customHeight="1">
      <c r="A188" s="1"/>
      <c r="B188" s="1"/>
      <c r="C188" s="33"/>
      <c r="D188" s="102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3.5" customHeight="1">
      <c r="A189" s="1"/>
      <c r="B189" s="1"/>
      <c r="C189" s="33"/>
      <c r="D189" s="102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3.5" customHeight="1">
      <c r="A190" s="1"/>
      <c r="B190" s="1"/>
      <c r="C190" s="33"/>
      <c r="D190" s="102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3.5" customHeight="1">
      <c r="A191" s="1"/>
      <c r="B191" s="1"/>
      <c r="C191" s="33"/>
      <c r="D191" s="102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3.5" customHeight="1">
      <c r="A192" s="1"/>
      <c r="B192" s="1"/>
      <c r="C192" s="33"/>
      <c r="D192" s="102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3.5" customHeight="1">
      <c r="A193" s="1"/>
      <c r="B193" s="1"/>
      <c r="C193" s="33"/>
      <c r="D193" s="102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3.5" customHeight="1">
      <c r="A194" s="1"/>
      <c r="B194" s="1"/>
      <c r="C194" s="33"/>
      <c r="D194" s="102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3.5" customHeight="1">
      <c r="A195" s="1"/>
      <c r="B195" s="1"/>
      <c r="C195" s="33"/>
      <c r="D195" s="102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3.5" customHeight="1">
      <c r="A196" s="1"/>
      <c r="B196" s="1"/>
      <c r="C196" s="33"/>
      <c r="D196" s="102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3.5" customHeight="1">
      <c r="A197" s="1"/>
      <c r="B197" s="1"/>
      <c r="C197" s="33"/>
      <c r="D197" s="102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3.5" customHeight="1">
      <c r="A198" s="1"/>
      <c r="B198" s="1"/>
      <c r="C198" s="33"/>
      <c r="D198" s="102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3.5" customHeight="1">
      <c r="A199" s="1"/>
      <c r="B199" s="1"/>
      <c r="C199" s="33"/>
      <c r="D199" s="102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3.5" customHeight="1">
      <c r="A200" s="1"/>
      <c r="B200" s="1"/>
      <c r="C200" s="33"/>
      <c r="D200" s="102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3.5" customHeight="1">
      <c r="A201" s="1"/>
      <c r="B201" s="1"/>
      <c r="C201" s="33"/>
      <c r="D201" s="102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3.5" customHeight="1">
      <c r="A202" s="1"/>
      <c r="B202" s="1"/>
      <c r="C202" s="33"/>
      <c r="D202" s="102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3.5" customHeight="1">
      <c r="A203" s="1"/>
      <c r="B203" s="1"/>
      <c r="C203" s="33"/>
      <c r="D203" s="102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3.5" customHeight="1">
      <c r="A204" s="1"/>
      <c r="B204" s="1"/>
      <c r="C204" s="33"/>
      <c r="D204" s="102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3.5" customHeight="1">
      <c r="A205" s="1"/>
      <c r="B205" s="1"/>
      <c r="C205" s="33"/>
      <c r="D205" s="102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3.5" customHeight="1">
      <c r="A206" s="1"/>
      <c r="B206" s="1"/>
      <c r="C206" s="33"/>
      <c r="D206" s="102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3.5" customHeight="1">
      <c r="A207" s="1"/>
      <c r="B207" s="1"/>
      <c r="C207" s="33"/>
      <c r="D207" s="102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3.5" customHeight="1">
      <c r="A208" s="1"/>
      <c r="B208" s="1"/>
      <c r="C208" s="33"/>
      <c r="D208" s="102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3.5" customHeight="1">
      <c r="A209" s="1"/>
      <c r="B209" s="1"/>
      <c r="C209" s="33"/>
      <c r="D209" s="102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3.5" customHeight="1">
      <c r="A210" s="1"/>
      <c r="B210" s="1"/>
      <c r="C210" s="33"/>
      <c r="D210" s="102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3.5" customHeight="1">
      <c r="A211" s="1"/>
      <c r="B211" s="1"/>
      <c r="C211" s="33"/>
      <c r="D211" s="102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3.5" customHeight="1">
      <c r="A212" s="1"/>
      <c r="B212" s="1"/>
      <c r="C212" s="33"/>
      <c r="D212" s="102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3.5" customHeight="1">
      <c r="A213" s="1"/>
      <c r="B213" s="1"/>
      <c r="C213" s="33"/>
      <c r="D213" s="102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3.5" customHeight="1">
      <c r="A214" s="1"/>
      <c r="B214" s="1"/>
      <c r="C214" s="33"/>
      <c r="D214" s="102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3.5" customHeight="1">
      <c r="A215" s="1"/>
      <c r="B215" s="1"/>
      <c r="C215" s="33"/>
      <c r="D215" s="102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3.5" customHeight="1">
      <c r="A216" s="1"/>
      <c r="B216" s="1"/>
      <c r="C216" s="33"/>
      <c r="D216" s="102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3.5" customHeight="1">
      <c r="A217" s="1"/>
      <c r="B217" s="1"/>
      <c r="C217" s="33"/>
      <c r="D217" s="102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3.5" customHeight="1">
      <c r="A218" s="1"/>
      <c r="B218" s="1"/>
      <c r="C218" s="33"/>
      <c r="D218" s="102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3.5" customHeight="1">
      <c r="A219" s="1"/>
      <c r="B219" s="1"/>
      <c r="C219" s="33"/>
      <c r="D219" s="102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3.5" customHeight="1">
      <c r="A220" s="1"/>
      <c r="B220" s="1"/>
      <c r="C220" s="33"/>
      <c r="D220" s="102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3.5" customHeight="1">
      <c r="A221" s="1"/>
      <c r="B221" s="1"/>
      <c r="C221" s="33"/>
      <c r="D221" s="102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3.5" customHeight="1">
      <c r="A222" s="1"/>
      <c r="B222" s="1"/>
      <c r="C222" s="33"/>
      <c r="D222" s="102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3.5" customHeight="1">
      <c r="A223" s="1"/>
      <c r="B223" s="1"/>
      <c r="C223" s="33"/>
      <c r="D223" s="102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3.5" customHeight="1">
      <c r="A224" s="1"/>
      <c r="B224" s="1"/>
      <c r="C224" s="33"/>
      <c r="D224" s="102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3.5" customHeight="1">
      <c r="A225" s="1"/>
      <c r="B225" s="1"/>
      <c r="C225" s="33"/>
      <c r="D225" s="102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3.5" customHeight="1">
      <c r="A226" s="1"/>
      <c r="B226" s="1"/>
      <c r="C226" s="33"/>
      <c r="D226" s="102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3.5" customHeight="1">
      <c r="A227" s="1"/>
      <c r="B227" s="1"/>
      <c r="C227" s="33"/>
      <c r="D227" s="102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3.5" customHeight="1">
      <c r="A228" s="1"/>
      <c r="B228" s="1"/>
      <c r="C228" s="33"/>
      <c r="D228" s="102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3.5" customHeight="1">
      <c r="A229" s="1"/>
      <c r="B229" s="1"/>
      <c r="C229" s="33"/>
      <c r="D229" s="102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3.5" customHeight="1">
      <c r="A230" s="1"/>
      <c r="B230" s="1"/>
      <c r="C230" s="33"/>
      <c r="D230" s="102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3.5" customHeight="1">
      <c r="A231" s="1"/>
      <c r="B231" s="1"/>
      <c r="C231" s="33"/>
      <c r="D231" s="102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3.5" customHeight="1">
      <c r="A232" s="1"/>
      <c r="B232" s="1"/>
      <c r="C232" s="33"/>
      <c r="D232" s="102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3.5" customHeight="1">
      <c r="A233" s="1"/>
      <c r="B233" s="1"/>
      <c r="C233" s="33"/>
      <c r="D233" s="102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3.5" customHeight="1">
      <c r="A234" s="1"/>
      <c r="B234" s="1"/>
      <c r="C234" s="33"/>
      <c r="D234" s="102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3.5" customHeight="1">
      <c r="A235" s="1"/>
      <c r="B235" s="1"/>
      <c r="C235" s="33"/>
      <c r="D235" s="102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3.5" customHeight="1">
      <c r="A236" s="1"/>
      <c r="B236" s="1"/>
      <c r="C236" s="33"/>
      <c r="D236" s="102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3.5" customHeight="1">
      <c r="A237" s="1"/>
      <c r="B237" s="1"/>
      <c r="C237" s="33"/>
      <c r="D237" s="102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3.5" customHeight="1">
      <c r="A238" s="1"/>
      <c r="B238" s="1"/>
      <c r="C238" s="33"/>
      <c r="D238" s="102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3.5" customHeight="1">
      <c r="A239" s="1"/>
      <c r="B239" s="1"/>
      <c r="C239" s="33"/>
      <c r="D239" s="102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3.5" customHeight="1">
      <c r="A240" s="1"/>
      <c r="B240" s="1"/>
      <c r="C240" s="33"/>
      <c r="D240" s="102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3.5" customHeight="1">
      <c r="A241" s="1"/>
      <c r="B241" s="1"/>
      <c r="C241" s="33"/>
      <c r="D241" s="102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3.5" customHeight="1">
      <c r="A242" s="1"/>
      <c r="B242" s="1"/>
      <c r="C242" s="33"/>
      <c r="D242" s="102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3.5" customHeight="1">
      <c r="A243" s="1"/>
      <c r="B243" s="1"/>
      <c r="C243" s="33"/>
      <c r="D243" s="102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3.5" customHeight="1">
      <c r="A244" s="1"/>
      <c r="B244" s="1"/>
      <c r="C244" s="33"/>
      <c r="D244" s="102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3.5" customHeight="1">
      <c r="A245" s="1"/>
      <c r="B245" s="1"/>
      <c r="C245" s="33"/>
      <c r="D245" s="102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3.5" customHeight="1">
      <c r="A246" s="1"/>
      <c r="B246" s="1"/>
      <c r="C246" s="33"/>
      <c r="D246" s="102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3.5" customHeight="1">
      <c r="A247" s="1"/>
      <c r="B247" s="1"/>
      <c r="C247" s="33"/>
      <c r="D247" s="102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3.5" customHeight="1">
      <c r="A248" s="1"/>
      <c r="B248" s="1"/>
      <c r="C248" s="33"/>
      <c r="D248" s="102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3.5" customHeight="1">
      <c r="A249" s="1"/>
      <c r="B249" s="1"/>
      <c r="C249" s="33"/>
      <c r="D249" s="102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3.5" customHeight="1">
      <c r="A250" s="1"/>
      <c r="B250" s="1"/>
      <c r="C250" s="33"/>
      <c r="D250" s="102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3.5" customHeight="1">
      <c r="A251" s="1"/>
      <c r="B251" s="1"/>
      <c r="C251" s="33"/>
      <c r="D251" s="102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3.5" customHeight="1">
      <c r="A252" s="1"/>
      <c r="B252" s="1"/>
      <c r="C252" s="33"/>
      <c r="D252" s="102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3.5" customHeight="1">
      <c r="A253" s="1"/>
      <c r="B253" s="1"/>
      <c r="C253" s="33"/>
      <c r="D253" s="102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3.5" customHeight="1">
      <c r="A254" s="1"/>
      <c r="B254" s="1"/>
      <c r="C254" s="33"/>
      <c r="D254" s="102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3.5" customHeight="1">
      <c r="A255" s="1"/>
      <c r="B255" s="1"/>
      <c r="C255" s="33"/>
      <c r="D255" s="102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3.5" customHeight="1">
      <c r="A256" s="1"/>
      <c r="B256" s="1"/>
      <c r="C256" s="33"/>
      <c r="D256" s="102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3.5" customHeight="1">
      <c r="A257" s="1"/>
      <c r="B257" s="1"/>
      <c r="C257" s="33"/>
      <c r="D257" s="102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3.5" customHeight="1">
      <c r="A258" s="1"/>
      <c r="B258" s="1"/>
      <c r="C258" s="33"/>
      <c r="D258" s="102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3.5" customHeight="1">
      <c r="A259" s="1"/>
      <c r="B259" s="1"/>
      <c r="C259" s="33"/>
      <c r="D259" s="102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3.5" customHeight="1">
      <c r="A260" s="1"/>
      <c r="B260" s="1"/>
      <c r="C260" s="33"/>
      <c r="D260" s="102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3.5" customHeight="1">
      <c r="A261" s="1"/>
      <c r="B261" s="1"/>
      <c r="C261" s="33"/>
      <c r="D261" s="102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3.5" customHeight="1">
      <c r="A262" s="1"/>
      <c r="B262" s="1"/>
      <c r="C262" s="33"/>
      <c r="D262" s="102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3.5" customHeight="1">
      <c r="A263" s="1"/>
      <c r="B263" s="1"/>
      <c r="C263" s="33"/>
      <c r="D263" s="102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3.5" customHeight="1">
      <c r="A264" s="1"/>
      <c r="B264" s="1"/>
      <c r="C264" s="33"/>
      <c r="D264" s="102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3.5" customHeight="1">
      <c r="A265" s="1"/>
      <c r="B265" s="1"/>
      <c r="C265" s="33"/>
      <c r="D265" s="102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3.5" customHeight="1">
      <c r="A266" s="1"/>
      <c r="B266" s="1"/>
      <c r="C266" s="33"/>
      <c r="D266" s="102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3.5" customHeight="1">
      <c r="A267" s="1"/>
      <c r="B267" s="1"/>
      <c r="C267" s="33"/>
      <c r="D267" s="102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3.5" customHeight="1">
      <c r="A268" s="1"/>
      <c r="B268" s="1"/>
      <c r="C268" s="33"/>
      <c r="D268" s="102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3.5" customHeight="1">
      <c r="A269" s="1"/>
      <c r="B269" s="1"/>
      <c r="C269" s="33"/>
      <c r="D269" s="102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3.5" customHeight="1">
      <c r="A270" s="1"/>
      <c r="B270" s="1"/>
      <c r="C270" s="33"/>
      <c r="D270" s="102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3.5" customHeight="1">
      <c r="A271" s="1"/>
      <c r="B271" s="1"/>
      <c r="C271" s="33"/>
      <c r="D271" s="102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3.5" customHeight="1">
      <c r="A272" s="1"/>
      <c r="B272" s="1"/>
      <c r="C272" s="33"/>
      <c r="D272" s="102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3.5" customHeight="1">
      <c r="A273" s="1"/>
      <c r="B273" s="1"/>
      <c r="C273" s="33"/>
      <c r="D273" s="102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3.5" customHeight="1">
      <c r="A274" s="1"/>
      <c r="B274" s="1"/>
      <c r="C274" s="33"/>
      <c r="D274" s="102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3.5" customHeight="1">
      <c r="A275" s="1"/>
      <c r="B275" s="1"/>
      <c r="C275" s="33"/>
      <c r="D275" s="102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3.5" customHeight="1">
      <c r="A276" s="1"/>
      <c r="B276" s="1"/>
      <c r="C276" s="33"/>
      <c r="D276" s="102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3.5" customHeight="1">
      <c r="A277" s="1"/>
      <c r="B277" s="1"/>
      <c r="C277" s="33"/>
      <c r="D277" s="102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3.5" customHeight="1">
      <c r="A278" s="1"/>
      <c r="B278" s="1"/>
      <c r="C278" s="33"/>
      <c r="D278" s="102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3.5" customHeight="1">
      <c r="A279" s="1"/>
      <c r="B279" s="1"/>
      <c r="C279" s="33"/>
      <c r="D279" s="102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3.5" customHeight="1">
      <c r="A280" s="1"/>
      <c r="B280" s="1"/>
      <c r="C280" s="33"/>
      <c r="D280" s="102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3.5" customHeight="1">
      <c r="A281" s="1"/>
      <c r="B281" s="1"/>
      <c r="C281" s="33"/>
      <c r="D281" s="102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3.5" customHeight="1">
      <c r="A282" s="1"/>
      <c r="B282" s="1"/>
      <c r="C282" s="33"/>
      <c r="D282" s="102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3.5" customHeight="1">
      <c r="A283" s="1"/>
      <c r="B283" s="1"/>
      <c r="C283" s="33"/>
      <c r="D283" s="102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3.5" customHeight="1">
      <c r="A284" s="1"/>
      <c r="B284" s="1"/>
      <c r="C284" s="33"/>
      <c r="D284" s="102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3.5" customHeight="1">
      <c r="A285" s="1"/>
      <c r="B285" s="1"/>
      <c r="C285" s="33"/>
      <c r="D285" s="102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3.5" customHeight="1">
      <c r="A286" s="1"/>
      <c r="B286" s="1"/>
      <c r="C286" s="33"/>
      <c r="D286" s="102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3.5" customHeight="1">
      <c r="A287" s="1"/>
      <c r="B287" s="1"/>
      <c r="C287" s="33"/>
      <c r="D287" s="102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3.5" customHeight="1">
      <c r="A288" s="1"/>
      <c r="B288" s="1"/>
      <c r="C288" s="33"/>
      <c r="D288" s="102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3.5" customHeight="1">
      <c r="A289" s="1"/>
      <c r="B289" s="1"/>
      <c r="C289" s="33"/>
      <c r="D289" s="102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3.5" customHeight="1">
      <c r="A290" s="1"/>
      <c r="B290" s="1"/>
      <c r="C290" s="33"/>
      <c r="D290" s="102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3.5" customHeight="1">
      <c r="A291" s="1"/>
      <c r="B291" s="1"/>
      <c r="C291" s="33"/>
      <c r="D291" s="102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3.5" customHeight="1">
      <c r="A292" s="1"/>
      <c r="B292" s="1"/>
      <c r="C292" s="33"/>
      <c r="D292" s="102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3.5" customHeight="1">
      <c r="A293" s="1"/>
      <c r="B293" s="1"/>
      <c r="C293" s="33"/>
      <c r="D293" s="102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3.5" customHeight="1">
      <c r="A294" s="1"/>
      <c r="B294" s="1"/>
      <c r="C294" s="33"/>
      <c r="D294" s="102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3.5" customHeight="1">
      <c r="A295" s="1"/>
      <c r="B295" s="1"/>
      <c r="C295" s="33"/>
      <c r="D295" s="102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3.5" customHeight="1">
      <c r="A296" s="1"/>
      <c r="B296" s="1"/>
      <c r="C296" s="33"/>
      <c r="D296" s="102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3.5" customHeight="1">
      <c r="A297" s="1"/>
      <c r="B297" s="1"/>
      <c r="C297" s="33"/>
      <c r="D297" s="102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3.5" customHeight="1">
      <c r="A298" s="1"/>
      <c r="B298" s="1"/>
      <c r="C298" s="33"/>
      <c r="D298" s="102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3.5" customHeight="1">
      <c r="A299" s="1"/>
      <c r="B299" s="1"/>
      <c r="C299" s="33"/>
      <c r="D299" s="102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3.5" customHeight="1">
      <c r="A300" s="1"/>
      <c r="B300" s="1"/>
      <c r="C300" s="33"/>
      <c r="D300" s="102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3.5" customHeight="1">
      <c r="A301" s="1"/>
      <c r="B301" s="1"/>
      <c r="C301" s="33"/>
      <c r="D301" s="102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3.5" customHeight="1">
      <c r="A302" s="1"/>
      <c r="B302" s="1"/>
      <c r="C302" s="33"/>
      <c r="D302" s="102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3.5" customHeight="1">
      <c r="A303" s="1"/>
      <c r="B303" s="1"/>
      <c r="C303" s="33"/>
      <c r="D303" s="102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3.5" customHeight="1">
      <c r="A304" s="1"/>
      <c r="B304" s="1"/>
      <c r="C304" s="33"/>
      <c r="D304" s="102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3.5" customHeight="1">
      <c r="A305" s="1"/>
      <c r="B305" s="1"/>
      <c r="C305" s="33"/>
      <c r="D305" s="102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3.5" customHeight="1">
      <c r="A306" s="1"/>
      <c r="B306" s="1"/>
      <c r="C306" s="33"/>
      <c r="D306" s="102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3.5" customHeight="1">
      <c r="A307" s="1"/>
      <c r="B307" s="1"/>
      <c r="C307" s="33"/>
      <c r="D307" s="102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3.5" customHeight="1">
      <c r="A308" s="1"/>
      <c r="B308" s="1"/>
      <c r="C308" s="33"/>
      <c r="D308" s="102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3.5" customHeight="1">
      <c r="A309" s="1"/>
      <c r="B309" s="1"/>
      <c r="C309" s="33"/>
      <c r="D309" s="102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3.5" customHeight="1">
      <c r="A310" s="1"/>
      <c r="B310" s="1"/>
      <c r="C310" s="33"/>
      <c r="D310" s="102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3.5" customHeight="1">
      <c r="A311" s="1"/>
      <c r="B311" s="1"/>
      <c r="C311" s="33"/>
      <c r="D311" s="102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3.5" customHeight="1">
      <c r="A312" s="1"/>
      <c r="B312" s="1"/>
      <c r="C312" s="33"/>
      <c r="D312" s="102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3.5" customHeight="1">
      <c r="A313" s="1"/>
      <c r="B313" s="1"/>
      <c r="C313" s="33"/>
      <c r="D313" s="102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3.5" customHeight="1">
      <c r="A314" s="1"/>
      <c r="B314" s="1"/>
      <c r="C314" s="33"/>
      <c r="D314" s="102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3.5" customHeight="1">
      <c r="A315" s="1"/>
      <c r="B315" s="1"/>
      <c r="C315" s="33"/>
      <c r="D315" s="102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3.5" customHeight="1">
      <c r="A316" s="1"/>
      <c r="B316" s="1"/>
      <c r="C316" s="33"/>
      <c r="D316" s="102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3.5" customHeight="1">
      <c r="A317" s="1"/>
      <c r="B317" s="1"/>
      <c r="C317" s="33"/>
      <c r="D317" s="102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3.5" customHeight="1">
      <c r="A318" s="1"/>
      <c r="B318" s="1"/>
      <c r="C318" s="33"/>
      <c r="D318" s="102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3.5" customHeight="1">
      <c r="A319" s="1"/>
      <c r="B319" s="1"/>
      <c r="C319" s="33"/>
      <c r="D319" s="102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3.5" customHeight="1">
      <c r="A320" s="1"/>
      <c r="B320" s="1"/>
      <c r="C320" s="33"/>
      <c r="D320" s="102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3.5" customHeight="1">
      <c r="A321" s="1"/>
      <c r="B321" s="1"/>
      <c r="C321" s="33"/>
      <c r="D321" s="102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3.5" customHeight="1">
      <c r="A322" s="1"/>
      <c r="B322" s="1"/>
      <c r="C322" s="33"/>
      <c r="D322" s="102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3.5" customHeight="1">
      <c r="A323" s="1"/>
      <c r="B323" s="1"/>
      <c r="C323" s="33"/>
      <c r="D323" s="102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3.5" customHeight="1">
      <c r="A324" s="1"/>
      <c r="B324" s="1"/>
      <c r="C324" s="33"/>
      <c r="D324" s="102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3.5" customHeight="1">
      <c r="A325" s="1"/>
      <c r="B325" s="1"/>
      <c r="C325" s="33"/>
      <c r="D325" s="102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3.5" customHeight="1">
      <c r="A326" s="1"/>
      <c r="B326" s="1"/>
      <c r="C326" s="33"/>
      <c r="D326" s="102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3.5" customHeight="1">
      <c r="A327" s="1"/>
      <c r="B327" s="1"/>
      <c r="C327" s="33"/>
      <c r="D327" s="102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3.5" customHeight="1">
      <c r="A328" s="1"/>
      <c r="B328" s="1"/>
      <c r="C328" s="33"/>
      <c r="D328" s="102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3.5" customHeight="1">
      <c r="A329" s="1"/>
      <c r="B329" s="1"/>
      <c r="C329" s="33"/>
      <c r="D329" s="102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3.5" customHeight="1">
      <c r="A330" s="1"/>
      <c r="B330" s="1"/>
      <c r="C330" s="33"/>
      <c r="D330" s="102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3.5" customHeight="1">
      <c r="A331" s="1"/>
      <c r="B331" s="1"/>
      <c r="C331" s="33"/>
      <c r="D331" s="102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3.5" customHeight="1">
      <c r="A332" s="1"/>
      <c r="B332" s="1"/>
      <c r="C332" s="33"/>
      <c r="D332" s="102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3.5" customHeight="1">
      <c r="A333" s="1"/>
      <c r="B333" s="1"/>
      <c r="C333" s="33"/>
      <c r="D333" s="102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3.5" customHeight="1">
      <c r="A334" s="1"/>
      <c r="B334" s="1"/>
      <c r="C334" s="33"/>
      <c r="D334" s="102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3.5" customHeight="1">
      <c r="A335" s="1"/>
      <c r="B335" s="1"/>
      <c r="C335" s="33"/>
      <c r="D335" s="102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3.5" customHeight="1">
      <c r="A336" s="1"/>
      <c r="B336" s="1"/>
      <c r="C336" s="33"/>
      <c r="D336" s="102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3.5" customHeight="1">
      <c r="A337" s="1"/>
      <c r="B337" s="1"/>
      <c r="C337" s="33"/>
      <c r="D337" s="102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3.5" customHeight="1">
      <c r="A338" s="1"/>
      <c r="B338" s="1"/>
      <c r="C338" s="33"/>
      <c r="D338" s="102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3.5" customHeight="1">
      <c r="A339" s="1"/>
      <c r="B339" s="1"/>
      <c r="C339" s="33"/>
      <c r="D339" s="102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3.5" customHeight="1">
      <c r="A340" s="1"/>
      <c r="B340" s="1"/>
      <c r="C340" s="33"/>
      <c r="D340" s="102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3.5" customHeight="1">
      <c r="A341" s="1"/>
      <c r="B341" s="1"/>
      <c r="C341" s="33"/>
      <c r="D341" s="102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3.5" customHeight="1">
      <c r="A342" s="1"/>
      <c r="B342" s="1"/>
      <c r="C342" s="33"/>
      <c r="D342" s="102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3.5" customHeight="1">
      <c r="A343" s="1"/>
      <c r="B343" s="1"/>
      <c r="C343" s="33"/>
      <c r="D343" s="102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3.5" customHeight="1">
      <c r="A344" s="1"/>
      <c r="B344" s="1"/>
      <c r="C344" s="33"/>
      <c r="D344" s="102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3.5" customHeight="1">
      <c r="A345" s="1"/>
      <c r="B345" s="1"/>
      <c r="C345" s="33"/>
      <c r="D345" s="102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3.5" customHeight="1">
      <c r="A346" s="1"/>
      <c r="B346" s="1"/>
      <c r="C346" s="33"/>
      <c r="D346" s="102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3.5" customHeight="1">
      <c r="A347" s="1"/>
      <c r="B347" s="1"/>
      <c r="C347" s="33"/>
      <c r="D347" s="102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3.5" customHeight="1">
      <c r="A348" s="1"/>
      <c r="B348" s="1"/>
      <c r="C348" s="33"/>
      <c r="D348" s="102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3.5" customHeight="1">
      <c r="A349" s="1"/>
      <c r="B349" s="1"/>
      <c r="C349" s="33"/>
      <c r="D349" s="102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3.5" customHeight="1">
      <c r="A350" s="1"/>
      <c r="B350" s="1"/>
      <c r="C350" s="33"/>
      <c r="D350" s="102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3.5" customHeight="1">
      <c r="A351" s="1"/>
      <c r="B351" s="1"/>
      <c r="C351" s="33"/>
      <c r="D351" s="102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3.5" customHeight="1">
      <c r="A352" s="1"/>
      <c r="B352" s="1"/>
      <c r="C352" s="33"/>
      <c r="D352" s="102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3.5" customHeight="1">
      <c r="A353" s="1"/>
      <c r="B353" s="1"/>
      <c r="C353" s="33"/>
      <c r="D353" s="102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3.5" customHeight="1">
      <c r="A354" s="1"/>
      <c r="B354" s="1"/>
      <c r="C354" s="33"/>
      <c r="D354" s="102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3.5" customHeight="1">
      <c r="A355" s="1"/>
      <c r="B355" s="1"/>
      <c r="C355" s="33"/>
      <c r="D355" s="102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3.5" customHeight="1">
      <c r="A356" s="1"/>
      <c r="B356" s="1"/>
      <c r="C356" s="33"/>
      <c r="D356" s="102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3.5" customHeight="1">
      <c r="A357" s="1"/>
      <c r="B357" s="1"/>
      <c r="C357" s="33"/>
      <c r="D357" s="102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3.5" customHeight="1">
      <c r="A358" s="1"/>
      <c r="B358" s="1"/>
      <c r="C358" s="33"/>
      <c r="D358" s="102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3.5" customHeight="1">
      <c r="A359" s="1"/>
      <c r="B359" s="1"/>
      <c r="C359" s="33"/>
      <c r="D359" s="102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3.5" customHeight="1">
      <c r="A360" s="1"/>
      <c r="B360" s="1"/>
      <c r="C360" s="33"/>
      <c r="D360" s="102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3.5" customHeight="1">
      <c r="A361" s="1"/>
      <c r="B361" s="1"/>
      <c r="C361" s="33"/>
      <c r="D361" s="102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3.5" customHeight="1">
      <c r="A362" s="1"/>
      <c r="B362" s="1"/>
      <c r="C362" s="33"/>
      <c r="D362" s="102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3.5" customHeight="1">
      <c r="A363" s="1"/>
      <c r="B363" s="1"/>
      <c r="C363" s="33"/>
      <c r="D363" s="102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3.5" customHeight="1">
      <c r="A364" s="1"/>
      <c r="B364" s="1"/>
      <c r="C364" s="33"/>
      <c r="D364" s="102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3.5" customHeight="1">
      <c r="A365" s="1"/>
      <c r="B365" s="1"/>
      <c r="C365" s="33"/>
      <c r="D365" s="102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3.5" customHeight="1">
      <c r="A366" s="1"/>
      <c r="B366" s="1"/>
      <c r="C366" s="33"/>
      <c r="D366" s="102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3.5" customHeight="1">
      <c r="A367" s="1"/>
      <c r="B367" s="1"/>
      <c r="C367" s="33"/>
      <c r="D367" s="102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3.5" customHeight="1">
      <c r="A368" s="1"/>
      <c r="B368" s="1"/>
      <c r="C368" s="33"/>
      <c r="D368" s="102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3.5" customHeight="1">
      <c r="A369" s="1"/>
      <c r="B369" s="1"/>
      <c r="C369" s="33"/>
      <c r="D369" s="102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3.5" customHeight="1">
      <c r="A370" s="1"/>
      <c r="B370" s="1"/>
      <c r="C370" s="33"/>
      <c r="D370" s="102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3.5" customHeight="1">
      <c r="A371" s="1"/>
      <c r="B371" s="1"/>
      <c r="C371" s="33"/>
      <c r="D371" s="102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3.5" customHeight="1">
      <c r="A372" s="1"/>
      <c r="B372" s="1"/>
      <c r="C372" s="33"/>
      <c r="D372" s="102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3.5" customHeight="1">
      <c r="A373" s="1"/>
      <c r="B373" s="1"/>
      <c r="C373" s="33"/>
      <c r="D373" s="102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3.5" customHeight="1">
      <c r="A374" s="1"/>
      <c r="B374" s="1"/>
      <c r="C374" s="33"/>
      <c r="D374" s="102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3.5" customHeight="1">
      <c r="A375" s="1"/>
      <c r="B375" s="1"/>
      <c r="C375" s="33"/>
      <c r="D375" s="102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3.5" customHeight="1">
      <c r="A376" s="1"/>
      <c r="B376" s="1"/>
      <c r="C376" s="33"/>
      <c r="D376" s="102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3.5" customHeight="1">
      <c r="A377" s="1"/>
      <c r="B377" s="1"/>
      <c r="C377" s="33"/>
      <c r="D377" s="102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3.5" customHeight="1">
      <c r="A378" s="1"/>
      <c r="B378" s="1"/>
      <c r="C378" s="33"/>
      <c r="D378" s="102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3.5" customHeight="1">
      <c r="A379" s="1"/>
      <c r="B379" s="1"/>
      <c r="C379" s="33"/>
      <c r="D379" s="102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3.5" customHeight="1">
      <c r="A380" s="1"/>
      <c r="B380" s="1"/>
      <c r="C380" s="33"/>
      <c r="D380" s="102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3.5" customHeight="1">
      <c r="A381" s="1"/>
      <c r="B381" s="1"/>
      <c r="C381" s="33"/>
      <c r="D381" s="102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3.5" customHeight="1">
      <c r="A382" s="1"/>
      <c r="B382" s="1"/>
      <c r="C382" s="33"/>
      <c r="D382" s="102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3.5" customHeight="1">
      <c r="A383" s="1"/>
      <c r="B383" s="1"/>
      <c r="C383" s="33"/>
      <c r="D383" s="102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3.5" customHeight="1">
      <c r="A384" s="1"/>
      <c r="B384" s="1"/>
      <c r="C384" s="33"/>
      <c r="D384" s="102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3.5" customHeight="1">
      <c r="A385" s="1"/>
      <c r="B385" s="1"/>
      <c r="C385" s="33"/>
      <c r="D385" s="102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3.5" customHeight="1">
      <c r="A386" s="1"/>
      <c r="B386" s="1"/>
      <c r="C386" s="33"/>
      <c r="D386" s="102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3.5" customHeight="1">
      <c r="A387" s="1"/>
      <c r="B387" s="1"/>
      <c r="C387" s="33"/>
      <c r="D387" s="102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3.5" customHeight="1">
      <c r="A388" s="1"/>
      <c r="B388" s="1"/>
      <c r="C388" s="33"/>
      <c r="D388" s="102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3.5" customHeight="1">
      <c r="A389" s="1"/>
      <c r="B389" s="1"/>
      <c r="C389" s="33"/>
      <c r="D389" s="102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3.5" customHeight="1">
      <c r="A390" s="1"/>
      <c r="B390" s="1"/>
      <c r="C390" s="33"/>
      <c r="D390" s="102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3.5" customHeight="1">
      <c r="A391" s="1"/>
      <c r="B391" s="1"/>
      <c r="C391" s="33"/>
      <c r="D391" s="102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3.5" customHeight="1">
      <c r="A392" s="1"/>
      <c r="B392" s="1"/>
      <c r="C392" s="33"/>
      <c r="D392" s="102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3.5" customHeight="1">
      <c r="A393" s="1"/>
      <c r="B393" s="1"/>
      <c r="C393" s="33"/>
      <c r="D393" s="102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3.5" customHeight="1">
      <c r="A394" s="1"/>
      <c r="B394" s="1"/>
      <c r="C394" s="33"/>
      <c r="D394" s="102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3.5" customHeight="1">
      <c r="A395" s="1"/>
      <c r="B395" s="1"/>
      <c r="C395" s="33"/>
      <c r="D395" s="102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3.5" customHeight="1">
      <c r="A396" s="1"/>
      <c r="B396" s="1"/>
      <c r="C396" s="33"/>
      <c r="D396" s="102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3.5" customHeight="1">
      <c r="A397" s="1"/>
      <c r="B397" s="1"/>
      <c r="C397" s="33"/>
      <c r="D397" s="102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3.5" customHeight="1">
      <c r="A398" s="1"/>
      <c r="B398" s="1"/>
      <c r="C398" s="33"/>
      <c r="D398" s="102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3.5" customHeight="1">
      <c r="A399" s="1"/>
      <c r="B399" s="1"/>
      <c r="C399" s="33"/>
      <c r="D399" s="102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3.5" customHeight="1">
      <c r="A400" s="1"/>
      <c r="B400" s="1"/>
      <c r="C400" s="33"/>
      <c r="D400" s="102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3.5" customHeight="1">
      <c r="A401" s="1"/>
      <c r="B401" s="1"/>
      <c r="C401" s="33"/>
      <c r="D401" s="102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3.5" customHeight="1">
      <c r="A402" s="1"/>
      <c r="B402" s="1"/>
      <c r="C402" s="33"/>
      <c r="D402" s="102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3.5" customHeight="1">
      <c r="A403" s="1"/>
      <c r="B403" s="1"/>
      <c r="C403" s="33"/>
      <c r="D403" s="102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3.5" customHeight="1">
      <c r="A404" s="1"/>
      <c r="B404" s="1"/>
      <c r="C404" s="33"/>
      <c r="D404" s="102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3.5" customHeight="1">
      <c r="A405" s="1"/>
      <c r="B405" s="1"/>
      <c r="C405" s="33"/>
      <c r="D405" s="102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3.5" customHeight="1">
      <c r="A406" s="1"/>
      <c r="B406" s="1"/>
      <c r="C406" s="33"/>
      <c r="D406" s="102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3.5" customHeight="1">
      <c r="A407" s="1"/>
      <c r="B407" s="1"/>
      <c r="C407" s="33"/>
      <c r="D407" s="102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3.5" customHeight="1">
      <c r="A408" s="1"/>
      <c r="B408" s="1"/>
      <c r="C408" s="33"/>
      <c r="D408" s="102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3.5" customHeight="1">
      <c r="A409" s="1"/>
      <c r="B409" s="1"/>
      <c r="C409" s="33"/>
      <c r="D409" s="102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3.5" customHeight="1">
      <c r="A410" s="1"/>
      <c r="B410" s="1"/>
      <c r="C410" s="33"/>
      <c r="D410" s="102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3.5" customHeight="1">
      <c r="A411" s="1"/>
      <c r="B411" s="1"/>
      <c r="C411" s="33"/>
      <c r="D411" s="102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3.5" customHeight="1">
      <c r="A412" s="1"/>
      <c r="B412" s="1"/>
      <c r="C412" s="33"/>
      <c r="D412" s="102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3.5" customHeight="1">
      <c r="A413" s="1"/>
      <c r="B413" s="1"/>
      <c r="C413" s="33"/>
      <c r="D413" s="102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3.5" customHeight="1">
      <c r="A414" s="1"/>
      <c r="B414" s="1"/>
      <c r="C414" s="33"/>
      <c r="D414" s="102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3.5" customHeight="1">
      <c r="A415" s="1"/>
      <c r="B415" s="1"/>
      <c r="C415" s="33"/>
      <c r="D415" s="102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3.5" customHeight="1">
      <c r="A416" s="1"/>
      <c r="B416" s="1"/>
      <c r="C416" s="33"/>
      <c r="D416" s="102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3.5" customHeight="1">
      <c r="A417" s="1"/>
      <c r="B417" s="1"/>
      <c r="C417" s="33"/>
      <c r="D417" s="102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3.5" customHeight="1">
      <c r="A418" s="1"/>
      <c r="B418" s="1"/>
      <c r="C418" s="33"/>
      <c r="D418" s="102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3.5" customHeight="1">
      <c r="A419" s="1"/>
      <c r="B419" s="1"/>
      <c r="C419" s="33"/>
      <c r="D419" s="102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3.5" customHeight="1">
      <c r="A420" s="1"/>
      <c r="B420" s="1"/>
      <c r="C420" s="33"/>
      <c r="D420" s="102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3.5" customHeight="1">
      <c r="A421" s="1"/>
      <c r="B421" s="1"/>
      <c r="C421" s="33"/>
      <c r="D421" s="102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3.5" customHeight="1">
      <c r="A422" s="1"/>
      <c r="B422" s="1"/>
      <c r="C422" s="33"/>
      <c r="D422" s="102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3.5" customHeight="1">
      <c r="A423" s="1"/>
      <c r="B423" s="1"/>
      <c r="C423" s="33"/>
      <c r="D423" s="102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3.5" customHeight="1">
      <c r="A424" s="1"/>
      <c r="B424" s="1"/>
      <c r="C424" s="33"/>
      <c r="D424" s="102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3.5" customHeight="1">
      <c r="A425" s="1"/>
      <c r="B425" s="1"/>
      <c r="C425" s="33"/>
      <c r="D425" s="102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3.5" customHeight="1">
      <c r="A426" s="1"/>
      <c r="B426" s="1"/>
      <c r="C426" s="33"/>
      <c r="D426" s="102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3.5" customHeight="1">
      <c r="A427" s="1"/>
      <c r="B427" s="1"/>
      <c r="C427" s="33"/>
      <c r="D427" s="102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3.5" customHeight="1">
      <c r="A428" s="1"/>
      <c r="B428" s="1"/>
      <c r="C428" s="33"/>
      <c r="D428" s="102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3.5" customHeight="1">
      <c r="A429" s="1"/>
      <c r="B429" s="1"/>
      <c r="C429" s="33"/>
      <c r="D429" s="102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3.5" customHeight="1">
      <c r="A430" s="1"/>
      <c r="B430" s="1"/>
      <c r="C430" s="33"/>
      <c r="D430" s="102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3.5" customHeight="1">
      <c r="A431" s="1"/>
      <c r="B431" s="1"/>
      <c r="C431" s="33"/>
      <c r="D431" s="102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3.5" customHeight="1">
      <c r="A432" s="1"/>
      <c r="B432" s="1"/>
      <c r="C432" s="33"/>
      <c r="D432" s="102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3.5" customHeight="1">
      <c r="A433" s="1"/>
      <c r="B433" s="1"/>
      <c r="C433" s="33"/>
      <c r="D433" s="102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3.5" customHeight="1">
      <c r="A434" s="1"/>
      <c r="B434" s="1"/>
      <c r="C434" s="33"/>
      <c r="D434" s="102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3.5" customHeight="1">
      <c r="A435" s="1"/>
      <c r="B435" s="1"/>
      <c r="C435" s="33"/>
      <c r="D435" s="102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3.5" customHeight="1">
      <c r="A436" s="1"/>
      <c r="B436" s="1"/>
      <c r="C436" s="33"/>
      <c r="D436" s="102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3.5" customHeight="1">
      <c r="A437" s="1"/>
      <c r="B437" s="1"/>
      <c r="C437" s="33"/>
      <c r="D437" s="102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3.5" customHeight="1">
      <c r="A438" s="1"/>
      <c r="B438" s="1"/>
      <c r="C438" s="33"/>
      <c r="D438" s="102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3.5" customHeight="1">
      <c r="A439" s="1"/>
      <c r="B439" s="1"/>
      <c r="C439" s="33"/>
      <c r="D439" s="102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3.5" customHeight="1">
      <c r="A440" s="1"/>
      <c r="B440" s="1"/>
      <c r="C440" s="33"/>
      <c r="D440" s="102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3.5" customHeight="1">
      <c r="A441" s="1"/>
      <c r="B441" s="1"/>
      <c r="C441" s="33"/>
      <c r="D441" s="102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3.5" customHeight="1">
      <c r="A442" s="1"/>
      <c r="B442" s="1"/>
      <c r="C442" s="33"/>
      <c r="D442" s="102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3.5" customHeight="1">
      <c r="A443" s="1"/>
      <c r="B443" s="1"/>
      <c r="C443" s="33"/>
      <c r="D443" s="102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3.5" customHeight="1">
      <c r="A444" s="1"/>
      <c r="B444" s="1"/>
      <c r="C444" s="33"/>
      <c r="D444" s="102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3.5" customHeight="1">
      <c r="A445" s="1"/>
      <c r="B445" s="1"/>
      <c r="C445" s="33"/>
      <c r="D445" s="102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3.5" customHeight="1">
      <c r="A446" s="1"/>
      <c r="B446" s="1"/>
      <c r="C446" s="33"/>
      <c r="D446" s="102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3.5" customHeight="1">
      <c r="A447" s="1"/>
      <c r="B447" s="1"/>
      <c r="C447" s="33"/>
      <c r="D447" s="102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3.5" customHeight="1">
      <c r="A448" s="1"/>
      <c r="B448" s="1"/>
      <c r="C448" s="33"/>
      <c r="D448" s="102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3.5" customHeight="1">
      <c r="A449" s="1"/>
      <c r="B449" s="1"/>
      <c r="C449" s="33"/>
      <c r="D449" s="102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3.5" customHeight="1">
      <c r="A450" s="1"/>
      <c r="B450" s="1"/>
      <c r="C450" s="33"/>
      <c r="D450" s="102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3.5" customHeight="1">
      <c r="A451" s="1"/>
      <c r="B451" s="1"/>
      <c r="C451" s="33"/>
      <c r="D451" s="102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3.5" customHeight="1">
      <c r="A452" s="1"/>
      <c r="B452" s="1"/>
      <c r="C452" s="33"/>
      <c r="D452" s="102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3.5" customHeight="1">
      <c r="A453" s="1"/>
      <c r="B453" s="1"/>
      <c r="C453" s="33"/>
      <c r="D453" s="102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3.5" customHeight="1">
      <c r="A454" s="1"/>
      <c r="B454" s="1"/>
      <c r="C454" s="33"/>
      <c r="D454" s="102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3.5" customHeight="1">
      <c r="A455" s="1"/>
      <c r="B455" s="1"/>
      <c r="C455" s="33"/>
      <c r="D455" s="102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3.5" customHeight="1">
      <c r="A456" s="1"/>
      <c r="B456" s="1"/>
      <c r="C456" s="33"/>
      <c r="D456" s="102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3.5" customHeight="1">
      <c r="A457" s="1"/>
      <c r="B457" s="1"/>
      <c r="C457" s="33"/>
      <c r="D457" s="102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3.5" customHeight="1">
      <c r="A458" s="1"/>
      <c r="B458" s="1"/>
      <c r="C458" s="33"/>
      <c r="D458" s="102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3.5" customHeight="1">
      <c r="A459" s="1"/>
      <c r="B459" s="1"/>
      <c r="C459" s="33"/>
      <c r="D459" s="102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3.5" customHeight="1">
      <c r="A460" s="1"/>
      <c r="B460" s="1"/>
      <c r="C460" s="33"/>
      <c r="D460" s="102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3.5" customHeight="1">
      <c r="A461" s="1"/>
      <c r="B461" s="1"/>
      <c r="C461" s="33"/>
      <c r="D461" s="102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3.5" customHeight="1">
      <c r="A462" s="1"/>
      <c r="B462" s="1"/>
      <c r="C462" s="33"/>
      <c r="D462" s="102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3.5" customHeight="1">
      <c r="A463" s="1"/>
      <c r="B463" s="1"/>
      <c r="C463" s="33"/>
      <c r="D463" s="102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3.5" customHeight="1">
      <c r="A464" s="1"/>
      <c r="B464" s="1"/>
      <c r="C464" s="33"/>
      <c r="D464" s="102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3.5" customHeight="1">
      <c r="A465" s="1"/>
      <c r="B465" s="1"/>
      <c r="C465" s="33"/>
      <c r="D465" s="102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3.5" customHeight="1">
      <c r="A466" s="1"/>
      <c r="B466" s="1"/>
      <c r="C466" s="33"/>
      <c r="D466" s="102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3.5" customHeight="1">
      <c r="A467" s="1"/>
      <c r="B467" s="1"/>
      <c r="C467" s="33"/>
      <c r="D467" s="102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3.5" customHeight="1">
      <c r="A468" s="1"/>
      <c r="B468" s="1"/>
      <c r="C468" s="33"/>
      <c r="D468" s="102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3.5" customHeight="1">
      <c r="A469" s="1"/>
      <c r="B469" s="1"/>
      <c r="C469" s="33"/>
      <c r="D469" s="102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3.5" customHeight="1">
      <c r="A470" s="1"/>
      <c r="B470" s="1"/>
      <c r="C470" s="33"/>
      <c r="D470" s="102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3.5" customHeight="1">
      <c r="A471" s="1"/>
      <c r="B471" s="1"/>
      <c r="C471" s="33"/>
      <c r="D471" s="102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3.5" customHeight="1">
      <c r="A472" s="1"/>
      <c r="B472" s="1"/>
      <c r="C472" s="33"/>
      <c r="D472" s="102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3.5" customHeight="1">
      <c r="A473" s="1"/>
      <c r="B473" s="1"/>
      <c r="C473" s="33"/>
      <c r="D473" s="102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3.5" customHeight="1">
      <c r="A474" s="1"/>
      <c r="B474" s="1"/>
      <c r="C474" s="33"/>
      <c r="D474" s="102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3.5" customHeight="1">
      <c r="A475" s="1"/>
      <c r="B475" s="1"/>
      <c r="C475" s="33"/>
      <c r="D475" s="102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3.5" customHeight="1">
      <c r="A476" s="1"/>
      <c r="B476" s="1"/>
      <c r="C476" s="33"/>
      <c r="D476" s="102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3.5" customHeight="1">
      <c r="A477" s="1"/>
      <c r="B477" s="1"/>
      <c r="C477" s="33"/>
      <c r="D477" s="102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3.5" customHeight="1">
      <c r="A478" s="1"/>
      <c r="B478" s="1"/>
      <c r="C478" s="33"/>
      <c r="D478" s="102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3.5" customHeight="1">
      <c r="A479" s="1"/>
      <c r="B479" s="1"/>
      <c r="C479" s="33"/>
      <c r="D479" s="102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3.5" customHeight="1">
      <c r="A480" s="1"/>
      <c r="B480" s="1"/>
      <c r="C480" s="33"/>
      <c r="D480" s="102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3.5" customHeight="1">
      <c r="A481" s="1"/>
      <c r="B481" s="1"/>
      <c r="C481" s="33"/>
      <c r="D481" s="102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3.5" customHeight="1">
      <c r="A482" s="1"/>
      <c r="B482" s="1"/>
      <c r="C482" s="33"/>
      <c r="D482" s="102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3.5" customHeight="1">
      <c r="A483" s="1"/>
      <c r="B483" s="1"/>
      <c r="C483" s="33"/>
      <c r="D483" s="102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3.5" customHeight="1">
      <c r="A484" s="1"/>
      <c r="B484" s="1"/>
      <c r="C484" s="33"/>
      <c r="D484" s="102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3.5" customHeight="1">
      <c r="A485" s="1"/>
      <c r="B485" s="1"/>
      <c r="C485" s="33"/>
      <c r="D485" s="102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3.5" customHeight="1">
      <c r="A486" s="1"/>
      <c r="B486" s="1"/>
      <c r="C486" s="33"/>
      <c r="D486" s="102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3.5" customHeight="1">
      <c r="A487" s="1"/>
      <c r="B487" s="1"/>
      <c r="C487" s="33"/>
      <c r="D487" s="102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3.5" customHeight="1">
      <c r="A488" s="1"/>
      <c r="B488" s="1"/>
      <c r="C488" s="33"/>
      <c r="D488" s="102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3.5" customHeight="1">
      <c r="A489" s="1"/>
      <c r="B489" s="1"/>
      <c r="C489" s="33"/>
      <c r="D489" s="102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3.5" customHeight="1">
      <c r="A490" s="1"/>
      <c r="B490" s="1"/>
      <c r="C490" s="33"/>
      <c r="D490" s="102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3.5" customHeight="1">
      <c r="A491" s="1"/>
      <c r="B491" s="1"/>
      <c r="C491" s="33"/>
      <c r="D491" s="102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3.5" customHeight="1">
      <c r="A492" s="1"/>
      <c r="B492" s="1"/>
      <c r="C492" s="33"/>
      <c r="D492" s="102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3.5" customHeight="1">
      <c r="A493" s="1"/>
      <c r="B493" s="1"/>
      <c r="C493" s="33"/>
      <c r="D493" s="102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3.5" customHeight="1">
      <c r="A494" s="1"/>
      <c r="B494" s="1"/>
      <c r="C494" s="33"/>
      <c r="D494" s="102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3.5" customHeight="1">
      <c r="A495" s="1"/>
      <c r="B495" s="1"/>
      <c r="C495" s="33"/>
      <c r="D495" s="102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3.5" customHeight="1">
      <c r="A496" s="1"/>
      <c r="B496" s="1"/>
      <c r="C496" s="33"/>
      <c r="D496" s="102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3.5" customHeight="1">
      <c r="A497" s="1"/>
      <c r="B497" s="1"/>
      <c r="C497" s="33"/>
      <c r="D497" s="102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3.5" customHeight="1">
      <c r="A498" s="1"/>
      <c r="B498" s="1"/>
      <c r="C498" s="33"/>
      <c r="D498" s="102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3.5" customHeight="1">
      <c r="A499" s="1"/>
      <c r="B499" s="1"/>
      <c r="C499" s="33"/>
      <c r="D499" s="102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3.5" customHeight="1">
      <c r="A500" s="1"/>
      <c r="B500" s="1"/>
      <c r="C500" s="33"/>
      <c r="D500" s="102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3.5" customHeight="1">
      <c r="A501" s="1"/>
      <c r="B501" s="1"/>
      <c r="C501" s="33"/>
      <c r="D501" s="102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3.5" customHeight="1">
      <c r="A502" s="1"/>
      <c r="B502" s="1"/>
      <c r="C502" s="33"/>
      <c r="D502" s="102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3.5" customHeight="1">
      <c r="A503" s="1"/>
      <c r="B503" s="1"/>
      <c r="C503" s="33"/>
      <c r="D503" s="102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3.5" customHeight="1">
      <c r="A504" s="1"/>
      <c r="B504" s="1"/>
      <c r="C504" s="33"/>
      <c r="D504" s="102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3.5" customHeight="1">
      <c r="A505" s="1"/>
      <c r="B505" s="1"/>
      <c r="C505" s="33"/>
      <c r="D505" s="102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3.5" customHeight="1">
      <c r="A506" s="1"/>
      <c r="B506" s="1"/>
      <c r="C506" s="33"/>
      <c r="D506" s="102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3.5" customHeight="1">
      <c r="A507" s="1"/>
      <c r="B507" s="1"/>
      <c r="C507" s="33"/>
      <c r="D507" s="102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3.5" customHeight="1">
      <c r="A508" s="1"/>
      <c r="B508" s="1"/>
      <c r="C508" s="33"/>
      <c r="D508" s="102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3.5" customHeight="1">
      <c r="A509" s="1"/>
      <c r="B509" s="1"/>
      <c r="C509" s="33"/>
      <c r="D509" s="102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3.5" customHeight="1">
      <c r="A510" s="1"/>
      <c r="B510" s="1"/>
      <c r="C510" s="33"/>
      <c r="D510" s="102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3.5" customHeight="1">
      <c r="A511" s="1"/>
      <c r="B511" s="1"/>
      <c r="C511" s="33"/>
      <c r="D511" s="102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3.5" customHeight="1">
      <c r="A512" s="1"/>
      <c r="B512" s="1"/>
      <c r="C512" s="33"/>
      <c r="D512" s="102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3.5" customHeight="1">
      <c r="A513" s="1"/>
      <c r="B513" s="1"/>
      <c r="C513" s="33"/>
      <c r="D513" s="102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3.5" customHeight="1">
      <c r="A514" s="1"/>
      <c r="B514" s="1"/>
      <c r="C514" s="33"/>
      <c r="D514" s="102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3.5" customHeight="1">
      <c r="A515" s="1"/>
      <c r="B515" s="1"/>
      <c r="C515" s="33"/>
      <c r="D515" s="102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3.5" customHeight="1">
      <c r="A516" s="1"/>
      <c r="B516" s="1"/>
      <c r="C516" s="33"/>
      <c r="D516" s="102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3.5" customHeight="1">
      <c r="A517" s="1"/>
      <c r="B517" s="1"/>
      <c r="C517" s="33"/>
      <c r="D517" s="102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3.5" customHeight="1">
      <c r="A518" s="1"/>
      <c r="B518" s="1"/>
      <c r="C518" s="33"/>
      <c r="D518" s="102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3.5" customHeight="1">
      <c r="A519" s="1"/>
      <c r="B519" s="1"/>
      <c r="C519" s="33"/>
      <c r="D519" s="102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3.5" customHeight="1">
      <c r="A520" s="1"/>
      <c r="B520" s="1"/>
      <c r="C520" s="33"/>
      <c r="D520" s="102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3.5" customHeight="1">
      <c r="A521" s="1"/>
      <c r="B521" s="1"/>
      <c r="C521" s="33"/>
      <c r="D521" s="102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3.5" customHeight="1">
      <c r="A522" s="1"/>
      <c r="B522" s="1"/>
      <c r="C522" s="33"/>
      <c r="D522" s="102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3.5" customHeight="1">
      <c r="A523" s="1"/>
      <c r="B523" s="1"/>
      <c r="C523" s="33"/>
      <c r="D523" s="102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3.5" customHeight="1">
      <c r="A524" s="1"/>
      <c r="B524" s="1"/>
      <c r="C524" s="33"/>
      <c r="D524" s="102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3.5" customHeight="1">
      <c r="A525" s="1"/>
      <c r="B525" s="1"/>
      <c r="C525" s="33"/>
      <c r="D525" s="102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3.5" customHeight="1">
      <c r="A526" s="1"/>
      <c r="B526" s="1"/>
      <c r="C526" s="33"/>
      <c r="D526" s="102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3.5" customHeight="1">
      <c r="A527" s="1"/>
      <c r="B527" s="1"/>
      <c r="C527" s="33"/>
      <c r="D527" s="102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3.5" customHeight="1">
      <c r="A528" s="1"/>
      <c r="B528" s="1"/>
      <c r="C528" s="33"/>
      <c r="D528" s="102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3.5" customHeight="1">
      <c r="A529" s="1"/>
      <c r="B529" s="1"/>
      <c r="C529" s="33"/>
      <c r="D529" s="102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3.5" customHeight="1">
      <c r="A530" s="1"/>
      <c r="B530" s="1"/>
      <c r="C530" s="33"/>
      <c r="D530" s="102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3.5" customHeight="1">
      <c r="A531" s="1"/>
      <c r="B531" s="1"/>
      <c r="C531" s="33"/>
      <c r="D531" s="102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3.5" customHeight="1">
      <c r="A532" s="1"/>
      <c r="B532" s="1"/>
      <c r="C532" s="33"/>
      <c r="D532" s="102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3.5" customHeight="1">
      <c r="A533" s="1"/>
      <c r="B533" s="1"/>
      <c r="C533" s="33"/>
      <c r="D533" s="102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3.5" customHeight="1">
      <c r="A534" s="1"/>
      <c r="B534" s="1"/>
      <c r="C534" s="33"/>
      <c r="D534" s="102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3.5" customHeight="1">
      <c r="A535" s="1"/>
      <c r="B535" s="1"/>
      <c r="C535" s="33"/>
      <c r="D535" s="102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3.5" customHeight="1">
      <c r="A536" s="1"/>
      <c r="B536" s="1"/>
      <c r="C536" s="33"/>
      <c r="D536" s="102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3.5" customHeight="1">
      <c r="A537" s="1"/>
      <c r="B537" s="1"/>
      <c r="C537" s="33"/>
      <c r="D537" s="102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3.5" customHeight="1">
      <c r="A538" s="1"/>
      <c r="B538" s="1"/>
      <c r="C538" s="33"/>
      <c r="D538" s="102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3.5" customHeight="1">
      <c r="A539" s="1"/>
      <c r="B539" s="1"/>
      <c r="C539" s="33"/>
      <c r="D539" s="102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3.5" customHeight="1">
      <c r="A540" s="1"/>
      <c r="B540" s="1"/>
      <c r="C540" s="33"/>
      <c r="D540" s="102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3.5" customHeight="1">
      <c r="A541" s="1"/>
      <c r="B541" s="1"/>
      <c r="C541" s="33"/>
      <c r="D541" s="102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3.5" customHeight="1">
      <c r="A542" s="1"/>
      <c r="B542" s="1"/>
      <c r="C542" s="33"/>
      <c r="D542" s="102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3.5" customHeight="1">
      <c r="A543" s="1"/>
      <c r="B543" s="1"/>
      <c r="C543" s="33"/>
      <c r="D543" s="102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3.5" customHeight="1">
      <c r="A544" s="1"/>
      <c r="B544" s="1"/>
      <c r="C544" s="33"/>
      <c r="D544" s="102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3.5" customHeight="1">
      <c r="A545" s="1"/>
      <c r="B545" s="1"/>
      <c r="C545" s="33"/>
      <c r="D545" s="102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3.5" customHeight="1">
      <c r="A546" s="1"/>
      <c r="B546" s="1"/>
      <c r="C546" s="33"/>
      <c r="D546" s="102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3.5" customHeight="1">
      <c r="A547" s="1"/>
      <c r="B547" s="1"/>
      <c r="C547" s="33"/>
      <c r="D547" s="102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3.5" customHeight="1">
      <c r="A548" s="1"/>
      <c r="B548" s="1"/>
      <c r="C548" s="33"/>
      <c r="D548" s="102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3.5" customHeight="1">
      <c r="A549" s="1"/>
      <c r="B549" s="1"/>
      <c r="C549" s="33"/>
      <c r="D549" s="102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3.5" customHeight="1">
      <c r="A550" s="1"/>
      <c r="B550" s="1"/>
      <c r="C550" s="33"/>
      <c r="D550" s="102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3.5" customHeight="1">
      <c r="A551" s="1"/>
      <c r="B551" s="1"/>
      <c r="C551" s="33"/>
      <c r="D551" s="102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3.5" customHeight="1">
      <c r="A552" s="1"/>
      <c r="B552" s="1"/>
      <c r="C552" s="33"/>
      <c r="D552" s="102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3.5" customHeight="1">
      <c r="A553" s="1"/>
      <c r="B553" s="1"/>
      <c r="C553" s="33"/>
      <c r="D553" s="102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3.5" customHeight="1">
      <c r="A554" s="1"/>
      <c r="B554" s="1"/>
      <c r="C554" s="33"/>
      <c r="D554" s="102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3.5" customHeight="1">
      <c r="A555" s="1"/>
      <c r="B555" s="1"/>
      <c r="C555" s="33"/>
      <c r="D555" s="102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3.5" customHeight="1">
      <c r="A556" s="1"/>
      <c r="B556" s="1"/>
      <c r="C556" s="33"/>
      <c r="D556" s="102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3.5" customHeight="1">
      <c r="A557" s="1"/>
      <c r="B557" s="1"/>
      <c r="C557" s="33"/>
      <c r="D557" s="102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3.5" customHeight="1">
      <c r="A558" s="1"/>
      <c r="B558" s="1"/>
      <c r="C558" s="33"/>
      <c r="D558" s="102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3.5" customHeight="1">
      <c r="A559" s="1"/>
      <c r="B559" s="1"/>
      <c r="C559" s="33"/>
      <c r="D559" s="102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3.5" customHeight="1">
      <c r="A560" s="1"/>
      <c r="B560" s="1"/>
      <c r="C560" s="33"/>
      <c r="D560" s="102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3.5" customHeight="1">
      <c r="A561" s="1"/>
      <c r="B561" s="1"/>
      <c r="C561" s="33"/>
      <c r="D561" s="102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3.5" customHeight="1">
      <c r="A562" s="1"/>
      <c r="B562" s="1"/>
      <c r="C562" s="33"/>
      <c r="D562" s="102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3.5" customHeight="1">
      <c r="A563" s="1"/>
      <c r="B563" s="1"/>
      <c r="C563" s="33"/>
      <c r="D563" s="102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3.5" customHeight="1">
      <c r="A564" s="1"/>
      <c r="B564" s="1"/>
      <c r="C564" s="33"/>
      <c r="D564" s="102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3.5" customHeight="1">
      <c r="A565" s="1"/>
      <c r="B565" s="1"/>
      <c r="C565" s="33"/>
      <c r="D565" s="102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3.5" customHeight="1">
      <c r="A566" s="1"/>
      <c r="B566" s="1"/>
      <c r="C566" s="33"/>
      <c r="D566" s="102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3.5" customHeight="1">
      <c r="A567" s="1"/>
      <c r="B567" s="1"/>
      <c r="C567" s="33"/>
      <c r="D567" s="102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3.5" customHeight="1">
      <c r="A568" s="1"/>
      <c r="B568" s="1"/>
      <c r="C568" s="33"/>
      <c r="D568" s="102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3.5" customHeight="1">
      <c r="A569" s="1"/>
      <c r="B569" s="1"/>
      <c r="C569" s="33"/>
      <c r="D569" s="102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3.5" customHeight="1">
      <c r="A570" s="1"/>
      <c r="B570" s="1"/>
      <c r="C570" s="33"/>
      <c r="D570" s="102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3.5" customHeight="1">
      <c r="A571" s="1"/>
      <c r="B571" s="1"/>
      <c r="C571" s="33"/>
      <c r="D571" s="102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3.5" customHeight="1">
      <c r="A572" s="1"/>
      <c r="B572" s="1"/>
      <c r="C572" s="33"/>
      <c r="D572" s="102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3.5" customHeight="1">
      <c r="A573" s="1"/>
      <c r="B573" s="1"/>
      <c r="C573" s="33"/>
      <c r="D573" s="102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3.5" customHeight="1">
      <c r="A574" s="1"/>
      <c r="B574" s="1"/>
      <c r="C574" s="33"/>
      <c r="D574" s="102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3.5" customHeight="1">
      <c r="A575" s="1"/>
      <c r="B575" s="1"/>
      <c r="C575" s="33"/>
      <c r="D575" s="102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3.5" customHeight="1">
      <c r="A576" s="1"/>
      <c r="B576" s="1"/>
      <c r="C576" s="33"/>
      <c r="D576" s="102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3.5" customHeight="1">
      <c r="A577" s="1"/>
      <c r="B577" s="1"/>
      <c r="C577" s="33"/>
      <c r="D577" s="102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3.5" customHeight="1">
      <c r="A578" s="1"/>
      <c r="B578" s="1"/>
      <c r="C578" s="33"/>
      <c r="D578" s="102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3.5" customHeight="1">
      <c r="A579" s="1"/>
      <c r="B579" s="1"/>
      <c r="C579" s="33"/>
      <c r="D579" s="102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3.5" customHeight="1">
      <c r="A580" s="1"/>
      <c r="B580" s="1"/>
      <c r="C580" s="33"/>
      <c r="D580" s="102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3.5" customHeight="1">
      <c r="A581" s="1"/>
      <c r="B581" s="1"/>
      <c r="C581" s="33"/>
      <c r="D581" s="102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3.5" customHeight="1">
      <c r="A582" s="1"/>
      <c r="B582" s="1"/>
      <c r="C582" s="33"/>
      <c r="D582" s="102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3.5" customHeight="1">
      <c r="A583" s="1"/>
      <c r="B583" s="1"/>
      <c r="C583" s="33"/>
      <c r="D583" s="102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3.5" customHeight="1">
      <c r="A584" s="1"/>
      <c r="B584" s="1"/>
      <c r="C584" s="33"/>
      <c r="D584" s="102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3.5" customHeight="1">
      <c r="A585" s="1"/>
      <c r="B585" s="1"/>
      <c r="C585" s="33"/>
      <c r="D585" s="102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3.5" customHeight="1">
      <c r="A586" s="1"/>
      <c r="B586" s="1"/>
      <c r="C586" s="33"/>
      <c r="D586" s="102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3.5" customHeight="1">
      <c r="A587" s="1"/>
      <c r="B587" s="1"/>
      <c r="C587" s="33"/>
      <c r="D587" s="102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3.5" customHeight="1">
      <c r="A588" s="1"/>
      <c r="B588" s="1"/>
      <c r="C588" s="33"/>
      <c r="D588" s="102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3.5" customHeight="1">
      <c r="A589" s="1"/>
      <c r="B589" s="1"/>
      <c r="C589" s="33"/>
      <c r="D589" s="102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3.5" customHeight="1">
      <c r="A590" s="1"/>
      <c r="B590" s="1"/>
      <c r="C590" s="33"/>
      <c r="D590" s="102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3.5" customHeight="1">
      <c r="A591" s="1"/>
      <c r="B591" s="1"/>
      <c r="C591" s="33"/>
      <c r="D591" s="102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3.5" customHeight="1">
      <c r="A592" s="1"/>
      <c r="B592" s="1"/>
      <c r="C592" s="33"/>
      <c r="D592" s="102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3.5" customHeight="1">
      <c r="A593" s="1"/>
      <c r="B593" s="1"/>
      <c r="C593" s="33"/>
      <c r="D593" s="102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3.5" customHeight="1">
      <c r="A594" s="1"/>
      <c r="B594" s="1"/>
      <c r="C594" s="33"/>
      <c r="D594" s="102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3.5" customHeight="1">
      <c r="A595" s="1"/>
      <c r="B595" s="1"/>
      <c r="C595" s="33"/>
      <c r="D595" s="102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3.5" customHeight="1">
      <c r="A596" s="1"/>
      <c r="B596" s="1"/>
      <c r="C596" s="33"/>
      <c r="D596" s="102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3.5" customHeight="1">
      <c r="A597" s="1"/>
      <c r="B597" s="1"/>
      <c r="C597" s="33"/>
      <c r="D597" s="102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3.5" customHeight="1">
      <c r="A598" s="1"/>
      <c r="B598" s="1"/>
      <c r="C598" s="33"/>
      <c r="D598" s="102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3.5" customHeight="1">
      <c r="A599" s="1"/>
      <c r="B599" s="1"/>
      <c r="C599" s="33"/>
      <c r="D599" s="102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3.5" customHeight="1">
      <c r="A600" s="1"/>
      <c r="B600" s="1"/>
      <c r="C600" s="33"/>
      <c r="D600" s="102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3.5" customHeight="1">
      <c r="A601" s="1"/>
      <c r="B601" s="1"/>
      <c r="C601" s="33"/>
      <c r="D601" s="102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3.5" customHeight="1">
      <c r="A602" s="1"/>
      <c r="B602" s="1"/>
      <c r="C602" s="33"/>
      <c r="D602" s="102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3.5" customHeight="1">
      <c r="A603" s="1"/>
      <c r="B603" s="1"/>
      <c r="C603" s="33"/>
      <c r="D603" s="102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3.5" customHeight="1">
      <c r="A604" s="1"/>
      <c r="B604" s="1"/>
      <c r="C604" s="33"/>
      <c r="D604" s="102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3.5" customHeight="1">
      <c r="A605" s="1"/>
      <c r="B605" s="1"/>
      <c r="C605" s="33"/>
      <c r="D605" s="102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3.5" customHeight="1">
      <c r="A606" s="1"/>
      <c r="B606" s="1"/>
      <c r="C606" s="33"/>
      <c r="D606" s="102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3.5" customHeight="1">
      <c r="A607" s="1"/>
      <c r="B607" s="1"/>
      <c r="C607" s="33"/>
      <c r="D607" s="102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3.5" customHeight="1">
      <c r="A608" s="1"/>
      <c r="B608" s="1"/>
      <c r="C608" s="33"/>
      <c r="D608" s="102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3.5" customHeight="1">
      <c r="A609" s="1"/>
      <c r="B609" s="1"/>
      <c r="C609" s="33"/>
      <c r="D609" s="102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3.5" customHeight="1">
      <c r="A610" s="1"/>
      <c r="B610" s="1"/>
      <c r="C610" s="33"/>
      <c r="D610" s="102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3.5" customHeight="1">
      <c r="A611" s="1"/>
      <c r="B611" s="1"/>
      <c r="C611" s="33"/>
      <c r="D611" s="102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3.5" customHeight="1">
      <c r="A612" s="1"/>
      <c r="B612" s="1"/>
      <c r="C612" s="33"/>
      <c r="D612" s="102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3.5" customHeight="1">
      <c r="A613" s="1"/>
      <c r="B613" s="1"/>
      <c r="C613" s="33"/>
      <c r="D613" s="102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3.5" customHeight="1">
      <c r="A614" s="1"/>
      <c r="B614" s="1"/>
      <c r="C614" s="33"/>
      <c r="D614" s="102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3.5" customHeight="1">
      <c r="A615" s="1"/>
      <c r="B615" s="1"/>
      <c r="C615" s="33"/>
      <c r="D615" s="102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3.5" customHeight="1">
      <c r="A616" s="1"/>
      <c r="B616" s="1"/>
      <c r="C616" s="33"/>
      <c r="D616" s="102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3.5" customHeight="1">
      <c r="A617" s="1"/>
      <c r="B617" s="1"/>
      <c r="C617" s="33"/>
      <c r="D617" s="102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3.5" customHeight="1">
      <c r="A618" s="1"/>
      <c r="B618" s="1"/>
      <c r="C618" s="33"/>
      <c r="D618" s="102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3.5" customHeight="1">
      <c r="A619" s="1"/>
      <c r="B619" s="1"/>
      <c r="C619" s="33"/>
      <c r="D619" s="102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3.5" customHeight="1">
      <c r="A620" s="1"/>
      <c r="B620" s="1"/>
      <c r="C620" s="33"/>
      <c r="D620" s="102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3.5" customHeight="1">
      <c r="A621" s="1"/>
      <c r="B621" s="1"/>
      <c r="C621" s="33"/>
      <c r="D621" s="102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3.5" customHeight="1">
      <c r="A622" s="1"/>
      <c r="B622" s="1"/>
      <c r="C622" s="33"/>
      <c r="D622" s="102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3.5" customHeight="1">
      <c r="A623" s="1"/>
      <c r="B623" s="1"/>
      <c r="C623" s="33"/>
      <c r="D623" s="102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3.5" customHeight="1">
      <c r="A624" s="1"/>
      <c r="B624" s="1"/>
      <c r="C624" s="33"/>
      <c r="D624" s="102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3.5" customHeight="1">
      <c r="A625" s="1"/>
      <c r="B625" s="1"/>
      <c r="C625" s="33"/>
      <c r="D625" s="102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3.5" customHeight="1">
      <c r="A626" s="1"/>
      <c r="B626" s="1"/>
      <c r="C626" s="33"/>
      <c r="D626" s="102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3.5" customHeight="1">
      <c r="A627" s="1"/>
      <c r="B627" s="1"/>
      <c r="C627" s="33"/>
      <c r="D627" s="102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3.5" customHeight="1">
      <c r="A628" s="1"/>
      <c r="B628" s="1"/>
      <c r="C628" s="33"/>
      <c r="D628" s="102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3.5" customHeight="1">
      <c r="A629" s="1"/>
      <c r="B629" s="1"/>
      <c r="C629" s="33"/>
      <c r="D629" s="102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3.5" customHeight="1">
      <c r="A630" s="1"/>
      <c r="B630" s="1"/>
      <c r="C630" s="33"/>
      <c r="D630" s="102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3.5" customHeight="1">
      <c r="A631" s="1"/>
      <c r="B631" s="1"/>
      <c r="C631" s="33"/>
      <c r="D631" s="102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3.5" customHeight="1">
      <c r="A632" s="1"/>
      <c r="B632" s="1"/>
      <c r="C632" s="33"/>
      <c r="D632" s="102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3.5" customHeight="1">
      <c r="A633" s="1"/>
      <c r="B633" s="1"/>
      <c r="C633" s="33"/>
      <c r="D633" s="102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3.5" customHeight="1">
      <c r="A634" s="1"/>
      <c r="B634" s="1"/>
      <c r="C634" s="33"/>
      <c r="D634" s="102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3.5" customHeight="1">
      <c r="A635" s="1"/>
      <c r="B635" s="1"/>
      <c r="C635" s="33"/>
      <c r="D635" s="102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3.5" customHeight="1">
      <c r="A636" s="1"/>
      <c r="B636" s="1"/>
      <c r="C636" s="33"/>
      <c r="D636" s="102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3.5" customHeight="1">
      <c r="A637" s="1"/>
      <c r="B637" s="1"/>
      <c r="C637" s="33"/>
      <c r="D637" s="102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3.5" customHeight="1">
      <c r="A638" s="1"/>
      <c r="B638" s="1"/>
      <c r="C638" s="33"/>
      <c r="D638" s="102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3.5" customHeight="1">
      <c r="A639" s="1"/>
      <c r="B639" s="1"/>
      <c r="C639" s="33"/>
      <c r="D639" s="102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3.5" customHeight="1">
      <c r="A640" s="1"/>
      <c r="B640" s="1"/>
      <c r="C640" s="33"/>
      <c r="D640" s="102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3.5" customHeight="1">
      <c r="A641" s="1"/>
      <c r="B641" s="1"/>
      <c r="C641" s="33"/>
      <c r="D641" s="102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3.5" customHeight="1">
      <c r="A642" s="1"/>
      <c r="B642" s="1"/>
      <c r="C642" s="33"/>
      <c r="D642" s="102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3.5" customHeight="1">
      <c r="A643" s="1"/>
      <c r="B643" s="1"/>
      <c r="C643" s="33"/>
      <c r="D643" s="102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3.5" customHeight="1">
      <c r="A644" s="1"/>
      <c r="B644" s="1"/>
      <c r="C644" s="33"/>
      <c r="D644" s="102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3.5" customHeight="1">
      <c r="A645" s="1"/>
      <c r="B645" s="1"/>
      <c r="C645" s="33"/>
      <c r="D645" s="102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3.5" customHeight="1">
      <c r="A646" s="1"/>
      <c r="B646" s="1"/>
      <c r="C646" s="33"/>
      <c r="D646" s="102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3.5" customHeight="1">
      <c r="A647" s="1"/>
      <c r="B647" s="1"/>
      <c r="C647" s="33"/>
      <c r="D647" s="102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3.5" customHeight="1">
      <c r="A648" s="1"/>
      <c r="B648" s="1"/>
      <c r="C648" s="33"/>
      <c r="D648" s="102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3.5" customHeight="1">
      <c r="A649" s="1"/>
      <c r="B649" s="1"/>
      <c r="C649" s="33"/>
      <c r="D649" s="102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3.5" customHeight="1">
      <c r="A650" s="1"/>
      <c r="B650" s="1"/>
      <c r="C650" s="33"/>
      <c r="D650" s="102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3.5" customHeight="1">
      <c r="A651" s="1"/>
      <c r="B651" s="1"/>
      <c r="C651" s="33"/>
      <c r="D651" s="102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3.5" customHeight="1">
      <c r="A652" s="1"/>
      <c r="B652" s="1"/>
      <c r="C652" s="33"/>
      <c r="D652" s="102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3.5" customHeight="1">
      <c r="A653" s="1"/>
      <c r="B653" s="1"/>
      <c r="C653" s="33"/>
      <c r="D653" s="102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3.5" customHeight="1">
      <c r="A654" s="1"/>
      <c r="B654" s="1"/>
      <c r="C654" s="33"/>
      <c r="D654" s="102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3.5" customHeight="1">
      <c r="A655" s="1"/>
      <c r="B655" s="1"/>
      <c r="C655" s="33"/>
      <c r="D655" s="102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3.5" customHeight="1">
      <c r="A656" s="1"/>
      <c r="B656" s="1"/>
      <c r="C656" s="33"/>
      <c r="D656" s="102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3.5" customHeight="1">
      <c r="A657" s="1"/>
      <c r="B657" s="1"/>
      <c r="C657" s="33"/>
      <c r="D657" s="102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3.5" customHeight="1">
      <c r="A658" s="1"/>
      <c r="B658" s="1"/>
      <c r="C658" s="33"/>
      <c r="D658" s="102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3.5" customHeight="1">
      <c r="A659" s="1"/>
      <c r="B659" s="1"/>
      <c r="C659" s="33"/>
      <c r="D659" s="102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3.5" customHeight="1">
      <c r="A660" s="1"/>
      <c r="B660" s="1"/>
      <c r="C660" s="33"/>
      <c r="D660" s="102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3.5" customHeight="1">
      <c r="A661" s="1"/>
      <c r="B661" s="1"/>
      <c r="C661" s="33"/>
      <c r="D661" s="102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3.5" customHeight="1">
      <c r="A662" s="1"/>
      <c r="B662" s="1"/>
      <c r="C662" s="33"/>
      <c r="D662" s="102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3.5" customHeight="1">
      <c r="A663" s="1"/>
      <c r="B663" s="1"/>
      <c r="C663" s="33"/>
      <c r="D663" s="102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3.5" customHeight="1">
      <c r="A664" s="1"/>
      <c r="B664" s="1"/>
      <c r="C664" s="33"/>
      <c r="D664" s="102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3.5" customHeight="1">
      <c r="A665" s="1"/>
      <c r="B665" s="1"/>
      <c r="C665" s="33"/>
      <c r="D665" s="102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3.5" customHeight="1">
      <c r="A666" s="1"/>
      <c r="B666" s="1"/>
      <c r="C666" s="33"/>
      <c r="D666" s="102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3.5" customHeight="1">
      <c r="A667" s="1"/>
      <c r="B667" s="1"/>
      <c r="C667" s="33"/>
      <c r="D667" s="102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3.5" customHeight="1">
      <c r="A668" s="1"/>
      <c r="B668" s="1"/>
      <c r="C668" s="33"/>
      <c r="D668" s="102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3.5" customHeight="1">
      <c r="A669" s="1"/>
      <c r="B669" s="1"/>
      <c r="C669" s="33"/>
      <c r="D669" s="102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3.5" customHeight="1">
      <c r="A670" s="1"/>
      <c r="B670" s="1"/>
      <c r="C670" s="33"/>
      <c r="D670" s="102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3.5" customHeight="1">
      <c r="A671" s="1"/>
      <c r="B671" s="1"/>
      <c r="C671" s="33"/>
      <c r="D671" s="102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3.5" customHeight="1">
      <c r="A672" s="1"/>
      <c r="B672" s="1"/>
      <c r="C672" s="33"/>
      <c r="D672" s="102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3.5" customHeight="1">
      <c r="A673" s="1"/>
      <c r="B673" s="1"/>
      <c r="C673" s="33"/>
      <c r="D673" s="102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3.5" customHeight="1">
      <c r="A674" s="1"/>
      <c r="B674" s="1"/>
      <c r="C674" s="33"/>
      <c r="D674" s="102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3.5" customHeight="1">
      <c r="A675" s="1"/>
      <c r="B675" s="1"/>
      <c r="C675" s="33"/>
      <c r="D675" s="102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3.5" customHeight="1">
      <c r="A676" s="1"/>
      <c r="B676" s="1"/>
      <c r="C676" s="33"/>
      <c r="D676" s="102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3.5" customHeight="1">
      <c r="A677" s="1"/>
      <c r="B677" s="1"/>
      <c r="C677" s="33"/>
      <c r="D677" s="102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3.5" customHeight="1">
      <c r="A678" s="1"/>
      <c r="B678" s="1"/>
      <c r="C678" s="33"/>
      <c r="D678" s="102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3.5" customHeight="1">
      <c r="A679" s="1"/>
      <c r="B679" s="1"/>
      <c r="C679" s="33"/>
      <c r="D679" s="102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3.5" customHeight="1">
      <c r="A680" s="1"/>
      <c r="B680" s="1"/>
      <c r="C680" s="33"/>
      <c r="D680" s="102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3.5" customHeight="1">
      <c r="A681" s="1"/>
      <c r="B681" s="1"/>
      <c r="C681" s="33"/>
      <c r="D681" s="102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3.5" customHeight="1">
      <c r="A682" s="1"/>
      <c r="B682" s="1"/>
      <c r="C682" s="33"/>
      <c r="D682" s="102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3.5" customHeight="1">
      <c r="A683" s="1"/>
      <c r="B683" s="1"/>
      <c r="C683" s="33"/>
      <c r="D683" s="102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3.5" customHeight="1">
      <c r="A684" s="1"/>
      <c r="B684" s="1"/>
      <c r="C684" s="33"/>
      <c r="D684" s="102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3.5" customHeight="1">
      <c r="A685" s="1"/>
      <c r="B685" s="1"/>
      <c r="C685" s="33"/>
      <c r="D685" s="102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3.5" customHeight="1">
      <c r="A686" s="1"/>
      <c r="B686" s="1"/>
      <c r="C686" s="33"/>
      <c r="D686" s="102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3.5" customHeight="1">
      <c r="A687" s="1"/>
      <c r="B687" s="1"/>
      <c r="C687" s="33"/>
      <c r="D687" s="102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3.5" customHeight="1">
      <c r="A688" s="1"/>
      <c r="B688" s="1"/>
      <c r="C688" s="33"/>
      <c r="D688" s="102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3.5" customHeight="1">
      <c r="A689" s="1"/>
      <c r="B689" s="1"/>
      <c r="C689" s="33"/>
      <c r="D689" s="102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3.5" customHeight="1">
      <c r="A690" s="1"/>
      <c r="B690" s="1"/>
      <c r="C690" s="33"/>
      <c r="D690" s="102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3.5" customHeight="1">
      <c r="A691" s="1"/>
      <c r="B691" s="1"/>
      <c r="C691" s="33"/>
      <c r="D691" s="102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3.5" customHeight="1">
      <c r="A692" s="1"/>
      <c r="B692" s="1"/>
      <c r="C692" s="33"/>
      <c r="D692" s="102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3.5" customHeight="1">
      <c r="A693" s="1"/>
      <c r="B693" s="1"/>
      <c r="C693" s="33"/>
      <c r="D693" s="102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3.5" customHeight="1">
      <c r="A694" s="1"/>
      <c r="B694" s="1"/>
      <c r="C694" s="33"/>
      <c r="D694" s="102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3.5" customHeight="1">
      <c r="A695" s="1"/>
      <c r="B695" s="1"/>
      <c r="C695" s="33"/>
      <c r="D695" s="102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3.5" customHeight="1">
      <c r="A696" s="1"/>
      <c r="B696" s="1"/>
      <c r="C696" s="33"/>
      <c r="D696" s="102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3.5" customHeight="1">
      <c r="A697" s="1"/>
      <c r="B697" s="1"/>
      <c r="C697" s="33"/>
      <c r="D697" s="102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3.5" customHeight="1">
      <c r="A698" s="1"/>
      <c r="B698" s="1"/>
      <c r="C698" s="33"/>
      <c r="D698" s="102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3.5" customHeight="1">
      <c r="A699" s="1"/>
      <c r="B699" s="1"/>
      <c r="C699" s="33"/>
      <c r="D699" s="102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3.5" customHeight="1">
      <c r="A700" s="1"/>
      <c r="B700" s="1"/>
      <c r="C700" s="33"/>
      <c r="D700" s="102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3.5" customHeight="1">
      <c r="A701" s="1"/>
      <c r="B701" s="1"/>
      <c r="C701" s="33"/>
      <c r="D701" s="102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3.5" customHeight="1">
      <c r="A702" s="1"/>
      <c r="B702" s="1"/>
      <c r="C702" s="33"/>
      <c r="D702" s="102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3.5" customHeight="1">
      <c r="A703" s="1"/>
      <c r="B703" s="1"/>
      <c r="C703" s="33"/>
      <c r="D703" s="102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3.5" customHeight="1">
      <c r="A704" s="1"/>
      <c r="B704" s="1"/>
      <c r="C704" s="33"/>
      <c r="D704" s="102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3.5" customHeight="1">
      <c r="A705" s="1"/>
      <c r="B705" s="1"/>
      <c r="C705" s="33"/>
      <c r="D705" s="102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3.5" customHeight="1">
      <c r="A706" s="1"/>
      <c r="B706" s="1"/>
      <c r="C706" s="33"/>
      <c r="D706" s="102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3.5" customHeight="1">
      <c r="A707" s="1"/>
      <c r="B707" s="1"/>
      <c r="C707" s="33"/>
      <c r="D707" s="102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3.5" customHeight="1">
      <c r="A708" s="1"/>
      <c r="B708" s="1"/>
      <c r="C708" s="33"/>
      <c r="D708" s="102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3.5" customHeight="1">
      <c r="A709" s="1"/>
      <c r="B709" s="1"/>
      <c r="C709" s="33"/>
      <c r="D709" s="102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3.5" customHeight="1">
      <c r="A710" s="1"/>
      <c r="B710" s="1"/>
      <c r="C710" s="33"/>
      <c r="D710" s="102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3.5" customHeight="1">
      <c r="A711" s="1"/>
      <c r="B711" s="1"/>
      <c r="C711" s="33"/>
      <c r="D711" s="102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3.5" customHeight="1">
      <c r="A712" s="1"/>
      <c r="B712" s="1"/>
      <c r="C712" s="33"/>
      <c r="D712" s="102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3.5" customHeight="1">
      <c r="A713" s="1"/>
      <c r="B713" s="1"/>
      <c r="C713" s="33"/>
      <c r="D713" s="102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3.5" customHeight="1">
      <c r="A714" s="1"/>
      <c r="B714" s="1"/>
      <c r="C714" s="33"/>
      <c r="D714" s="102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3.5" customHeight="1">
      <c r="A715" s="1"/>
      <c r="B715" s="1"/>
      <c r="C715" s="33"/>
      <c r="D715" s="102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3.5" customHeight="1">
      <c r="A716" s="1"/>
      <c r="B716" s="1"/>
      <c r="C716" s="33"/>
      <c r="D716" s="102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3.5" customHeight="1">
      <c r="A717" s="1"/>
      <c r="B717" s="1"/>
      <c r="C717" s="33"/>
      <c r="D717" s="102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3.5" customHeight="1">
      <c r="A718" s="1"/>
      <c r="B718" s="1"/>
      <c r="C718" s="33"/>
      <c r="D718" s="102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3.5" customHeight="1">
      <c r="A719" s="1"/>
      <c r="B719" s="1"/>
      <c r="C719" s="33"/>
      <c r="D719" s="102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3.5" customHeight="1">
      <c r="A720" s="1"/>
      <c r="B720" s="1"/>
      <c r="C720" s="33"/>
      <c r="D720" s="102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3.5" customHeight="1">
      <c r="A721" s="1"/>
      <c r="B721" s="1"/>
      <c r="C721" s="33"/>
      <c r="D721" s="102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3.5" customHeight="1">
      <c r="A722" s="1"/>
      <c r="B722" s="1"/>
      <c r="C722" s="33"/>
      <c r="D722" s="102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3.5" customHeight="1">
      <c r="A723" s="1"/>
      <c r="B723" s="1"/>
      <c r="C723" s="33"/>
      <c r="D723" s="102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3.5" customHeight="1">
      <c r="A724" s="1"/>
      <c r="B724" s="1"/>
      <c r="C724" s="33"/>
      <c r="D724" s="102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3.5" customHeight="1">
      <c r="A725" s="1"/>
      <c r="B725" s="1"/>
      <c r="C725" s="33"/>
      <c r="D725" s="102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3.5" customHeight="1">
      <c r="A726" s="1"/>
      <c r="B726" s="1"/>
      <c r="C726" s="33"/>
      <c r="D726" s="102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3.5" customHeight="1">
      <c r="A727" s="1"/>
      <c r="B727" s="1"/>
      <c r="C727" s="33"/>
      <c r="D727" s="102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3.5" customHeight="1">
      <c r="A728" s="1"/>
      <c r="B728" s="1"/>
      <c r="C728" s="33"/>
      <c r="D728" s="102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3.5" customHeight="1">
      <c r="A729" s="1"/>
      <c r="B729" s="1"/>
      <c r="C729" s="33"/>
      <c r="D729" s="102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3.5" customHeight="1">
      <c r="A730" s="1"/>
      <c r="B730" s="1"/>
      <c r="C730" s="33"/>
      <c r="D730" s="102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3.5" customHeight="1">
      <c r="A731" s="1"/>
      <c r="B731" s="1"/>
      <c r="C731" s="33"/>
      <c r="D731" s="102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3.5" customHeight="1">
      <c r="A732" s="1"/>
      <c r="B732" s="1"/>
      <c r="C732" s="33"/>
      <c r="D732" s="102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3.5" customHeight="1">
      <c r="A733" s="1"/>
      <c r="B733" s="1"/>
      <c r="C733" s="33"/>
      <c r="D733" s="102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3.5" customHeight="1">
      <c r="A734" s="1"/>
      <c r="B734" s="1"/>
      <c r="C734" s="33"/>
      <c r="D734" s="102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3.5" customHeight="1">
      <c r="A735" s="1"/>
      <c r="B735" s="1"/>
      <c r="C735" s="33"/>
      <c r="D735" s="102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3.5" customHeight="1">
      <c r="A736" s="1"/>
      <c r="B736" s="1"/>
      <c r="C736" s="33"/>
      <c r="D736" s="102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3.5" customHeight="1">
      <c r="A737" s="1"/>
      <c r="B737" s="1"/>
      <c r="C737" s="33"/>
      <c r="D737" s="102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3.5" customHeight="1">
      <c r="A738" s="1"/>
      <c r="B738" s="1"/>
      <c r="C738" s="33"/>
      <c r="D738" s="102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3.5" customHeight="1">
      <c r="A739" s="1"/>
      <c r="B739" s="1"/>
      <c r="C739" s="33"/>
      <c r="D739" s="102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3.5" customHeight="1">
      <c r="A740" s="1"/>
      <c r="B740" s="1"/>
      <c r="C740" s="33"/>
      <c r="D740" s="102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3.5" customHeight="1">
      <c r="A741" s="1"/>
      <c r="B741" s="1"/>
      <c r="C741" s="33"/>
      <c r="D741" s="102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3.5" customHeight="1">
      <c r="A742" s="1"/>
      <c r="B742" s="1"/>
      <c r="C742" s="33"/>
      <c r="D742" s="102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3.5" customHeight="1">
      <c r="A743" s="1"/>
      <c r="B743" s="1"/>
      <c r="C743" s="33"/>
      <c r="D743" s="102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3.5" customHeight="1">
      <c r="A744" s="1"/>
      <c r="B744" s="1"/>
      <c r="C744" s="33"/>
      <c r="D744" s="102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3.5" customHeight="1">
      <c r="A745" s="1"/>
      <c r="B745" s="1"/>
      <c r="C745" s="33"/>
      <c r="D745" s="102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3.5" customHeight="1">
      <c r="A746" s="1"/>
      <c r="B746" s="1"/>
      <c r="C746" s="33"/>
      <c r="D746" s="102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3.5" customHeight="1">
      <c r="A747" s="1"/>
      <c r="B747" s="1"/>
      <c r="C747" s="33"/>
      <c r="D747" s="102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3.5" customHeight="1">
      <c r="A748" s="1"/>
      <c r="B748" s="1"/>
      <c r="C748" s="33"/>
      <c r="D748" s="102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3.5" customHeight="1">
      <c r="A749" s="1"/>
      <c r="B749" s="1"/>
      <c r="C749" s="33"/>
      <c r="D749" s="102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3.5" customHeight="1">
      <c r="A750" s="1"/>
      <c r="B750" s="1"/>
      <c r="C750" s="33"/>
      <c r="D750" s="102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3.5" customHeight="1">
      <c r="A751" s="1"/>
      <c r="B751" s="1"/>
      <c r="C751" s="33"/>
      <c r="D751" s="102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3.5" customHeight="1">
      <c r="A752" s="1"/>
      <c r="B752" s="1"/>
      <c r="C752" s="33"/>
      <c r="D752" s="102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3.5" customHeight="1">
      <c r="A753" s="1"/>
      <c r="B753" s="1"/>
      <c r="C753" s="33"/>
      <c r="D753" s="102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3.5" customHeight="1">
      <c r="A754" s="1"/>
      <c r="B754" s="1"/>
      <c r="C754" s="33"/>
      <c r="D754" s="102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3.5" customHeight="1">
      <c r="A755" s="1"/>
      <c r="B755" s="1"/>
      <c r="C755" s="33"/>
      <c r="D755" s="102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3.5" customHeight="1">
      <c r="A756" s="1"/>
      <c r="B756" s="1"/>
      <c r="C756" s="33"/>
      <c r="D756" s="102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3.5" customHeight="1">
      <c r="A757" s="1"/>
      <c r="B757" s="1"/>
      <c r="C757" s="33"/>
      <c r="D757" s="102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3.5" customHeight="1">
      <c r="A758" s="1"/>
      <c r="B758" s="1"/>
      <c r="C758" s="33"/>
      <c r="D758" s="102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3.5" customHeight="1">
      <c r="A759" s="1"/>
      <c r="B759" s="1"/>
      <c r="C759" s="33"/>
      <c r="D759" s="102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3.5" customHeight="1">
      <c r="A760" s="1"/>
      <c r="B760" s="1"/>
      <c r="C760" s="33"/>
      <c r="D760" s="102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3.5" customHeight="1">
      <c r="A761" s="1"/>
      <c r="B761" s="1"/>
      <c r="C761" s="33"/>
      <c r="D761" s="102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3.5" customHeight="1">
      <c r="A762" s="1"/>
      <c r="B762" s="1"/>
      <c r="C762" s="33"/>
      <c r="D762" s="102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3.5" customHeight="1">
      <c r="A763" s="1"/>
      <c r="B763" s="1"/>
      <c r="C763" s="33"/>
      <c r="D763" s="102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3.5" customHeight="1">
      <c r="A764" s="1"/>
      <c r="B764" s="1"/>
      <c r="C764" s="33"/>
      <c r="D764" s="102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3.5" customHeight="1">
      <c r="A765" s="1"/>
      <c r="B765" s="1"/>
      <c r="C765" s="33"/>
      <c r="D765" s="102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3.5" customHeight="1">
      <c r="A766" s="1"/>
      <c r="B766" s="1"/>
      <c r="C766" s="33"/>
      <c r="D766" s="102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3.5" customHeight="1">
      <c r="A767" s="1"/>
      <c r="B767" s="1"/>
      <c r="C767" s="33"/>
      <c r="D767" s="102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3.5" customHeight="1">
      <c r="A768" s="1"/>
      <c r="B768" s="1"/>
      <c r="C768" s="33"/>
      <c r="D768" s="102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3.5" customHeight="1">
      <c r="A769" s="1"/>
      <c r="B769" s="1"/>
      <c r="C769" s="33"/>
      <c r="D769" s="102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3.5" customHeight="1">
      <c r="A770" s="1"/>
      <c r="B770" s="1"/>
      <c r="C770" s="33"/>
      <c r="D770" s="102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3.5" customHeight="1">
      <c r="A771" s="1"/>
      <c r="B771" s="1"/>
      <c r="C771" s="33"/>
      <c r="D771" s="102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3.5" customHeight="1">
      <c r="A772" s="1"/>
      <c r="B772" s="1"/>
      <c r="C772" s="33"/>
      <c r="D772" s="102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3.5" customHeight="1">
      <c r="A773" s="1"/>
      <c r="B773" s="1"/>
      <c r="C773" s="33"/>
      <c r="D773" s="102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3.5" customHeight="1">
      <c r="A774" s="1"/>
      <c r="B774" s="1"/>
      <c r="C774" s="33"/>
      <c r="D774" s="102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3.5" customHeight="1">
      <c r="A775" s="1"/>
      <c r="B775" s="1"/>
      <c r="C775" s="33"/>
      <c r="D775" s="102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3.5" customHeight="1">
      <c r="A776" s="1"/>
      <c r="B776" s="1"/>
      <c r="C776" s="33"/>
      <c r="D776" s="102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3.5" customHeight="1">
      <c r="A777" s="1"/>
      <c r="B777" s="1"/>
      <c r="C777" s="33"/>
      <c r="D777" s="102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3.5" customHeight="1">
      <c r="A778" s="1"/>
      <c r="B778" s="1"/>
      <c r="C778" s="33"/>
      <c r="D778" s="102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3.5" customHeight="1">
      <c r="A779" s="1"/>
      <c r="B779" s="1"/>
      <c r="C779" s="33"/>
      <c r="D779" s="102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3.5" customHeight="1">
      <c r="A780" s="1"/>
      <c r="B780" s="1"/>
      <c r="C780" s="33"/>
      <c r="D780" s="102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3.5" customHeight="1">
      <c r="A781" s="1"/>
      <c r="B781" s="1"/>
      <c r="C781" s="33"/>
      <c r="D781" s="102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3.5" customHeight="1">
      <c r="A782" s="1"/>
      <c r="B782" s="1"/>
      <c r="C782" s="33"/>
      <c r="D782" s="102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3.5" customHeight="1">
      <c r="A783" s="1"/>
      <c r="B783" s="1"/>
      <c r="C783" s="33"/>
      <c r="D783" s="102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3.5" customHeight="1">
      <c r="A784" s="1"/>
      <c r="B784" s="1"/>
      <c r="C784" s="33"/>
      <c r="D784" s="102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3.5" customHeight="1">
      <c r="A785" s="1"/>
      <c r="B785" s="1"/>
      <c r="C785" s="33"/>
      <c r="D785" s="102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3.5" customHeight="1">
      <c r="A786" s="1"/>
      <c r="B786" s="1"/>
      <c r="C786" s="33"/>
      <c r="D786" s="102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3.5" customHeight="1">
      <c r="A787" s="1"/>
      <c r="B787" s="1"/>
      <c r="C787" s="33"/>
      <c r="D787" s="102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3.5" customHeight="1">
      <c r="A788" s="1"/>
      <c r="B788" s="1"/>
      <c r="C788" s="33"/>
      <c r="D788" s="102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3.5" customHeight="1">
      <c r="A789" s="1"/>
      <c r="B789" s="1"/>
      <c r="C789" s="33"/>
      <c r="D789" s="102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3.5" customHeight="1">
      <c r="A790" s="1"/>
      <c r="B790" s="1"/>
      <c r="C790" s="33"/>
      <c r="D790" s="102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3.5" customHeight="1">
      <c r="A791" s="1"/>
      <c r="B791" s="1"/>
      <c r="C791" s="33"/>
      <c r="D791" s="102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3.5" customHeight="1">
      <c r="A792" s="1"/>
      <c r="B792" s="1"/>
      <c r="C792" s="33"/>
      <c r="D792" s="102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3.5" customHeight="1">
      <c r="A793" s="1"/>
      <c r="B793" s="1"/>
      <c r="C793" s="33"/>
      <c r="D793" s="102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3.5" customHeight="1">
      <c r="A794" s="1"/>
      <c r="B794" s="1"/>
      <c r="C794" s="33"/>
      <c r="D794" s="102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3.5" customHeight="1">
      <c r="A795" s="1"/>
      <c r="B795" s="1"/>
      <c r="C795" s="33"/>
      <c r="D795" s="102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3.5" customHeight="1">
      <c r="A796" s="1"/>
      <c r="B796" s="1"/>
      <c r="C796" s="33"/>
      <c r="D796" s="102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3.5" customHeight="1">
      <c r="A797" s="1"/>
      <c r="B797" s="1"/>
      <c r="C797" s="33"/>
      <c r="D797" s="102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3.5" customHeight="1">
      <c r="A798" s="1"/>
      <c r="B798" s="1"/>
      <c r="C798" s="33"/>
      <c r="D798" s="102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3.5" customHeight="1">
      <c r="A799" s="1"/>
      <c r="B799" s="1"/>
      <c r="C799" s="33"/>
      <c r="D799" s="102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3.5" customHeight="1">
      <c r="A800" s="1"/>
      <c r="B800" s="1"/>
      <c r="C800" s="33"/>
      <c r="D800" s="102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3.5" customHeight="1">
      <c r="A801" s="1"/>
      <c r="B801" s="1"/>
      <c r="C801" s="33"/>
      <c r="D801" s="102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3.5" customHeight="1">
      <c r="A802" s="1"/>
      <c r="B802" s="1"/>
      <c r="C802" s="33"/>
      <c r="D802" s="102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3.5" customHeight="1">
      <c r="A803" s="1"/>
      <c r="B803" s="1"/>
      <c r="C803" s="33"/>
      <c r="D803" s="102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3.5" customHeight="1">
      <c r="A804" s="1"/>
      <c r="B804" s="1"/>
      <c r="C804" s="33"/>
      <c r="D804" s="102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3.5" customHeight="1">
      <c r="A805" s="1"/>
      <c r="B805" s="1"/>
      <c r="C805" s="33"/>
      <c r="D805" s="102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3.5" customHeight="1">
      <c r="A806" s="1"/>
      <c r="B806" s="1"/>
      <c r="C806" s="33"/>
      <c r="D806" s="102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3.5" customHeight="1">
      <c r="A807" s="1"/>
      <c r="B807" s="1"/>
      <c r="C807" s="33"/>
      <c r="D807" s="102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3.5" customHeight="1">
      <c r="A808" s="1"/>
      <c r="B808" s="1"/>
      <c r="C808" s="33"/>
      <c r="D808" s="102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3.5" customHeight="1">
      <c r="A809" s="1"/>
      <c r="B809" s="1"/>
      <c r="C809" s="33"/>
      <c r="D809" s="102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3.5" customHeight="1">
      <c r="A810" s="1"/>
      <c r="B810" s="1"/>
      <c r="C810" s="33"/>
      <c r="D810" s="102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3.5" customHeight="1">
      <c r="A811" s="1"/>
      <c r="B811" s="1"/>
      <c r="C811" s="33"/>
      <c r="D811" s="102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3.5" customHeight="1">
      <c r="A812" s="1"/>
      <c r="B812" s="1"/>
      <c r="C812" s="33"/>
      <c r="D812" s="102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3.5" customHeight="1">
      <c r="A813" s="1"/>
      <c r="B813" s="1"/>
      <c r="C813" s="33"/>
      <c r="D813" s="102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3.5" customHeight="1">
      <c r="A814" s="1"/>
      <c r="B814" s="1"/>
      <c r="C814" s="33"/>
      <c r="D814" s="102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3.5" customHeight="1">
      <c r="A815" s="1"/>
      <c r="B815" s="1"/>
      <c r="C815" s="33"/>
      <c r="D815" s="102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3.5" customHeight="1">
      <c r="A816" s="1"/>
      <c r="B816" s="1"/>
      <c r="C816" s="33"/>
      <c r="D816" s="102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3.5" customHeight="1">
      <c r="A817" s="1"/>
      <c r="B817" s="1"/>
      <c r="C817" s="33"/>
      <c r="D817" s="102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3.5" customHeight="1">
      <c r="A818" s="1"/>
      <c r="B818" s="1"/>
      <c r="C818" s="33"/>
      <c r="D818" s="102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3.5" customHeight="1">
      <c r="A819" s="1"/>
      <c r="B819" s="1"/>
      <c r="C819" s="33"/>
      <c r="D819" s="102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3.5" customHeight="1">
      <c r="A820" s="1"/>
      <c r="B820" s="1"/>
      <c r="C820" s="33"/>
      <c r="D820" s="102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3.5" customHeight="1">
      <c r="A821" s="1"/>
      <c r="B821" s="1"/>
      <c r="C821" s="33"/>
      <c r="D821" s="102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3.5" customHeight="1">
      <c r="A822" s="1"/>
      <c r="B822" s="1"/>
      <c r="C822" s="33"/>
      <c r="D822" s="102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3.5" customHeight="1">
      <c r="A823" s="1"/>
      <c r="B823" s="1"/>
      <c r="C823" s="33"/>
      <c r="D823" s="102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3.5" customHeight="1">
      <c r="A824" s="1"/>
      <c r="B824" s="1"/>
      <c r="C824" s="33"/>
      <c r="D824" s="102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3.5" customHeight="1">
      <c r="A825" s="1"/>
      <c r="B825" s="1"/>
      <c r="C825" s="33"/>
      <c r="D825" s="102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3.5" customHeight="1">
      <c r="A826" s="1"/>
      <c r="B826" s="1"/>
      <c r="C826" s="33"/>
      <c r="D826" s="102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3.5" customHeight="1">
      <c r="A827" s="1"/>
      <c r="B827" s="1"/>
      <c r="C827" s="33"/>
      <c r="D827" s="102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3.5" customHeight="1">
      <c r="A828" s="1"/>
      <c r="B828" s="1"/>
      <c r="C828" s="33"/>
      <c r="D828" s="102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3.5" customHeight="1">
      <c r="A829" s="1"/>
      <c r="B829" s="1"/>
      <c r="C829" s="33"/>
      <c r="D829" s="102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3.5" customHeight="1">
      <c r="A830" s="1"/>
      <c r="B830" s="1"/>
      <c r="C830" s="33"/>
      <c r="D830" s="102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3.5" customHeight="1">
      <c r="A831" s="1"/>
      <c r="B831" s="1"/>
      <c r="C831" s="33"/>
      <c r="D831" s="102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3.5" customHeight="1">
      <c r="A832" s="1"/>
      <c r="B832" s="1"/>
      <c r="C832" s="33"/>
      <c r="D832" s="102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3.5" customHeight="1">
      <c r="A833" s="1"/>
      <c r="B833" s="1"/>
      <c r="C833" s="33"/>
      <c r="D833" s="102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3.5" customHeight="1">
      <c r="A834" s="1"/>
      <c r="B834" s="1"/>
      <c r="C834" s="33"/>
      <c r="D834" s="102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3.5" customHeight="1">
      <c r="A835" s="1"/>
      <c r="B835" s="1"/>
      <c r="C835" s="33"/>
      <c r="D835" s="102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3.5" customHeight="1">
      <c r="A836" s="1"/>
      <c r="B836" s="1"/>
      <c r="C836" s="33"/>
      <c r="D836" s="102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3.5" customHeight="1">
      <c r="A837" s="1"/>
      <c r="B837" s="1"/>
      <c r="C837" s="33"/>
      <c r="D837" s="102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3.5" customHeight="1">
      <c r="A838" s="1"/>
      <c r="B838" s="1"/>
      <c r="C838" s="33"/>
      <c r="D838" s="102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3.5" customHeight="1">
      <c r="A839" s="1"/>
      <c r="B839" s="1"/>
      <c r="C839" s="33"/>
      <c r="D839" s="102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3.5" customHeight="1">
      <c r="A840" s="1"/>
      <c r="B840" s="1"/>
      <c r="C840" s="33"/>
      <c r="D840" s="102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3.5" customHeight="1">
      <c r="A841" s="1"/>
      <c r="B841" s="1"/>
      <c r="C841" s="33"/>
      <c r="D841" s="102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3.5" customHeight="1">
      <c r="A842" s="1"/>
      <c r="B842" s="1"/>
      <c r="C842" s="33"/>
      <c r="D842" s="102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3.5" customHeight="1">
      <c r="A843" s="1"/>
      <c r="B843" s="1"/>
      <c r="C843" s="33"/>
      <c r="D843" s="102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3.5" customHeight="1">
      <c r="A844" s="1"/>
      <c r="B844" s="1"/>
      <c r="C844" s="33"/>
      <c r="D844" s="102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3.5" customHeight="1">
      <c r="A845" s="1"/>
      <c r="B845" s="1"/>
      <c r="C845" s="33"/>
      <c r="D845" s="102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3.5" customHeight="1">
      <c r="A846" s="1"/>
      <c r="B846" s="1"/>
      <c r="C846" s="33"/>
      <c r="D846" s="102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3.5" customHeight="1">
      <c r="A847" s="1"/>
      <c r="B847" s="1"/>
      <c r="C847" s="33"/>
      <c r="D847" s="102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3.5" customHeight="1">
      <c r="A848" s="1"/>
      <c r="B848" s="1"/>
      <c r="C848" s="33"/>
      <c r="D848" s="102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3.5" customHeight="1">
      <c r="A849" s="1"/>
      <c r="B849" s="1"/>
      <c r="C849" s="33"/>
      <c r="D849" s="102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3.5" customHeight="1">
      <c r="A850" s="1"/>
      <c r="B850" s="1"/>
      <c r="C850" s="33"/>
      <c r="D850" s="102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3.5" customHeight="1">
      <c r="A851" s="1"/>
      <c r="B851" s="1"/>
      <c r="C851" s="33"/>
      <c r="D851" s="102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3.5" customHeight="1">
      <c r="A852" s="1"/>
      <c r="B852" s="1"/>
      <c r="C852" s="33"/>
      <c r="D852" s="102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3.5" customHeight="1">
      <c r="A853" s="1"/>
      <c r="B853" s="1"/>
      <c r="C853" s="33"/>
      <c r="D853" s="102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3.5" customHeight="1">
      <c r="A854" s="1"/>
      <c r="B854" s="1"/>
      <c r="C854" s="33"/>
      <c r="D854" s="102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3.5" customHeight="1">
      <c r="A855" s="1"/>
      <c r="B855" s="1"/>
      <c r="C855" s="33"/>
      <c r="D855" s="102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3.5" customHeight="1">
      <c r="A856" s="1"/>
      <c r="B856" s="1"/>
      <c r="C856" s="33"/>
      <c r="D856" s="102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3.5" customHeight="1">
      <c r="A857" s="1"/>
      <c r="B857" s="1"/>
      <c r="C857" s="33"/>
      <c r="D857" s="102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3.5" customHeight="1">
      <c r="A858" s="1"/>
      <c r="B858" s="1"/>
      <c r="C858" s="33"/>
      <c r="D858" s="102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3.5" customHeight="1">
      <c r="A859" s="1"/>
      <c r="B859" s="1"/>
      <c r="C859" s="33"/>
      <c r="D859" s="102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3.5" customHeight="1">
      <c r="A860" s="1"/>
      <c r="B860" s="1"/>
      <c r="C860" s="33"/>
      <c r="D860" s="102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3.5" customHeight="1">
      <c r="A861" s="1"/>
      <c r="B861" s="1"/>
      <c r="C861" s="33"/>
      <c r="D861" s="102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3.5" customHeight="1">
      <c r="A862" s="1"/>
      <c r="B862" s="1"/>
      <c r="C862" s="33"/>
      <c r="D862" s="102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3.5" customHeight="1">
      <c r="A863" s="1"/>
      <c r="B863" s="1"/>
      <c r="C863" s="33"/>
      <c r="D863" s="102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3.5" customHeight="1">
      <c r="A864" s="1"/>
      <c r="B864" s="1"/>
      <c r="C864" s="33"/>
      <c r="D864" s="102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3.5" customHeight="1">
      <c r="A865" s="1"/>
      <c r="B865" s="1"/>
      <c r="C865" s="33"/>
      <c r="D865" s="102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3.5" customHeight="1">
      <c r="A866" s="1"/>
      <c r="B866" s="1"/>
      <c r="C866" s="33"/>
      <c r="D866" s="102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3.5" customHeight="1">
      <c r="A867" s="1"/>
      <c r="B867" s="1"/>
      <c r="C867" s="33"/>
      <c r="D867" s="102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3.5" customHeight="1">
      <c r="A868" s="1"/>
      <c r="B868" s="1"/>
      <c r="C868" s="33"/>
      <c r="D868" s="102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3.5" customHeight="1">
      <c r="A869" s="1"/>
      <c r="B869" s="1"/>
      <c r="C869" s="33"/>
      <c r="D869" s="102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3.5" customHeight="1">
      <c r="A870" s="1"/>
      <c r="B870" s="1"/>
      <c r="C870" s="33"/>
      <c r="D870" s="102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3.5" customHeight="1">
      <c r="A871" s="1"/>
      <c r="B871" s="1"/>
      <c r="C871" s="33"/>
      <c r="D871" s="102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3.5" customHeight="1">
      <c r="A872" s="1"/>
      <c r="B872" s="1"/>
      <c r="C872" s="33"/>
      <c r="D872" s="102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3.5" customHeight="1">
      <c r="A873" s="1"/>
      <c r="B873" s="1"/>
      <c r="C873" s="33"/>
      <c r="D873" s="102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3.5" customHeight="1">
      <c r="A874" s="1"/>
      <c r="B874" s="1"/>
      <c r="C874" s="33"/>
      <c r="D874" s="102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3.5" customHeight="1">
      <c r="A875" s="1"/>
      <c r="B875" s="1"/>
      <c r="C875" s="33"/>
      <c r="D875" s="102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3.5" customHeight="1">
      <c r="A876" s="1"/>
      <c r="B876" s="1"/>
      <c r="C876" s="33"/>
      <c r="D876" s="102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3.5" customHeight="1">
      <c r="A877" s="1"/>
      <c r="B877" s="1"/>
      <c r="C877" s="33"/>
      <c r="D877" s="102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3.5" customHeight="1">
      <c r="A878" s="1"/>
      <c r="B878" s="1"/>
      <c r="C878" s="33"/>
      <c r="D878" s="102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3.5" customHeight="1">
      <c r="A879" s="1"/>
      <c r="B879" s="1"/>
      <c r="C879" s="33"/>
      <c r="D879" s="102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3.5" customHeight="1">
      <c r="A880" s="1"/>
      <c r="B880" s="1"/>
      <c r="C880" s="33"/>
      <c r="D880" s="102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3.5" customHeight="1">
      <c r="A881" s="1"/>
      <c r="B881" s="1"/>
      <c r="C881" s="33"/>
      <c r="D881" s="102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3.5" customHeight="1">
      <c r="A882" s="1"/>
      <c r="B882" s="1"/>
      <c r="C882" s="33"/>
      <c r="D882" s="102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3.5" customHeight="1">
      <c r="A883" s="1"/>
      <c r="B883" s="1"/>
      <c r="C883" s="33"/>
      <c r="D883" s="102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3.5" customHeight="1">
      <c r="A884" s="1"/>
      <c r="B884" s="1"/>
      <c r="C884" s="33"/>
      <c r="D884" s="102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3.5" customHeight="1">
      <c r="A885" s="1"/>
      <c r="B885" s="1"/>
      <c r="C885" s="33"/>
      <c r="D885" s="102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3.5" customHeight="1">
      <c r="A886" s="1"/>
      <c r="B886" s="1"/>
      <c r="C886" s="33"/>
      <c r="D886" s="102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3.5" customHeight="1">
      <c r="A887" s="1"/>
      <c r="B887" s="1"/>
      <c r="C887" s="33"/>
      <c r="D887" s="102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3.5" customHeight="1">
      <c r="A888" s="1"/>
      <c r="B888" s="1"/>
      <c r="C888" s="33"/>
      <c r="D888" s="102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3.5" customHeight="1">
      <c r="A889" s="1"/>
      <c r="B889" s="1"/>
      <c r="C889" s="33"/>
      <c r="D889" s="102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3.5" customHeight="1">
      <c r="A890" s="1"/>
      <c r="B890" s="1"/>
      <c r="C890" s="33"/>
      <c r="D890" s="102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3.5" customHeight="1">
      <c r="A891" s="1"/>
      <c r="B891" s="1"/>
      <c r="C891" s="33"/>
      <c r="D891" s="102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3.5" customHeight="1">
      <c r="A892" s="1"/>
      <c r="B892" s="1"/>
      <c r="C892" s="33"/>
      <c r="D892" s="102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3.5" customHeight="1">
      <c r="A893" s="1"/>
      <c r="B893" s="1"/>
      <c r="C893" s="33"/>
      <c r="D893" s="102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3.5" customHeight="1">
      <c r="A894" s="1"/>
      <c r="B894" s="1"/>
      <c r="C894" s="33"/>
      <c r="D894" s="102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3.5" customHeight="1">
      <c r="A895" s="1"/>
      <c r="B895" s="1"/>
      <c r="C895" s="33"/>
      <c r="D895" s="102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3.5" customHeight="1">
      <c r="A896" s="1"/>
      <c r="B896" s="1"/>
      <c r="C896" s="33"/>
      <c r="D896" s="102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3.5" customHeight="1">
      <c r="A897" s="1"/>
      <c r="B897" s="1"/>
      <c r="C897" s="33"/>
      <c r="D897" s="102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3.5" customHeight="1">
      <c r="A898" s="1"/>
      <c r="B898" s="1"/>
      <c r="C898" s="33"/>
      <c r="D898" s="102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3.5" customHeight="1">
      <c r="A899" s="1"/>
      <c r="B899" s="1"/>
      <c r="C899" s="33"/>
      <c r="D899" s="102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3.5" customHeight="1">
      <c r="A900" s="1"/>
      <c r="B900" s="1"/>
      <c r="C900" s="33"/>
      <c r="D900" s="102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3.5" customHeight="1">
      <c r="A901" s="1"/>
      <c r="B901" s="1"/>
      <c r="C901" s="33"/>
      <c r="D901" s="102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3.5" customHeight="1">
      <c r="A902" s="1"/>
      <c r="B902" s="1"/>
      <c r="C902" s="33"/>
      <c r="D902" s="102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3.5" customHeight="1">
      <c r="A903" s="1"/>
      <c r="B903" s="1"/>
      <c r="C903" s="33"/>
      <c r="D903" s="102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3.5" customHeight="1">
      <c r="A904" s="1"/>
      <c r="B904" s="1"/>
      <c r="C904" s="33"/>
      <c r="D904" s="102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3.5" customHeight="1">
      <c r="A905" s="1"/>
      <c r="B905" s="1"/>
      <c r="C905" s="33"/>
      <c r="D905" s="102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3.5" customHeight="1">
      <c r="A906" s="1"/>
      <c r="B906" s="1"/>
      <c r="C906" s="33"/>
      <c r="D906" s="102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3.5" customHeight="1">
      <c r="A907" s="1"/>
      <c r="B907" s="1"/>
      <c r="C907" s="33"/>
      <c r="D907" s="102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3.5" customHeight="1">
      <c r="A908" s="1"/>
      <c r="B908" s="1"/>
      <c r="C908" s="33"/>
      <c r="D908" s="102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3.5" customHeight="1">
      <c r="A909" s="1"/>
      <c r="B909" s="1"/>
      <c r="C909" s="33"/>
      <c r="D909" s="102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3.5" customHeight="1">
      <c r="A910" s="1"/>
      <c r="B910" s="1"/>
      <c r="C910" s="33"/>
      <c r="D910" s="102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3.5" customHeight="1">
      <c r="A911" s="1"/>
      <c r="B911" s="1"/>
      <c r="C911" s="33"/>
      <c r="D911" s="102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3.5" customHeight="1">
      <c r="A912" s="1"/>
      <c r="B912" s="1"/>
      <c r="C912" s="33"/>
      <c r="D912" s="102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3.5" customHeight="1">
      <c r="A913" s="1"/>
      <c r="B913" s="1"/>
      <c r="C913" s="33"/>
      <c r="D913" s="102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3.5" customHeight="1">
      <c r="A914" s="1"/>
      <c r="B914" s="1"/>
      <c r="C914" s="33"/>
      <c r="D914" s="102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3.5" customHeight="1">
      <c r="A915" s="1"/>
      <c r="B915" s="1"/>
      <c r="C915" s="33"/>
      <c r="D915" s="102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3.5" customHeight="1">
      <c r="A916" s="1"/>
      <c r="B916" s="1"/>
      <c r="C916" s="33"/>
      <c r="D916" s="102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3.5" customHeight="1">
      <c r="A917" s="1"/>
      <c r="B917" s="1"/>
      <c r="C917" s="33"/>
      <c r="D917" s="102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3.5" customHeight="1">
      <c r="A918" s="1"/>
      <c r="B918" s="1"/>
      <c r="C918" s="33"/>
      <c r="D918" s="102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3.5" customHeight="1">
      <c r="A919" s="1"/>
      <c r="B919" s="1"/>
      <c r="C919" s="33"/>
      <c r="D919" s="102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3.5" customHeight="1">
      <c r="A920" s="1"/>
      <c r="B920" s="1"/>
      <c r="C920" s="33"/>
      <c r="D920" s="102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3.5" customHeight="1">
      <c r="A921" s="1"/>
      <c r="B921" s="1"/>
      <c r="C921" s="33"/>
      <c r="D921" s="102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3.5" customHeight="1">
      <c r="A922" s="1"/>
      <c r="B922" s="1"/>
      <c r="C922" s="33"/>
      <c r="D922" s="102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3.5" customHeight="1">
      <c r="A923" s="1"/>
      <c r="B923" s="1"/>
      <c r="C923" s="33"/>
      <c r="D923" s="102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3.5" customHeight="1">
      <c r="A924" s="1"/>
      <c r="B924" s="1"/>
      <c r="C924" s="33"/>
      <c r="D924" s="102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3.5" customHeight="1">
      <c r="A925" s="1"/>
      <c r="B925" s="1"/>
      <c r="C925" s="33"/>
      <c r="D925" s="102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3.5" customHeight="1">
      <c r="A926" s="1"/>
      <c r="B926" s="1"/>
      <c r="C926" s="33"/>
      <c r="D926" s="102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3.5" customHeight="1">
      <c r="A927" s="1"/>
      <c r="B927" s="1"/>
      <c r="C927" s="33"/>
      <c r="D927" s="102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3.5" customHeight="1">
      <c r="A928" s="1"/>
      <c r="B928" s="1"/>
      <c r="C928" s="33"/>
      <c r="D928" s="102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3.5" customHeight="1">
      <c r="A929" s="1"/>
      <c r="B929" s="1"/>
      <c r="C929" s="33"/>
      <c r="D929" s="102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3.5" customHeight="1">
      <c r="A930" s="1"/>
      <c r="B930" s="1"/>
      <c r="C930" s="33"/>
      <c r="D930" s="102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3.5" customHeight="1">
      <c r="A931" s="1"/>
      <c r="B931" s="1"/>
      <c r="C931" s="33"/>
      <c r="D931" s="102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3.5" customHeight="1">
      <c r="A932" s="1"/>
      <c r="B932" s="1"/>
      <c r="C932" s="33"/>
      <c r="D932" s="102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3.5" customHeight="1">
      <c r="A933" s="1"/>
      <c r="B933" s="1"/>
      <c r="C933" s="33"/>
      <c r="D933" s="102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3.5" customHeight="1">
      <c r="A934" s="1"/>
      <c r="B934" s="1"/>
      <c r="C934" s="33"/>
      <c r="D934" s="102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3.5" customHeight="1">
      <c r="A935" s="1"/>
      <c r="B935" s="1"/>
      <c r="C935" s="33"/>
      <c r="D935" s="102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3.5" customHeight="1">
      <c r="A936" s="1"/>
      <c r="B936" s="1"/>
      <c r="C936" s="33"/>
      <c r="D936" s="102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3.5" customHeight="1">
      <c r="A937" s="1"/>
      <c r="B937" s="1"/>
      <c r="C937" s="33"/>
      <c r="D937" s="102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3.5" customHeight="1">
      <c r="A938" s="1"/>
      <c r="B938" s="1"/>
      <c r="C938" s="33"/>
      <c r="D938" s="102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3.5" customHeight="1">
      <c r="A939" s="1"/>
      <c r="B939" s="1"/>
      <c r="C939" s="33"/>
      <c r="D939" s="102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3.5" customHeight="1">
      <c r="A940" s="1"/>
      <c r="B940" s="1"/>
      <c r="C940" s="33"/>
      <c r="D940" s="102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3.5" customHeight="1">
      <c r="A941" s="1"/>
      <c r="B941" s="1"/>
      <c r="C941" s="33"/>
      <c r="D941" s="102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3.5" customHeight="1">
      <c r="A942" s="1"/>
      <c r="B942" s="1"/>
      <c r="C942" s="33"/>
      <c r="D942" s="102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3.5" customHeight="1">
      <c r="A943" s="1"/>
      <c r="B943" s="1"/>
      <c r="C943" s="33"/>
      <c r="D943" s="102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3.5" customHeight="1">
      <c r="A944" s="1"/>
      <c r="B944" s="1"/>
      <c r="C944" s="33"/>
      <c r="D944" s="102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3.5" customHeight="1">
      <c r="A945" s="1"/>
      <c r="B945" s="1"/>
      <c r="C945" s="33"/>
      <c r="D945" s="102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3.5" customHeight="1">
      <c r="A946" s="1"/>
      <c r="B946" s="1"/>
      <c r="C946" s="33"/>
      <c r="D946" s="102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3.5" customHeight="1">
      <c r="A947" s="1"/>
      <c r="B947" s="1"/>
      <c r="C947" s="33"/>
      <c r="D947" s="102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3.5" customHeight="1">
      <c r="A948" s="1"/>
      <c r="B948" s="1"/>
      <c r="C948" s="33"/>
      <c r="D948" s="102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3.5" customHeight="1">
      <c r="A949" s="1"/>
      <c r="B949" s="1"/>
      <c r="C949" s="33"/>
      <c r="D949" s="102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3.5" customHeight="1">
      <c r="A950" s="1"/>
      <c r="B950" s="1"/>
      <c r="C950" s="33"/>
      <c r="D950" s="102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3.5" customHeight="1">
      <c r="A951" s="1"/>
      <c r="B951" s="1"/>
      <c r="C951" s="33"/>
      <c r="D951" s="102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3.5" customHeight="1">
      <c r="A952" s="1"/>
      <c r="B952" s="1"/>
      <c r="C952" s="33"/>
      <c r="D952" s="102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3.5" customHeight="1">
      <c r="A953" s="1"/>
      <c r="B953" s="1"/>
      <c r="C953" s="33"/>
      <c r="D953" s="102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3.5" customHeight="1">
      <c r="A954" s="1"/>
      <c r="B954" s="1"/>
      <c r="C954" s="33"/>
      <c r="D954" s="102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3.5" customHeight="1">
      <c r="A955" s="1"/>
      <c r="B955" s="1"/>
      <c r="C955" s="33"/>
      <c r="D955" s="102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3.5" customHeight="1">
      <c r="A956" s="1"/>
      <c r="B956" s="1"/>
      <c r="C956" s="33"/>
      <c r="D956" s="102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3.5" customHeight="1">
      <c r="A957" s="1"/>
      <c r="B957" s="1"/>
      <c r="C957" s="33"/>
      <c r="D957" s="102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3.5" customHeight="1">
      <c r="A958" s="1"/>
      <c r="B958" s="1"/>
      <c r="C958" s="33"/>
      <c r="D958" s="102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3.5" customHeight="1">
      <c r="A959" s="1"/>
      <c r="B959" s="1"/>
      <c r="C959" s="33"/>
      <c r="D959" s="102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3.5" customHeight="1">
      <c r="A960" s="1"/>
      <c r="B960" s="1"/>
      <c r="C960" s="33"/>
      <c r="D960" s="102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3.5" customHeight="1">
      <c r="A961" s="1"/>
      <c r="B961" s="1"/>
      <c r="C961" s="33"/>
      <c r="D961" s="102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3.5" customHeight="1">
      <c r="A962" s="1"/>
      <c r="B962" s="1"/>
      <c r="C962" s="33"/>
      <c r="D962" s="102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3.5" customHeight="1">
      <c r="A963" s="1"/>
      <c r="B963" s="1"/>
      <c r="C963" s="33"/>
      <c r="D963" s="102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3.5" customHeight="1">
      <c r="A964" s="1"/>
      <c r="B964" s="1"/>
      <c r="C964" s="33"/>
      <c r="D964" s="102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3.5" customHeight="1">
      <c r="A965" s="1"/>
      <c r="B965" s="1"/>
      <c r="C965" s="33"/>
      <c r="D965" s="102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3.5" customHeight="1">
      <c r="A966" s="1"/>
      <c r="B966" s="1"/>
      <c r="C966" s="33"/>
      <c r="D966" s="102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3.5" customHeight="1">
      <c r="A967" s="1"/>
      <c r="B967" s="1"/>
      <c r="C967" s="33"/>
      <c r="D967" s="102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3.5" customHeight="1">
      <c r="A968" s="1"/>
      <c r="B968" s="1"/>
      <c r="C968" s="33"/>
      <c r="D968" s="102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3.5" customHeight="1">
      <c r="A969" s="1"/>
      <c r="B969" s="1"/>
      <c r="C969" s="33"/>
      <c r="D969" s="102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3.5" customHeight="1">
      <c r="A970" s="1"/>
      <c r="B970" s="1"/>
      <c r="C970" s="33"/>
      <c r="D970" s="102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3.5" customHeight="1">
      <c r="A971" s="1"/>
      <c r="B971" s="1"/>
      <c r="C971" s="33"/>
      <c r="D971" s="102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3.5" customHeight="1">
      <c r="A972" s="1"/>
      <c r="B972" s="1"/>
      <c r="C972" s="33"/>
      <c r="D972" s="102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3.5" customHeight="1">
      <c r="A973" s="1"/>
      <c r="B973" s="1"/>
      <c r="C973" s="33"/>
      <c r="D973" s="102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3.5" customHeight="1">
      <c r="A974" s="1"/>
      <c r="B974" s="1"/>
      <c r="C974" s="33"/>
      <c r="D974" s="102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3.5" customHeight="1">
      <c r="A975" s="1"/>
      <c r="B975" s="1"/>
      <c r="C975" s="33"/>
      <c r="D975" s="102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3.5" customHeight="1">
      <c r="A976" s="1"/>
      <c r="B976" s="1"/>
      <c r="C976" s="33"/>
      <c r="D976" s="102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3.5" customHeight="1">
      <c r="A977" s="1"/>
      <c r="B977" s="1"/>
      <c r="C977" s="33"/>
      <c r="D977" s="102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3.5" customHeight="1">
      <c r="A978" s="1"/>
      <c r="B978" s="1"/>
      <c r="C978" s="33"/>
      <c r="D978" s="102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3.5" customHeight="1">
      <c r="A979" s="1"/>
      <c r="B979" s="1"/>
      <c r="C979" s="33"/>
      <c r="D979" s="102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3.5" customHeight="1">
      <c r="A980" s="1"/>
      <c r="B980" s="1"/>
      <c r="C980" s="33"/>
      <c r="D980" s="102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3.5" customHeight="1">
      <c r="A981" s="1"/>
      <c r="B981" s="1"/>
      <c r="C981" s="33"/>
      <c r="D981" s="102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3.5" customHeight="1">
      <c r="A982" s="1"/>
      <c r="B982" s="1"/>
      <c r="C982" s="33"/>
      <c r="D982" s="102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3.5" customHeight="1">
      <c r="A983" s="1"/>
      <c r="B983" s="1"/>
      <c r="C983" s="33"/>
      <c r="D983" s="102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3.5" customHeight="1">
      <c r="A984" s="1"/>
      <c r="B984" s="1"/>
      <c r="C984" s="33"/>
      <c r="D984" s="102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3.5" customHeight="1">
      <c r="A985" s="1"/>
      <c r="B985" s="1"/>
      <c r="C985" s="33"/>
      <c r="D985" s="102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3.5" customHeight="1">
      <c r="A986" s="1"/>
      <c r="B986" s="1"/>
      <c r="C986" s="33"/>
      <c r="D986" s="102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3.5" customHeight="1">
      <c r="A987" s="1"/>
      <c r="B987" s="1"/>
      <c r="C987" s="33"/>
      <c r="D987" s="102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3.5" customHeight="1">
      <c r="A988" s="1"/>
      <c r="B988" s="1"/>
      <c r="C988" s="33"/>
      <c r="D988" s="102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3.5" customHeight="1">
      <c r="A989" s="1"/>
      <c r="B989" s="1"/>
      <c r="C989" s="33"/>
      <c r="D989" s="102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3.5" customHeight="1">
      <c r="A990" s="1"/>
      <c r="B990" s="1"/>
      <c r="C990" s="33"/>
      <c r="D990" s="102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3.5" customHeight="1">
      <c r="A991" s="1"/>
      <c r="B991" s="1"/>
      <c r="C991" s="33"/>
      <c r="D991" s="102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3.5" customHeight="1">
      <c r="A992" s="1"/>
      <c r="B992" s="1"/>
      <c r="C992" s="33"/>
      <c r="D992" s="102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3.5" customHeight="1">
      <c r="A993" s="1"/>
      <c r="B993" s="1"/>
      <c r="C993" s="33"/>
      <c r="D993" s="102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3.5" customHeight="1">
      <c r="A994" s="1"/>
      <c r="B994" s="1"/>
      <c r="C994" s="33"/>
      <c r="D994" s="102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3.5" customHeight="1">
      <c r="A995" s="1"/>
      <c r="B995" s="1"/>
      <c r="C995" s="33"/>
      <c r="D995" s="102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3.5" customHeight="1">
      <c r="A996" s="1"/>
      <c r="B996" s="1"/>
      <c r="C996" s="33"/>
      <c r="D996" s="102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3.5" customHeight="1">
      <c r="A997" s="1"/>
      <c r="B997" s="1"/>
      <c r="C997" s="33"/>
      <c r="D997" s="102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3.5" customHeight="1">
      <c r="A998" s="1"/>
      <c r="B998" s="1"/>
      <c r="C998" s="33"/>
      <c r="D998" s="102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3.5" customHeight="1">
      <c r="A999" s="1"/>
      <c r="B999" s="1"/>
      <c r="C999" s="33"/>
      <c r="D999" s="102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3.5" customHeight="1">
      <c r="A1000" s="1"/>
      <c r="B1000" s="1"/>
      <c r="C1000" s="33"/>
      <c r="D1000" s="102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ht="13.5" customHeight="1">
      <c r="A1001" s="1"/>
      <c r="B1001" s="1"/>
      <c r="C1001" s="33"/>
      <c r="D1001" s="102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ht="13.5" customHeight="1">
      <c r="A1002" s="1"/>
      <c r="B1002" s="1"/>
      <c r="C1002" s="33"/>
      <c r="D1002" s="102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ht="13.5" customHeight="1">
      <c r="A1003" s="1"/>
      <c r="B1003" s="1"/>
      <c r="C1003" s="33"/>
      <c r="D1003" s="102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ht="13.5" customHeight="1">
      <c r="A1004" s="1"/>
      <c r="B1004" s="1"/>
      <c r="C1004" s="33"/>
      <c r="D1004" s="102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ht="13.5" customHeight="1">
      <c r="A1005" s="1"/>
      <c r="B1005" s="1"/>
      <c r="C1005" s="33"/>
      <c r="D1005" s="102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ht="13.5" customHeight="1">
      <c r="A1006" s="1"/>
      <c r="B1006" s="1"/>
      <c r="C1006" s="33"/>
      <c r="D1006" s="102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ht="13.5" customHeight="1">
      <c r="A1007" s="1"/>
      <c r="B1007" s="1"/>
      <c r="C1007" s="33"/>
      <c r="D1007" s="102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ht="13.5" customHeight="1">
      <c r="A1008" s="1"/>
      <c r="B1008" s="1"/>
      <c r="C1008" s="33"/>
      <c r="D1008" s="102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ht="13.5" customHeight="1">
      <c r="A1009" s="1"/>
      <c r="B1009" s="1"/>
      <c r="C1009" s="33"/>
      <c r="D1009" s="102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ht="13.5" customHeight="1">
      <c r="A1010" s="1"/>
      <c r="B1010" s="1"/>
      <c r="C1010" s="33"/>
      <c r="D1010" s="102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ht="13.5" customHeight="1">
      <c r="A1011" s="1"/>
      <c r="B1011" s="1"/>
      <c r="C1011" s="33"/>
      <c r="D1011" s="102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ht="13.5" customHeight="1">
      <c r="A1012" s="1"/>
      <c r="B1012" s="1"/>
      <c r="C1012" s="33"/>
      <c r="D1012" s="102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ht="13.5" customHeight="1">
      <c r="A1013" s="1"/>
      <c r="B1013" s="1"/>
      <c r="C1013" s="33"/>
      <c r="D1013" s="102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ht="13.5" customHeight="1">
      <c r="A1014" s="1"/>
      <c r="B1014" s="1"/>
      <c r="C1014" s="33"/>
      <c r="D1014" s="102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ht="13.5" customHeight="1">
      <c r="A1015" s="1"/>
      <c r="B1015" s="1"/>
      <c r="C1015" s="33"/>
      <c r="D1015" s="102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ht="13.5" customHeight="1">
      <c r="A1016" s="1"/>
      <c r="B1016" s="1"/>
      <c r="C1016" s="33"/>
      <c r="D1016" s="102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ht="13.5" customHeight="1">
      <c r="A1017" s="1"/>
      <c r="B1017" s="1"/>
      <c r="C1017" s="33"/>
      <c r="D1017" s="102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ht="13.5" customHeight="1">
      <c r="A1018" s="1"/>
      <c r="B1018" s="1"/>
      <c r="C1018" s="33"/>
      <c r="D1018" s="102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ht="13.5" customHeight="1">
      <c r="A1019" s="1"/>
      <c r="B1019" s="1"/>
      <c r="C1019" s="33"/>
      <c r="D1019" s="102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ht="13.5" customHeight="1">
      <c r="A1020" s="1"/>
      <c r="B1020" s="1"/>
      <c r="C1020" s="33"/>
      <c r="D1020" s="102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</sheetData>
  <mergeCells count="29">
    <mergeCell ref="B1:C1"/>
    <mergeCell ref="E1:J1"/>
    <mergeCell ref="B2:C2"/>
    <mergeCell ref="F2:I2"/>
    <mergeCell ref="B3:C3"/>
    <mergeCell ref="F3:I3"/>
    <mergeCell ref="F4:I4"/>
    <mergeCell ref="G13:H13"/>
    <mergeCell ref="I13:J13"/>
    <mergeCell ref="L19:L57"/>
    <mergeCell ref="M19:M57"/>
    <mergeCell ref="B14:D14"/>
    <mergeCell ref="B15:D15"/>
    <mergeCell ref="B16:D16"/>
    <mergeCell ref="E16:K16"/>
    <mergeCell ref="B17:D17"/>
    <mergeCell ref="E17:H17"/>
    <mergeCell ref="I17:J17"/>
    <mergeCell ref="A53:B53"/>
    <mergeCell ref="A54:B54"/>
    <mergeCell ref="B177:C177"/>
    <mergeCell ref="B178:C178"/>
    <mergeCell ref="B4:C4"/>
    <mergeCell ref="B5:C5"/>
    <mergeCell ref="B6:C6"/>
    <mergeCell ref="B8:D8"/>
    <mergeCell ref="B9:C9"/>
    <mergeCell ref="B10:C10"/>
    <mergeCell ref="B11:C11"/>
  </mergeCells>
  <printOptions/>
  <pageMargins bottom="0.75" footer="0.0" header="0.0" left="0.7" right="0.7" top="0.75"/>
  <pageSetup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8.0"/>
    <col customWidth="1" min="5" max="5" width="9.57"/>
    <col customWidth="1" min="6" max="26" width="8.0"/>
  </cols>
  <sheetData>
    <row r="2">
      <c r="D2" s="103" t="s">
        <v>112</v>
      </c>
    </row>
    <row r="3" ht="15.75" customHeight="1"/>
    <row r="4" ht="48.0" customHeight="1">
      <c r="D4" s="104" t="s">
        <v>113</v>
      </c>
      <c r="E4" s="105" t="s">
        <v>114</v>
      </c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7"/>
      <c r="Q4" s="105" t="s">
        <v>115</v>
      </c>
      <c r="R4" s="106"/>
      <c r="S4" s="107"/>
    </row>
    <row r="5" ht="142.5" customHeight="1">
      <c r="D5" s="108"/>
      <c r="E5" s="109" t="s">
        <v>116</v>
      </c>
      <c r="F5" s="110" t="s">
        <v>117</v>
      </c>
      <c r="G5" s="111" t="s">
        <v>118</v>
      </c>
      <c r="H5" s="112" t="s">
        <v>119</v>
      </c>
      <c r="I5" s="113" t="s">
        <v>120</v>
      </c>
      <c r="J5" s="114" t="s">
        <v>121</v>
      </c>
      <c r="K5" s="115" t="s">
        <v>122</v>
      </c>
      <c r="L5" s="116" t="s">
        <v>123</v>
      </c>
      <c r="M5" s="117" t="s">
        <v>124</v>
      </c>
      <c r="N5" s="118" t="s">
        <v>125</v>
      </c>
      <c r="O5" s="118" t="s">
        <v>126</v>
      </c>
      <c r="P5" s="119" t="s">
        <v>127</v>
      </c>
      <c r="Q5" s="120" t="s">
        <v>128</v>
      </c>
      <c r="R5" s="120" t="s">
        <v>129</v>
      </c>
      <c r="S5" s="120" t="s">
        <v>130</v>
      </c>
    </row>
    <row r="6" ht="16.5" customHeight="1">
      <c r="D6" s="121" t="s">
        <v>131</v>
      </c>
      <c r="E6" s="122">
        <v>1.0</v>
      </c>
      <c r="F6" s="122">
        <v>0.0</v>
      </c>
      <c r="G6" s="122">
        <v>1.0</v>
      </c>
      <c r="H6" s="122">
        <v>3.0</v>
      </c>
      <c r="I6" s="122">
        <v>0.0</v>
      </c>
      <c r="J6" s="122">
        <v>2.0</v>
      </c>
      <c r="K6" s="122">
        <v>3.0</v>
      </c>
      <c r="L6" s="122">
        <v>1.0</v>
      </c>
      <c r="M6" s="122">
        <v>1.0</v>
      </c>
      <c r="N6" s="122">
        <v>0.0</v>
      </c>
      <c r="O6" s="122">
        <v>3.0</v>
      </c>
      <c r="P6" s="122">
        <v>0.0</v>
      </c>
      <c r="Q6" s="122">
        <v>3.0</v>
      </c>
      <c r="R6" s="123">
        <v>1.0</v>
      </c>
      <c r="S6" s="123">
        <v>2.0</v>
      </c>
    </row>
    <row r="7" ht="16.5" customHeight="1">
      <c r="D7" s="121" t="s">
        <v>132</v>
      </c>
      <c r="E7" s="122">
        <v>1.0</v>
      </c>
      <c r="F7" s="122">
        <v>2.0</v>
      </c>
      <c r="G7" s="122">
        <v>2.0</v>
      </c>
      <c r="H7" s="122">
        <v>1.0</v>
      </c>
      <c r="I7" s="122">
        <v>3.0</v>
      </c>
      <c r="J7" s="122">
        <v>1.0</v>
      </c>
      <c r="K7" s="122">
        <v>1.0</v>
      </c>
      <c r="L7" s="122">
        <v>3.0</v>
      </c>
      <c r="M7" s="122">
        <v>1.0</v>
      </c>
      <c r="N7" s="122">
        <v>1.0</v>
      </c>
      <c r="O7" s="122">
        <v>3.0</v>
      </c>
      <c r="P7" s="122">
        <v>2.0</v>
      </c>
      <c r="Q7" s="122">
        <v>2.0</v>
      </c>
      <c r="R7" s="122">
        <v>1.0</v>
      </c>
      <c r="S7" s="122">
        <v>2.0</v>
      </c>
    </row>
    <row r="8" ht="16.5" customHeight="1">
      <c r="D8" s="121" t="s">
        <v>133</v>
      </c>
      <c r="E8" s="122">
        <v>1.0</v>
      </c>
      <c r="F8" s="122">
        <v>2.0</v>
      </c>
      <c r="G8" s="122">
        <v>3.0</v>
      </c>
      <c r="H8" s="122">
        <v>3.0</v>
      </c>
      <c r="I8" s="122">
        <v>1.0</v>
      </c>
      <c r="J8" s="122">
        <v>3.0</v>
      </c>
      <c r="K8" s="122">
        <v>0.0</v>
      </c>
      <c r="L8" s="122">
        <v>0.0</v>
      </c>
      <c r="M8" s="122">
        <v>2.0</v>
      </c>
      <c r="N8" s="122">
        <v>2.0</v>
      </c>
      <c r="O8" s="122">
        <v>0.0</v>
      </c>
      <c r="P8" s="122">
        <v>2.0</v>
      </c>
      <c r="Q8" s="122">
        <v>0.0</v>
      </c>
      <c r="R8" s="122">
        <v>0.0</v>
      </c>
      <c r="S8" s="122">
        <v>3.0</v>
      </c>
    </row>
    <row r="9" ht="16.5" customHeight="1">
      <c r="D9" s="121" t="s">
        <v>134</v>
      </c>
      <c r="E9" s="122">
        <v>2.0</v>
      </c>
      <c r="F9" s="122">
        <v>0.0</v>
      </c>
      <c r="G9" s="122">
        <v>3.0</v>
      </c>
      <c r="H9" s="122">
        <v>1.0</v>
      </c>
      <c r="I9" s="122">
        <v>0.0</v>
      </c>
      <c r="J9" s="122">
        <v>1.0</v>
      </c>
      <c r="K9" s="122">
        <v>0.0</v>
      </c>
      <c r="L9" s="122">
        <v>3.0</v>
      </c>
      <c r="M9" s="122">
        <v>3.0</v>
      </c>
      <c r="N9" s="122">
        <v>3.0</v>
      </c>
      <c r="O9" s="122">
        <v>2.0</v>
      </c>
      <c r="P9" s="122">
        <v>3.0</v>
      </c>
      <c r="Q9" s="122">
        <v>1.0</v>
      </c>
      <c r="R9" s="122">
        <v>2.0</v>
      </c>
      <c r="S9" s="123">
        <v>2.0</v>
      </c>
    </row>
    <row r="10" ht="16.5" customHeight="1">
      <c r="B10" s="103" t="s">
        <v>135</v>
      </c>
      <c r="D10" s="124" t="s">
        <v>136</v>
      </c>
      <c r="E10" s="125">
        <f t="shared" ref="E10:S10" si="1">IFERROR(AVERAGEIF(E6:E9,"&lt;&gt;0",E6:E9),0)</f>
        <v>1.25</v>
      </c>
      <c r="F10" s="125">
        <f t="shared" si="1"/>
        <v>2</v>
      </c>
      <c r="G10" s="125">
        <f t="shared" si="1"/>
        <v>2.25</v>
      </c>
      <c r="H10" s="125">
        <f t="shared" si="1"/>
        <v>2</v>
      </c>
      <c r="I10" s="125">
        <f t="shared" si="1"/>
        <v>2</v>
      </c>
      <c r="J10" s="125">
        <f t="shared" si="1"/>
        <v>1.75</v>
      </c>
      <c r="K10" s="125">
        <f t="shared" si="1"/>
        <v>2</v>
      </c>
      <c r="L10" s="125">
        <f t="shared" si="1"/>
        <v>2.333333333</v>
      </c>
      <c r="M10" s="125">
        <f t="shared" si="1"/>
        <v>1.75</v>
      </c>
      <c r="N10" s="125">
        <f t="shared" si="1"/>
        <v>2</v>
      </c>
      <c r="O10" s="125">
        <f t="shared" si="1"/>
        <v>2.666666667</v>
      </c>
      <c r="P10" s="125">
        <f t="shared" si="1"/>
        <v>2.333333333</v>
      </c>
      <c r="Q10" s="125">
        <f t="shared" si="1"/>
        <v>2</v>
      </c>
      <c r="R10" s="125">
        <f t="shared" si="1"/>
        <v>1.333333333</v>
      </c>
      <c r="S10" s="125">
        <f t="shared" si="1"/>
        <v>2.25</v>
      </c>
    </row>
    <row r="12" ht="15.75" customHeight="1"/>
    <row r="13" ht="48.0" customHeight="1">
      <c r="B13" s="103" t="s">
        <v>137</v>
      </c>
      <c r="D13" s="104" t="s">
        <v>113</v>
      </c>
      <c r="E13" s="105" t="s">
        <v>114</v>
      </c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7"/>
      <c r="Q13" s="105" t="s">
        <v>115</v>
      </c>
      <c r="R13" s="106"/>
      <c r="S13" s="107"/>
    </row>
    <row r="14" ht="142.5" customHeight="1">
      <c r="D14" s="108"/>
      <c r="E14" s="109" t="s">
        <v>116</v>
      </c>
      <c r="F14" s="110" t="s">
        <v>117</v>
      </c>
      <c r="G14" s="111" t="s">
        <v>118</v>
      </c>
      <c r="H14" s="112" t="s">
        <v>119</v>
      </c>
      <c r="I14" s="113" t="s">
        <v>120</v>
      </c>
      <c r="J14" s="114" t="s">
        <v>121</v>
      </c>
      <c r="K14" s="115" t="s">
        <v>122</v>
      </c>
      <c r="L14" s="116" t="s">
        <v>123</v>
      </c>
      <c r="M14" s="117" t="s">
        <v>124</v>
      </c>
      <c r="N14" s="118" t="s">
        <v>125</v>
      </c>
      <c r="O14" s="118" t="s">
        <v>126</v>
      </c>
      <c r="P14" s="119" t="s">
        <v>127</v>
      </c>
      <c r="Q14" s="120" t="s">
        <v>128</v>
      </c>
      <c r="R14" s="120" t="s">
        <v>129</v>
      </c>
      <c r="S14" s="120" t="s">
        <v>130</v>
      </c>
    </row>
    <row r="15" ht="16.5" customHeight="1">
      <c r="C15" s="103">
        <f>'CC6'!N19</f>
        <v>2.75</v>
      </c>
      <c r="D15" s="121" t="s">
        <v>131</v>
      </c>
      <c r="E15" s="122">
        <f t="shared" ref="E15:S15" si="2">($C$15*E6/3)</f>
        <v>0.9166666667</v>
      </c>
      <c r="F15" s="122">
        <f t="shared" si="2"/>
        <v>0</v>
      </c>
      <c r="G15" s="122">
        <f t="shared" si="2"/>
        <v>0.9166666667</v>
      </c>
      <c r="H15" s="122">
        <f t="shared" si="2"/>
        <v>2.75</v>
      </c>
      <c r="I15" s="122">
        <f t="shared" si="2"/>
        <v>0</v>
      </c>
      <c r="J15" s="122">
        <f t="shared" si="2"/>
        <v>1.833333333</v>
      </c>
      <c r="K15" s="122">
        <f t="shared" si="2"/>
        <v>2.75</v>
      </c>
      <c r="L15" s="122">
        <f t="shared" si="2"/>
        <v>0.9166666667</v>
      </c>
      <c r="M15" s="122">
        <f t="shared" si="2"/>
        <v>0.9166666667</v>
      </c>
      <c r="N15" s="122">
        <f t="shared" si="2"/>
        <v>0</v>
      </c>
      <c r="O15" s="122">
        <f t="shared" si="2"/>
        <v>2.75</v>
      </c>
      <c r="P15" s="122">
        <f t="shared" si="2"/>
        <v>0</v>
      </c>
      <c r="Q15" s="122">
        <f t="shared" si="2"/>
        <v>2.75</v>
      </c>
      <c r="R15" s="122">
        <f t="shared" si="2"/>
        <v>0.9166666667</v>
      </c>
      <c r="S15" s="122">
        <f t="shared" si="2"/>
        <v>1.833333333</v>
      </c>
    </row>
    <row r="16" ht="16.5" customHeight="1">
      <c r="D16" s="121" t="s">
        <v>132</v>
      </c>
      <c r="E16" s="122">
        <f t="shared" ref="E16:S16" si="3">($C$15*E7/3)</f>
        <v>0.9166666667</v>
      </c>
      <c r="F16" s="122">
        <f t="shared" si="3"/>
        <v>1.833333333</v>
      </c>
      <c r="G16" s="122">
        <f t="shared" si="3"/>
        <v>1.833333333</v>
      </c>
      <c r="H16" s="122">
        <f t="shared" si="3"/>
        <v>0.9166666667</v>
      </c>
      <c r="I16" s="122">
        <f t="shared" si="3"/>
        <v>2.75</v>
      </c>
      <c r="J16" s="122">
        <f t="shared" si="3"/>
        <v>0.9166666667</v>
      </c>
      <c r="K16" s="122">
        <f t="shared" si="3"/>
        <v>0.9166666667</v>
      </c>
      <c r="L16" s="122">
        <f t="shared" si="3"/>
        <v>2.75</v>
      </c>
      <c r="M16" s="122">
        <f t="shared" si="3"/>
        <v>0.9166666667</v>
      </c>
      <c r="N16" s="122">
        <f t="shared" si="3"/>
        <v>0.9166666667</v>
      </c>
      <c r="O16" s="122">
        <f t="shared" si="3"/>
        <v>2.75</v>
      </c>
      <c r="P16" s="122">
        <f t="shared" si="3"/>
        <v>1.833333333</v>
      </c>
      <c r="Q16" s="122">
        <f t="shared" si="3"/>
        <v>1.833333333</v>
      </c>
      <c r="R16" s="122">
        <f t="shared" si="3"/>
        <v>0.9166666667</v>
      </c>
      <c r="S16" s="122">
        <f t="shared" si="3"/>
        <v>1.833333333</v>
      </c>
    </row>
    <row r="17" ht="16.5" customHeight="1">
      <c r="D17" s="121" t="s">
        <v>133</v>
      </c>
      <c r="E17" s="122">
        <f t="shared" ref="E17:S17" si="4">($C$15*E8/3)</f>
        <v>0.9166666667</v>
      </c>
      <c r="F17" s="122">
        <f t="shared" si="4"/>
        <v>1.833333333</v>
      </c>
      <c r="G17" s="122">
        <f t="shared" si="4"/>
        <v>2.75</v>
      </c>
      <c r="H17" s="122">
        <f t="shared" si="4"/>
        <v>2.75</v>
      </c>
      <c r="I17" s="122">
        <f t="shared" si="4"/>
        <v>0.9166666667</v>
      </c>
      <c r="J17" s="122">
        <f t="shared" si="4"/>
        <v>2.75</v>
      </c>
      <c r="K17" s="122">
        <f t="shared" si="4"/>
        <v>0</v>
      </c>
      <c r="L17" s="122">
        <f t="shared" si="4"/>
        <v>0</v>
      </c>
      <c r="M17" s="122">
        <f t="shared" si="4"/>
        <v>1.833333333</v>
      </c>
      <c r="N17" s="122">
        <f t="shared" si="4"/>
        <v>1.833333333</v>
      </c>
      <c r="O17" s="122">
        <f t="shared" si="4"/>
        <v>0</v>
      </c>
      <c r="P17" s="122">
        <f t="shared" si="4"/>
        <v>1.833333333</v>
      </c>
      <c r="Q17" s="122">
        <f t="shared" si="4"/>
        <v>0</v>
      </c>
      <c r="R17" s="122">
        <f t="shared" si="4"/>
        <v>0</v>
      </c>
      <c r="S17" s="122">
        <f t="shared" si="4"/>
        <v>2.75</v>
      </c>
    </row>
    <row r="18" ht="16.5" customHeight="1">
      <c r="D18" s="121" t="s">
        <v>134</v>
      </c>
      <c r="E18" s="122">
        <f t="shared" ref="E18:S18" si="5">($C$15*E9/3)</f>
        <v>1.833333333</v>
      </c>
      <c r="F18" s="122">
        <f t="shared" si="5"/>
        <v>0</v>
      </c>
      <c r="G18" s="122">
        <f t="shared" si="5"/>
        <v>2.75</v>
      </c>
      <c r="H18" s="122">
        <f t="shared" si="5"/>
        <v>0.9166666667</v>
      </c>
      <c r="I18" s="122">
        <f t="shared" si="5"/>
        <v>0</v>
      </c>
      <c r="J18" s="122">
        <f t="shared" si="5"/>
        <v>0.9166666667</v>
      </c>
      <c r="K18" s="122">
        <f t="shared" si="5"/>
        <v>0</v>
      </c>
      <c r="L18" s="122">
        <f t="shared" si="5"/>
        <v>2.75</v>
      </c>
      <c r="M18" s="122">
        <f t="shared" si="5"/>
        <v>2.75</v>
      </c>
      <c r="N18" s="122">
        <f t="shared" si="5"/>
        <v>2.75</v>
      </c>
      <c r="O18" s="122">
        <f t="shared" si="5"/>
        <v>1.833333333</v>
      </c>
      <c r="P18" s="122">
        <f t="shared" si="5"/>
        <v>2.75</v>
      </c>
      <c r="Q18" s="122">
        <f t="shared" si="5"/>
        <v>0.9166666667</v>
      </c>
      <c r="R18" s="122">
        <f t="shared" si="5"/>
        <v>1.833333333</v>
      </c>
      <c r="S18" s="122">
        <f t="shared" si="5"/>
        <v>1.833333333</v>
      </c>
    </row>
    <row r="19" ht="16.5" customHeight="1">
      <c r="D19" s="124" t="s">
        <v>136</v>
      </c>
      <c r="E19" s="125">
        <f t="shared" ref="E19:S19" si="6">IFERROR(AVERAGEIF(E15:E18,"&lt;&gt;0",E15:E18),0)</f>
        <v>1.145833333</v>
      </c>
      <c r="F19" s="125">
        <f t="shared" si="6"/>
        <v>1.833333333</v>
      </c>
      <c r="G19" s="125">
        <f t="shared" si="6"/>
        <v>2.0625</v>
      </c>
      <c r="H19" s="125">
        <f t="shared" si="6"/>
        <v>1.833333333</v>
      </c>
      <c r="I19" s="125">
        <f t="shared" si="6"/>
        <v>1.833333333</v>
      </c>
      <c r="J19" s="125">
        <f t="shared" si="6"/>
        <v>1.604166667</v>
      </c>
      <c r="K19" s="125">
        <f t="shared" si="6"/>
        <v>1.833333333</v>
      </c>
      <c r="L19" s="125">
        <f t="shared" si="6"/>
        <v>2.138888889</v>
      </c>
      <c r="M19" s="125">
        <f t="shared" si="6"/>
        <v>1.604166667</v>
      </c>
      <c r="N19" s="125">
        <f t="shared" si="6"/>
        <v>1.833333333</v>
      </c>
      <c r="O19" s="125">
        <f t="shared" si="6"/>
        <v>2.444444444</v>
      </c>
      <c r="P19" s="125">
        <f t="shared" si="6"/>
        <v>2.138888889</v>
      </c>
      <c r="Q19" s="125">
        <f t="shared" si="6"/>
        <v>1.833333333</v>
      </c>
      <c r="R19" s="125">
        <f t="shared" si="6"/>
        <v>1.222222222</v>
      </c>
      <c r="S19" s="125">
        <f t="shared" si="6"/>
        <v>2.0625</v>
      </c>
    </row>
    <row r="21" ht="15.75" customHeight="1"/>
    <row r="22" ht="15.75" customHeight="1">
      <c r="B22" s="126" t="s">
        <v>135</v>
      </c>
      <c r="C22" s="127"/>
      <c r="D22" s="128" t="s">
        <v>136</v>
      </c>
      <c r="E22" s="129">
        <f t="shared" ref="E22:S22" si="7">E10</f>
        <v>1.25</v>
      </c>
      <c r="F22" s="129">
        <f t="shared" si="7"/>
        <v>2</v>
      </c>
      <c r="G22" s="129">
        <f t="shared" si="7"/>
        <v>2.25</v>
      </c>
      <c r="H22" s="129">
        <f t="shared" si="7"/>
        <v>2</v>
      </c>
      <c r="I22" s="129">
        <f t="shared" si="7"/>
        <v>2</v>
      </c>
      <c r="J22" s="129">
        <f t="shared" si="7"/>
        <v>1.75</v>
      </c>
      <c r="K22" s="129">
        <f t="shared" si="7"/>
        <v>2</v>
      </c>
      <c r="L22" s="129">
        <f t="shared" si="7"/>
        <v>2.333333333</v>
      </c>
      <c r="M22" s="129">
        <f t="shared" si="7"/>
        <v>1.75</v>
      </c>
      <c r="N22" s="129">
        <f t="shared" si="7"/>
        <v>2</v>
      </c>
      <c r="O22" s="129">
        <f t="shared" si="7"/>
        <v>2.666666667</v>
      </c>
      <c r="P22" s="129">
        <f t="shared" si="7"/>
        <v>2.333333333</v>
      </c>
      <c r="Q22" s="129">
        <f t="shared" si="7"/>
        <v>2</v>
      </c>
      <c r="R22" s="129">
        <f t="shared" si="7"/>
        <v>1.333333333</v>
      </c>
      <c r="S22" s="129">
        <f t="shared" si="7"/>
        <v>2.25</v>
      </c>
    </row>
    <row r="23" ht="15.75" customHeight="1">
      <c r="B23" s="130" t="s">
        <v>137</v>
      </c>
      <c r="C23" s="127"/>
      <c r="D23" s="128" t="s">
        <v>136</v>
      </c>
      <c r="E23" s="131">
        <f t="shared" ref="E23:S23" si="8">E19</f>
        <v>1.145833333</v>
      </c>
      <c r="F23" s="131">
        <f t="shared" si="8"/>
        <v>1.833333333</v>
      </c>
      <c r="G23" s="131">
        <f t="shared" si="8"/>
        <v>2.0625</v>
      </c>
      <c r="H23" s="131">
        <f t="shared" si="8"/>
        <v>1.833333333</v>
      </c>
      <c r="I23" s="131">
        <f t="shared" si="8"/>
        <v>1.833333333</v>
      </c>
      <c r="J23" s="131">
        <f t="shared" si="8"/>
        <v>1.604166667</v>
      </c>
      <c r="K23" s="131">
        <f t="shared" si="8"/>
        <v>1.833333333</v>
      </c>
      <c r="L23" s="131">
        <f t="shared" si="8"/>
        <v>2.138888889</v>
      </c>
      <c r="M23" s="131">
        <f t="shared" si="8"/>
        <v>1.604166667</v>
      </c>
      <c r="N23" s="131">
        <f t="shared" si="8"/>
        <v>1.833333333</v>
      </c>
      <c r="O23" s="131">
        <f t="shared" si="8"/>
        <v>2.444444444</v>
      </c>
      <c r="P23" s="131">
        <f t="shared" si="8"/>
        <v>2.138888889</v>
      </c>
      <c r="Q23" s="131">
        <f t="shared" si="8"/>
        <v>1.833333333</v>
      </c>
      <c r="R23" s="131">
        <f t="shared" si="8"/>
        <v>1.222222222</v>
      </c>
      <c r="S23" s="131">
        <f t="shared" si="8"/>
        <v>2.0625</v>
      </c>
    </row>
    <row r="24" ht="15.75" customHeight="1"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</row>
    <row r="25" ht="15.75" customHeight="1">
      <c r="B25" s="127" t="s">
        <v>138</v>
      </c>
      <c r="C25" s="127"/>
      <c r="D25" s="127"/>
      <c r="E25" s="126">
        <f t="shared" ref="E25:S25" si="9">E22-E23</f>
        <v>0.1041666667</v>
      </c>
      <c r="F25" s="126">
        <f t="shared" si="9"/>
        <v>0.1666666667</v>
      </c>
      <c r="G25" s="126">
        <f t="shared" si="9"/>
        <v>0.1875</v>
      </c>
      <c r="H25" s="126">
        <f t="shared" si="9"/>
        <v>0.1666666667</v>
      </c>
      <c r="I25" s="126">
        <f t="shared" si="9"/>
        <v>0.1666666667</v>
      </c>
      <c r="J25" s="126">
        <f t="shared" si="9"/>
        <v>0.1458333333</v>
      </c>
      <c r="K25" s="126">
        <f t="shared" si="9"/>
        <v>0.1666666667</v>
      </c>
      <c r="L25" s="126">
        <f t="shared" si="9"/>
        <v>0.1944444444</v>
      </c>
      <c r="M25" s="126">
        <f t="shared" si="9"/>
        <v>0.1458333333</v>
      </c>
      <c r="N25" s="126">
        <f t="shared" si="9"/>
        <v>0.1666666667</v>
      </c>
      <c r="O25" s="126">
        <f t="shared" si="9"/>
        <v>0.2222222222</v>
      </c>
      <c r="P25" s="126">
        <f t="shared" si="9"/>
        <v>0.1944444444</v>
      </c>
      <c r="Q25" s="126">
        <f t="shared" si="9"/>
        <v>0.1666666667</v>
      </c>
      <c r="R25" s="126">
        <f t="shared" si="9"/>
        <v>0.1111111111</v>
      </c>
      <c r="S25" s="126">
        <f t="shared" si="9"/>
        <v>0.1875</v>
      </c>
    </row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E4:P4"/>
    <mergeCell ref="Q4:S4"/>
    <mergeCell ref="E13:P13"/>
    <mergeCell ref="Q13:S13"/>
  </mergeCells>
  <printOptions/>
  <pageMargins bottom="0.75" footer="0.0" header="0.0" left="0.7" right="0.7" top="0.75"/>
  <pageSetup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16.43"/>
    <col customWidth="1" min="3" max="3" width="19.57"/>
    <col customWidth="1" min="4" max="4" width="15.86"/>
    <col customWidth="1" min="5" max="5" width="18.29"/>
    <col customWidth="1" min="6" max="6" width="12.43"/>
    <col customWidth="1" min="7" max="7" width="11.71"/>
    <col customWidth="1" min="8" max="8" width="12.43"/>
    <col customWidth="1" min="9" max="9" width="7.0"/>
    <col customWidth="1" min="10" max="10" width="12.0"/>
    <col customWidth="1" min="11" max="11" width="13.29"/>
    <col customWidth="1" min="12" max="12" width="8.0"/>
    <col customWidth="1" min="13" max="13" width="12.29"/>
    <col customWidth="1" min="14" max="14" width="6.57"/>
    <col customWidth="1" min="15" max="15" width="11.14"/>
    <col customWidth="1" min="16" max="16" width="5.14"/>
    <col customWidth="1" min="17" max="18" width="6.0"/>
    <col customWidth="1" min="19" max="19" width="6.57"/>
    <col customWidth="1" min="20" max="20" width="5.71"/>
    <col customWidth="1" min="21" max="25" width="8.0"/>
  </cols>
  <sheetData>
    <row r="1" ht="15.0" customHeight="1">
      <c r="A1" s="1"/>
      <c r="B1" s="191"/>
      <c r="C1" s="4" t="s">
        <v>171</v>
      </c>
      <c r="D1" s="5" t="s">
        <v>2</v>
      </c>
      <c r="E1" s="6"/>
      <c r="F1" s="6"/>
      <c r="G1" s="6"/>
      <c r="H1" s="6"/>
      <c r="I1" s="3"/>
      <c r="J1" s="7"/>
      <c r="K1" s="7"/>
      <c r="L1" s="7"/>
      <c r="M1" s="8"/>
      <c r="N1" s="8"/>
      <c r="O1" s="8"/>
      <c r="P1" s="8"/>
      <c r="Q1" s="8"/>
      <c r="R1" s="9"/>
      <c r="S1" s="9"/>
      <c r="T1" s="9"/>
      <c r="U1" s="1"/>
      <c r="V1" s="1"/>
      <c r="W1" s="1"/>
      <c r="X1" s="1"/>
      <c r="Y1" s="1"/>
    </row>
    <row r="2" ht="16.5" customHeight="1">
      <c r="A2" s="1"/>
      <c r="B2" s="192"/>
      <c r="C2" s="4" t="s">
        <v>255</v>
      </c>
      <c r="D2" s="11"/>
      <c r="E2" s="12" t="s">
        <v>5</v>
      </c>
      <c r="F2" s="6"/>
      <c r="G2" s="6"/>
      <c r="H2" s="3"/>
      <c r="I2" s="11"/>
      <c r="J2" s="7"/>
      <c r="K2" s="7"/>
      <c r="L2" s="7"/>
      <c r="M2" s="13"/>
      <c r="N2" s="13"/>
      <c r="O2" s="13"/>
      <c r="P2" s="13"/>
      <c r="Q2" s="14"/>
      <c r="R2" s="7"/>
      <c r="S2" s="7"/>
      <c r="T2" s="7"/>
      <c r="U2" s="1"/>
      <c r="V2" s="1"/>
      <c r="W2" s="1"/>
      <c r="X2" s="1"/>
      <c r="Y2" s="1"/>
    </row>
    <row r="3" ht="15.0" customHeight="1">
      <c r="A3" s="1"/>
      <c r="B3" s="193"/>
      <c r="C3" s="4" t="s">
        <v>7</v>
      </c>
      <c r="D3" s="11"/>
      <c r="E3" s="16" t="s">
        <v>8</v>
      </c>
      <c r="F3" s="6"/>
      <c r="G3" s="6"/>
      <c r="H3" s="3"/>
      <c r="I3" s="11"/>
      <c r="J3" s="7"/>
      <c r="K3" s="7"/>
      <c r="L3" s="7"/>
      <c r="M3" s="13"/>
      <c r="N3" s="13"/>
      <c r="O3" s="13"/>
      <c r="P3" s="13"/>
      <c r="Q3" s="14"/>
      <c r="R3" s="7"/>
      <c r="S3" s="7"/>
      <c r="T3" s="7"/>
      <c r="U3" s="1"/>
      <c r="V3" s="1"/>
      <c r="W3" s="1"/>
      <c r="X3" s="1"/>
      <c r="Y3" s="1"/>
    </row>
    <row r="4" ht="16.5" customHeight="1">
      <c r="A4" s="1"/>
      <c r="B4" s="192"/>
      <c r="C4" s="4" t="s">
        <v>253</v>
      </c>
      <c r="D4" s="11"/>
      <c r="E4" s="17" t="s">
        <v>11</v>
      </c>
      <c r="F4" s="6"/>
      <c r="G4" s="6"/>
      <c r="H4" s="3"/>
      <c r="I4" s="11"/>
      <c r="J4" s="1"/>
      <c r="K4" s="1"/>
      <c r="L4" s="1"/>
      <c r="M4" s="13"/>
      <c r="N4" s="13"/>
      <c r="O4" s="13"/>
      <c r="P4" s="13"/>
      <c r="Q4" s="14"/>
      <c r="R4" s="7"/>
      <c r="S4" s="7"/>
      <c r="T4" s="7"/>
      <c r="U4" s="1"/>
      <c r="V4" s="1"/>
      <c r="W4" s="1"/>
      <c r="X4" s="1"/>
      <c r="Y4" s="1"/>
    </row>
    <row r="5" ht="14.25" customHeight="1">
      <c r="A5" s="1"/>
      <c r="B5" s="194"/>
      <c r="C5" s="4">
        <v>4.0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ht="16.5" customHeight="1">
      <c r="A6" s="1"/>
      <c r="B6" s="195"/>
      <c r="C6" s="20" t="s">
        <v>14</v>
      </c>
      <c r="D6" s="21"/>
      <c r="E6" s="21"/>
      <c r="F6" s="21"/>
      <c r="G6" s="21"/>
      <c r="H6" s="21"/>
      <c r="I6" s="22"/>
      <c r="J6" s="22"/>
      <c r="K6" s="22"/>
      <c r="L6" s="22" t="str">
        <f>IFERROR(SUM(L1:L5)/COUNT(L1:L5),"")</f>
        <v/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ht="4.5" customHeight="1">
      <c r="A7" s="1"/>
      <c r="B7" s="23"/>
      <c r="C7" s="24"/>
      <c r="D7" s="25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1"/>
      <c r="V7" s="1"/>
      <c r="W7" s="1"/>
      <c r="X7" s="1"/>
      <c r="Y7" s="1"/>
    </row>
    <row r="8" ht="15.0" customHeight="1">
      <c r="A8" s="1"/>
      <c r="B8" s="26"/>
      <c r="C8" s="3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ht="14.25" customHeight="1">
      <c r="A9" s="1"/>
      <c r="B9" s="192"/>
      <c r="C9" s="27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ht="14.25" customHeight="1">
      <c r="A10" s="1"/>
      <c r="B10" s="192"/>
      <c r="C10" s="27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ht="14.25" customHeight="1">
      <c r="A11" s="1"/>
      <c r="B11" s="192"/>
      <c r="C11" s="27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ht="3.0" customHeight="1">
      <c r="A12" s="1"/>
      <c r="B12" s="23"/>
      <c r="C12" s="24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ht="14.25" hidden="1" customHeight="1">
      <c r="A13" s="28"/>
      <c r="B13" s="23"/>
      <c r="C13" s="24"/>
      <c r="D13" s="23"/>
      <c r="E13" s="29"/>
      <c r="F13" s="30"/>
      <c r="G13" s="3"/>
      <c r="H13" s="30"/>
      <c r="I13" s="3"/>
      <c r="J13" s="31"/>
      <c r="K13" s="31"/>
      <c r="L13" s="31"/>
      <c r="M13" s="31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</row>
    <row r="14" ht="33.0" customHeight="1">
      <c r="A14" s="1"/>
      <c r="B14" s="32"/>
      <c r="C14" s="3"/>
      <c r="D14" s="33"/>
      <c r="E14" s="34"/>
      <c r="F14" s="34"/>
      <c r="G14" s="34"/>
      <c r="H14" s="34"/>
      <c r="I14" s="34"/>
      <c r="J14" s="31"/>
      <c r="K14" s="31"/>
      <c r="L14" s="31"/>
      <c r="M14" s="3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ht="57.0" customHeight="1">
      <c r="A15" s="35"/>
      <c r="B15" s="32"/>
      <c r="C15" s="3"/>
      <c r="D15" s="35"/>
      <c r="E15" s="36"/>
      <c r="F15" s="37"/>
      <c r="G15" s="38"/>
      <c r="H15" s="39"/>
      <c r="I15" s="39"/>
      <c r="J15" s="40"/>
      <c r="K15" s="40"/>
      <c r="L15" s="40"/>
      <c r="M15" s="40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</row>
    <row r="16" ht="72.0" customHeight="1">
      <c r="A16" s="41"/>
      <c r="B16" s="32"/>
      <c r="C16" s="3"/>
      <c r="D16" s="42" t="s">
        <v>19</v>
      </c>
      <c r="E16" s="43"/>
      <c r="F16" s="43"/>
      <c r="G16" s="43"/>
      <c r="H16" s="43"/>
      <c r="I16" s="43"/>
      <c r="J16" s="44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</row>
    <row r="17" ht="14.25" customHeight="1">
      <c r="A17" s="41"/>
      <c r="B17" s="45"/>
      <c r="C17" s="3"/>
      <c r="D17" s="46" t="s">
        <v>21</v>
      </c>
      <c r="E17" s="47"/>
      <c r="F17" s="47"/>
      <c r="G17" s="48"/>
      <c r="H17" s="49" t="s">
        <v>22</v>
      </c>
      <c r="I17" s="50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</row>
    <row r="18" ht="49.5" customHeight="1">
      <c r="A18" s="41" t="s">
        <v>23</v>
      </c>
      <c r="B18" s="52" t="s">
        <v>24</v>
      </c>
      <c r="C18" s="53" t="s">
        <v>25</v>
      </c>
      <c r="D18" s="169" t="s">
        <v>26</v>
      </c>
      <c r="E18" s="169" t="s">
        <v>27</v>
      </c>
      <c r="F18" s="169" t="s">
        <v>28</v>
      </c>
      <c r="G18" s="169" t="s">
        <v>29</v>
      </c>
      <c r="H18" s="35">
        <v>65.0</v>
      </c>
      <c r="I18" s="35" t="s">
        <v>214</v>
      </c>
      <c r="J18" s="35" t="s">
        <v>30</v>
      </c>
      <c r="K18" s="35" t="s">
        <v>31</v>
      </c>
      <c r="L18" s="35" t="s">
        <v>32</v>
      </c>
      <c r="M18" s="35" t="s">
        <v>33</v>
      </c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</row>
    <row r="19" ht="17.25" customHeight="1">
      <c r="A19" s="78">
        <v>1.0</v>
      </c>
      <c r="B19" s="196" t="s">
        <v>34</v>
      </c>
      <c r="C19" s="127" t="s">
        <v>35</v>
      </c>
      <c r="D19" s="59" t="s">
        <v>36</v>
      </c>
      <c r="E19" s="59" t="s">
        <v>37</v>
      </c>
      <c r="F19" s="59" t="s">
        <v>36</v>
      </c>
      <c r="G19" s="59" t="s">
        <v>37</v>
      </c>
      <c r="H19" s="59">
        <v>28.0</v>
      </c>
      <c r="I19" s="59">
        <f t="shared" ref="I19:I52" si="1">(H19/65)*100</f>
        <v>43.07692308</v>
      </c>
      <c r="J19" s="59" t="str">
        <f t="shared" ref="J19:J52" si="2">IF(I19&lt;=0,"",IF((I19&gt;=60),"Y","N"))</f>
        <v>N</v>
      </c>
      <c r="K19" s="61">
        <f>(D57+E57+F57+G57)/4</f>
        <v>1.5</v>
      </c>
      <c r="L19" s="61">
        <f>J57</f>
        <v>3</v>
      </c>
      <c r="M19" s="62">
        <f>(K19*0.2+L19*0.8)</f>
        <v>2.7</v>
      </c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</row>
    <row r="20" ht="15.0" customHeight="1">
      <c r="A20" s="78">
        <v>2.0</v>
      </c>
      <c r="B20" s="196" t="s">
        <v>256</v>
      </c>
      <c r="C20" s="127" t="s">
        <v>39</v>
      </c>
      <c r="D20" s="59" t="s">
        <v>36</v>
      </c>
      <c r="E20" s="59" t="s">
        <v>37</v>
      </c>
      <c r="F20" s="59" t="s">
        <v>36</v>
      </c>
      <c r="G20" s="59" t="s">
        <v>36</v>
      </c>
      <c r="H20" s="59">
        <v>36.0</v>
      </c>
      <c r="I20" s="59">
        <f t="shared" si="1"/>
        <v>55.38461538</v>
      </c>
      <c r="J20" s="59" t="str">
        <f t="shared" si="2"/>
        <v>N</v>
      </c>
      <c r="K20" s="65"/>
      <c r="L20" s="65"/>
      <c r="M20" s="66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</row>
    <row r="21" ht="17.25" customHeight="1">
      <c r="A21" s="78">
        <v>3.0</v>
      </c>
      <c r="B21" s="196" t="s">
        <v>257</v>
      </c>
      <c r="C21" s="127" t="s">
        <v>41</v>
      </c>
      <c r="D21" s="59" t="s">
        <v>36</v>
      </c>
      <c r="E21" s="59" t="s">
        <v>36</v>
      </c>
      <c r="F21" s="59" t="s">
        <v>37</v>
      </c>
      <c r="G21" s="59" t="s">
        <v>36</v>
      </c>
      <c r="H21" s="59">
        <v>44.0</v>
      </c>
      <c r="I21" s="59">
        <f t="shared" si="1"/>
        <v>67.69230769</v>
      </c>
      <c r="J21" s="59" t="str">
        <f t="shared" si="2"/>
        <v>Y</v>
      </c>
      <c r="K21" s="65"/>
      <c r="L21" s="65"/>
      <c r="M21" s="66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</row>
    <row r="22" ht="13.5" customHeight="1">
      <c r="A22" s="78">
        <v>4.0</v>
      </c>
      <c r="B22" s="196" t="s">
        <v>258</v>
      </c>
      <c r="C22" s="127" t="s">
        <v>43</v>
      </c>
      <c r="D22" s="59" t="s">
        <v>36</v>
      </c>
      <c r="E22" s="59" t="s">
        <v>37</v>
      </c>
      <c r="F22" s="59" t="s">
        <v>36</v>
      </c>
      <c r="G22" s="59" t="s">
        <v>36</v>
      </c>
      <c r="H22" s="59">
        <v>32.0</v>
      </c>
      <c r="I22" s="59">
        <f t="shared" si="1"/>
        <v>49.23076923</v>
      </c>
      <c r="J22" s="59" t="str">
        <f t="shared" si="2"/>
        <v>N</v>
      </c>
      <c r="K22" s="65"/>
      <c r="L22" s="65"/>
      <c r="M22" s="66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</row>
    <row r="23" ht="13.5" customHeight="1">
      <c r="A23" s="78">
        <v>5.0</v>
      </c>
      <c r="B23" s="196" t="s">
        <v>259</v>
      </c>
      <c r="C23" s="127" t="s">
        <v>45</v>
      </c>
      <c r="D23" s="59" t="s">
        <v>36</v>
      </c>
      <c r="E23" s="59" t="s">
        <v>37</v>
      </c>
      <c r="F23" s="59" t="s">
        <v>36</v>
      </c>
      <c r="G23" s="59" t="s">
        <v>37</v>
      </c>
      <c r="H23" s="40">
        <v>48.0</v>
      </c>
      <c r="I23" s="59">
        <f t="shared" si="1"/>
        <v>73.84615385</v>
      </c>
      <c r="J23" s="59" t="str">
        <f t="shared" si="2"/>
        <v>Y</v>
      </c>
      <c r="K23" s="65"/>
      <c r="L23" s="65"/>
      <c r="M23" s="66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ht="13.5" customHeight="1">
      <c r="A24" s="78">
        <v>6.0</v>
      </c>
      <c r="B24" s="196" t="s">
        <v>260</v>
      </c>
      <c r="C24" s="127" t="s">
        <v>47</v>
      </c>
      <c r="D24" s="59" t="s">
        <v>36</v>
      </c>
      <c r="E24" s="59" t="s">
        <v>37</v>
      </c>
      <c r="F24" s="59" t="s">
        <v>36</v>
      </c>
      <c r="G24" s="59" t="s">
        <v>36</v>
      </c>
      <c r="H24" s="40">
        <v>28.0</v>
      </c>
      <c r="I24" s="59">
        <f t="shared" si="1"/>
        <v>43.07692308</v>
      </c>
      <c r="J24" s="59" t="str">
        <f t="shared" si="2"/>
        <v>N</v>
      </c>
      <c r="K24" s="65"/>
      <c r="L24" s="65"/>
      <c r="M24" s="66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ht="13.5" customHeight="1">
      <c r="A25" s="78">
        <v>7.0</v>
      </c>
      <c r="B25" s="196" t="s">
        <v>261</v>
      </c>
      <c r="C25" s="127" t="s">
        <v>49</v>
      </c>
      <c r="D25" s="59" t="s">
        <v>36</v>
      </c>
      <c r="E25" s="59" t="s">
        <v>36</v>
      </c>
      <c r="F25" s="59" t="s">
        <v>37</v>
      </c>
      <c r="G25" s="59" t="s">
        <v>36</v>
      </c>
      <c r="H25" s="40">
        <v>26.0</v>
      </c>
      <c r="I25" s="59">
        <f t="shared" si="1"/>
        <v>40</v>
      </c>
      <c r="J25" s="59" t="str">
        <f t="shared" si="2"/>
        <v>N</v>
      </c>
      <c r="K25" s="65"/>
      <c r="L25" s="65"/>
      <c r="M25" s="66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ht="13.5" customHeight="1">
      <c r="A26" s="78">
        <v>8.0</v>
      </c>
      <c r="B26" s="196" t="s">
        <v>262</v>
      </c>
      <c r="C26" s="127" t="s">
        <v>51</v>
      </c>
      <c r="D26" s="59" t="s">
        <v>36</v>
      </c>
      <c r="E26" s="59" t="s">
        <v>37</v>
      </c>
      <c r="F26" s="59" t="s">
        <v>36</v>
      </c>
      <c r="G26" s="59" t="s">
        <v>36</v>
      </c>
      <c r="H26" s="40">
        <v>42.0</v>
      </c>
      <c r="I26" s="59">
        <f t="shared" si="1"/>
        <v>64.61538462</v>
      </c>
      <c r="J26" s="59" t="str">
        <f t="shared" si="2"/>
        <v>Y</v>
      </c>
      <c r="K26" s="65"/>
      <c r="L26" s="65"/>
      <c r="M26" s="66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ht="13.5" customHeight="1">
      <c r="A27" s="78">
        <v>9.0</v>
      </c>
      <c r="B27" s="196" t="s">
        <v>263</v>
      </c>
      <c r="C27" s="127" t="s">
        <v>53</v>
      </c>
      <c r="D27" s="59" t="s">
        <v>36</v>
      </c>
      <c r="E27" s="59" t="s">
        <v>37</v>
      </c>
      <c r="F27" s="59" t="s">
        <v>36</v>
      </c>
      <c r="G27" s="59" t="s">
        <v>37</v>
      </c>
      <c r="H27" s="40">
        <v>41.0</v>
      </c>
      <c r="I27" s="59">
        <f t="shared" si="1"/>
        <v>63.07692308</v>
      </c>
      <c r="J27" s="59" t="str">
        <f t="shared" si="2"/>
        <v>Y</v>
      </c>
      <c r="K27" s="65"/>
      <c r="L27" s="65"/>
      <c r="M27" s="66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ht="13.5" customHeight="1">
      <c r="A28" s="78">
        <v>10.0</v>
      </c>
      <c r="B28" s="196" t="s">
        <v>264</v>
      </c>
      <c r="C28" s="127" t="s">
        <v>55</v>
      </c>
      <c r="D28" s="59" t="s">
        <v>36</v>
      </c>
      <c r="E28" s="59" t="s">
        <v>37</v>
      </c>
      <c r="F28" s="59" t="s">
        <v>36</v>
      </c>
      <c r="G28" s="59" t="s">
        <v>36</v>
      </c>
      <c r="H28" s="40">
        <v>36.0</v>
      </c>
      <c r="I28" s="59">
        <f t="shared" si="1"/>
        <v>55.38461538</v>
      </c>
      <c r="J28" s="59" t="str">
        <f t="shared" si="2"/>
        <v>N</v>
      </c>
      <c r="K28" s="65"/>
      <c r="L28" s="65"/>
      <c r="M28" s="66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ht="13.5" customHeight="1">
      <c r="A29" s="78">
        <v>11.0</v>
      </c>
      <c r="B29" s="196" t="s">
        <v>265</v>
      </c>
      <c r="C29" s="127" t="s">
        <v>57</v>
      </c>
      <c r="D29" s="59" t="s">
        <v>36</v>
      </c>
      <c r="E29" s="59" t="s">
        <v>36</v>
      </c>
      <c r="F29" s="59" t="s">
        <v>37</v>
      </c>
      <c r="G29" s="59" t="s">
        <v>36</v>
      </c>
      <c r="H29" s="40">
        <v>32.0</v>
      </c>
      <c r="I29" s="59">
        <f t="shared" si="1"/>
        <v>49.23076923</v>
      </c>
      <c r="J29" s="59" t="str">
        <f t="shared" si="2"/>
        <v>N</v>
      </c>
      <c r="K29" s="65"/>
      <c r="L29" s="65"/>
      <c r="M29" s="66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ht="13.5" customHeight="1">
      <c r="A30" s="78">
        <v>12.0</v>
      </c>
      <c r="B30" s="196" t="s">
        <v>266</v>
      </c>
      <c r="C30" s="127" t="s">
        <v>59</v>
      </c>
      <c r="D30" s="59" t="s">
        <v>36</v>
      </c>
      <c r="E30" s="59" t="s">
        <v>37</v>
      </c>
      <c r="F30" s="59" t="s">
        <v>36</v>
      </c>
      <c r="G30" s="59" t="s">
        <v>36</v>
      </c>
      <c r="H30" s="40">
        <v>28.0</v>
      </c>
      <c r="I30" s="59">
        <f t="shared" si="1"/>
        <v>43.07692308</v>
      </c>
      <c r="J30" s="59" t="str">
        <f t="shared" si="2"/>
        <v>N</v>
      </c>
      <c r="K30" s="65"/>
      <c r="L30" s="65"/>
      <c r="M30" s="66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ht="13.5" customHeight="1">
      <c r="A31" s="78">
        <v>13.0</v>
      </c>
      <c r="B31" s="196" t="s">
        <v>267</v>
      </c>
      <c r="C31" s="127" t="s">
        <v>61</v>
      </c>
      <c r="D31" s="59" t="s">
        <v>36</v>
      </c>
      <c r="E31" s="59" t="s">
        <v>36</v>
      </c>
      <c r="F31" s="59" t="s">
        <v>36</v>
      </c>
      <c r="G31" s="59" t="s">
        <v>37</v>
      </c>
      <c r="H31" s="40">
        <v>32.0</v>
      </c>
      <c r="I31" s="59">
        <f t="shared" si="1"/>
        <v>49.23076923</v>
      </c>
      <c r="J31" s="59" t="str">
        <f t="shared" si="2"/>
        <v>N</v>
      </c>
      <c r="K31" s="65"/>
      <c r="L31" s="65"/>
      <c r="M31" s="66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ht="13.5" customHeight="1">
      <c r="A32" s="78">
        <v>14.0</v>
      </c>
      <c r="B32" s="196" t="s">
        <v>268</v>
      </c>
      <c r="C32" s="127" t="s">
        <v>63</v>
      </c>
      <c r="D32" s="59" t="s">
        <v>36</v>
      </c>
      <c r="E32" s="59" t="s">
        <v>37</v>
      </c>
      <c r="F32" s="59" t="s">
        <v>36</v>
      </c>
      <c r="G32" s="59" t="s">
        <v>36</v>
      </c>
      <c r="H32" s="40">
        <v>26.0</v>
      </c>
      <c r="I32" s="59">
        <f t="shared" si="1"/>
        <v>40</v>
      </c>
      <c r="J32" s="59" t="str">
        <f t="shared" si="2"/>
        <v>N</v>
      </c>
      <c r="K32" s="65"/>
      <c r="L32" s="65"/>
      <c r="M32" s="66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ht="13.5" customHeight="1">
      <c r="A33" s="78">
        <v>15.0</v>
      </c>
      <c r="B33" s="196" t="s">
        <v>269</v>
      </c>
      <c r="C33" s="127" t="s">
        <v>65</v>
      </c>
      <c r="D33" s="59" t="s">
        <v>36</v>
      </c>
      <c r="E33" s="59" t="s">
        <v>36</v>
      </c>
      <c r="F33" s="59" t="s">
        <v>37</v>
      </c>
      <c r="G33" s="59" t="s">
        <v>36</v>
      </c>
      <c r="H33" s="40">
        <v>29.0</v>
      </c>
      <c r="I33" s="59">
        <f t="shared" si="1"/>
        <v>44.61538462</v>
      </c>
      <c r="J33" s="59" t="str">
        <f t="shared" si="2"/>
        <v>N</v>
      </c>
      <c r="K33" s="65"/>
      <c r="L33" s="65"/>
      <c r="M33" s="66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ht="13.5" customHeight="1">
      <c r="A34" s="78">
        <v>16.0</v>
      </c>
      <c r="B34" s="196" t="s">
        <v>270</v>
      </c>
      <c r="C34" s="127" t="s">
        <v>67</v>
      </c>
      <c r="D34" s="59" t="s">
        <v>37</v>
      </c>
      <c r="E34" s="59" t="s">
        <v>37</v>
      </c>
      <c r="F34" s="59" t="s">
        <v>36</v>
      </c>
      <c r="G34" s="59" t="s">
        <v>36</v>
      </c>
      <c r="H34" s="40">
        <v>30.0</v>
      </c>
      <c r="I34" s="59">
        <f t="shared" si="1"/>
        <v>46.15384615</v>
      </c>
      <c r="J34" s="59" t="str">
        <f t="shared" si="2"/>
        <v>N</v>
      </c>
      <c r="K34" s="65"/>
      <c r="L34" s="65"/>
      <c r="M34" s="66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ht="13.5" customHeight="1">
      <c r="A35" s="78">
        <v>17.0</v>
      </c>
      <c r="B35" s="196" t="s">
        <v>271</v>
      </c>
      <c r="C35" s="127" t="s">
        <v>69</v>
      </c>
      <c r="D35" s="59" t="s">
        <v>36</v>
      </c>
      <c r="E35" s="59" t="s">
        <v>37</v>
      </c>
      <c r="F35" s="59" t="s">
        <v>37</v>
      </c>
      <c r="G35" s="59" t="s">
        <v>36</v>
      </c>
      <c r="H35" s="40">
        <v>26.0</v>
      </c>
      <c r="I35" s="59">
        <f t="shared" si="1"/>
        <v>40</v>
      </c>
      <c r="J35" s="59" t="str">
        <f t="shared" si="2"/>
        <v>N</v>
      </c>
      <c r="K35" s="65"/>
      <c r="L35" s="65"/>
      <c r="M35" s="66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ht="13.5" customHeight="1">
      <c r="A36" s="78">
        <v>18.0</v>
      </c>
      <c r="B36" s="196" t="s">
        <v>272</v>
      </c>
      <c r="C36" s="127" t="s">
        <v>71</v>
      </c>
      <c r="D36" s="59" t="s">
        <v>37</v>
      </c>
      <c r="E36" s="59" t="s">
        <v>36</v>
      </c>
      <c r="F36" s="59" t="s">
        <v>37</v>
      </c>
      <c r="G36" s="59" t="s">
        <v>36</v>
      </c>
      <c r="H36" s="40">
        <v>38.0</v>
      </c>
      <c r="I36" s="59">
        <f t="shared" si="1"/>
        <v>58.46153846</v>
      </c>
      <c r="J36" s="59" t="str">
        <f t="shared" si="2"/>
        <v>N</v>
      </c>
      <c r="K36" s="65"/>
      <c r="L36" s="65"/>
      <c r="M36" s="66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ht="13.5" customHeight="1">
      <c r="A37" s="78">
        <v>19.0</v>
      </c>
      <c r="B37" s="196" t="s">
        <v>273</v>
      </c>
      <c r="C37" s="127" t="s">
        <v>73</v>
      </c>
      <c r="D37" s="59" t="s">
        <v>36</v>
      </c>
      <c r="E37" s="59" t="s">
        <v>37</v>
      </c>
      <c r="F37" s="59" t="s">
        <v>36</v>
      </c>
      <c r="G37" s="59" t="s">
        <v>36</v>
      </c>
      <c r="H37" s="40">
        <v>34.0</v>
      </c>
      <c r="I37" s="59">
        <f t="shared" si="1"/>
        <v>52.30769231</v>
      </c>
      <c r="J37" s="59" t="str">
        <f t="shared" si="2"/>
        <v>N</v>
      </c>
      <c r="K37" s="65"/>
      <c r="L37" s="65"/>
      <c r="M37" s="66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ht="13.5" customHeight="1">
      <c r="A38" s="78">
        <v>20.0</v>
      </c>
      <c r="B38" s="196" t="s">
        <v>274</v>
      </c>
      <c r="C38" s="127" t="s">
        <v>75</v>
      </c>
      <c r="D38" s="59" t="s">
        <v>36</v>
      </c>
      <c r="E38" s="59" t="s">
        <v>37</v>
      </c>
      <c r="F38" s="59" t="s">
        <v>36</v>
      </c>
      <c r="G38" s="59" t="s">
        <v>37</v>
      </c>
      <c r="H38" s="40">
        <v>31.0</v>
      </c>
      <c r="I38" s="59">
        <f t="shared" si="1"/>
        <v>47.69230769</v>
      </c>
      <c r="J38" s="59" t="str">
        <f t="shared" si="2"/>
        <v>N</v>
      </c>
      <c r="K38" s="65"/>
      <c r="L38" s="65"/>
      <c r="M38" s="66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ht="13.5" customHeight="1">
      <c r="A39" s="78">
        <v>21.0</v>
      </c>
      <c r="B39" s="196" t="s">
        <v>275</v>
      </c>
      <c r="C39" s="127" t="s">
        <v>77</v>
      </c>
      <c r="D39" s="59" t="s">
        <v>36</v>
      </c>
      <c r="E39" s="59" t="s">
        <v>37</v>
      </c>
      <c r="F39" s="59" t="s">
        <v>36</v>
      </c>
      <c r="G39" s="59" t="s">
        <v>36</v>
      </c>
      <c r="H39" s="40">
        <v>36.0</v>
      </c>
      <c r="I39" s="59">
        <f t="shared" si="1"/>
        <v>55.38461538</v>
      </c>
      <c r="J39" s="59" t="str">
        <f t="shared" si="2"/>
        <v>N</v>
      </c>
      <c r="K39" s="65"/>
      <c r="L39" s="65"/>
      <c r="M39" s="66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ht="13.5" customHeight="1">
      <c r="A40" s="78">
        <v>22.0</v>
      </c>
      <c r="B40" s="196" t="s">
        <v>276</v>
      </c>
      <c r="C40" s="127" t="s">
        <v>79</v>
      </c>
      <c r="D40" s="59" t="s">
        <v>36</v>
      </c>
      <c r="E40" s="59" t="s">
        <v>37</v>
      </c>
      <c r="F40" s="59" t="s">
        <v>36</v>
      </c>
      <c r="G40" s="59" t="s">
        <v>36</v>
      </c>
      <c r="H40" s="40">
        <v>38.0</v>
      </c>
      <c r="I40" s="59">
        <f t="shared" si="1"/>
        <v>58.46153846</v>
      </c>
      <c r="J40" s="59" t="str">
        <f t="shared" si="2"/>
        <v>N</v>
      </c>
      <c r="K40" s="65"/>
      <c r="L40" s="65"/>
      <c r="M40" s="66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ht="13.5" customHeight="1">
      <c r="A41" s="78">
        <v>23.0</v>
      </c>
      <c r="B41" s="196" t="s">
        <v>277</v>
      </c>
      <c r="C41" s="127" t="s">
        <v>81</v>
      </c>
      <c r="D41" s="59" t="s">
        <v>37</v>
      </c>
      <c r="E41" s="59" t="s">
        <v>36</v>
      </c>
      <c r="F41" s="59" t="s">
        <v>37</v>
      </c>
      <c r="G41" s="59" t="s">
        <v>36</v>
      </c>
      <c r="H41" s="40">
        <v>41.0</v>
      </c>
      <c r="I41" s="59">
        <f t="shared" si="1"/>
        <v>63.07692308</v>
      </c>
      <c r="J41" s="59" t="str">
        <f t="shared" si="2"/>
        <v>Y</v>
      </c>
      <c r="K41" s="65"/>
      <c r="L41" s="65"/>
      <c r="M41" s="66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ht="13.5" customHeight="1">
      <c r="A42" s="78">
        <v>24.0</v>
      </c>
      <c r="B42" s="196" t="s">
        <v>278</v>
      </c>
      <c r="C42" s="127" t="s">
        <v>83</v>
      </c>
      <c r="D42" s="59" t="s">
        <v>36</v>
      </c>
      <c r="E42" s="59" t="s">
        <v>37</v>
      </c>
      <c r="F42" s="59" t="s">
        <v>36</v>
      </c>
      <c r="G42" s="59" t="s">
        <v>36</v>
      </c>
      <c r="H42" s="40">
        <v>42.0</v>
      </c>
      <c r="I42" s="59">
        <f t="shared" si="1"/>
        <v>64.61538462</v>
      </c>
      <c r="J42" s="59" t="str">
        <f t="shared" si="2"/>
        <v>Y</v>
      </c>
      <c r="K42" s="65"/>
      <c r="L42" s="65"/>
      <c r="M42" s="66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ht="13.5" customHeight="1">
      <c r="A43" s="78">
        <v>25.0</v>
      </c>
      <c r="B43" s="196" t="s">
        <v>279</v>
      </c>
      <c r="C43" s="127" t="s">
        <v>85</v>
      </c>
      <c r="D43" s="59" t="s">
        <v>36</v>
      </c>
      <c r="E43" s="59" t="s">
        <v>37</v>
      </c>
      <c r="F43" s="59" t="s">
        <v>36</v>
      </c>
      <c r="G43" s="59" t="s">
        <v>37</v>
      </c>
      <c r="H43" s="40">
        <v>40.0</v>
      </c>
      <c r="I43" s="59">
        <f t="shared" si="1"/>
        <v>61.53846154</v>
      </c>
      <c r="J43" s="59" t="str">
        <f t="shared" si="2"/>
        <v>Y</v>
      </c>
      <c r="K43" s="65"/>
      <c r="L43" s="65"/>
      <c r="M43" s="66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ht="13.5" customHeight="1">
      <c r="A44" s="78">
        <v>26.0</v>
      </c>
      <c r="B44" s="196" t="s">
        <v>280</v>
      </c>
      <c r="C44" s="127" t="s">
        <v>87</v>
      </c>
      <c r="D44" s="59" t="s">
        <v>36</v>
      </c>
      <c r="E44" s="59" t="s">
        <v>37</v>
      </c>
      <c r="F44" s="59" t="s">
        <v>36</v>
      </c>
      <c r="G44" s="59" t="s">
        <v>36</v>
      </c>
      <c r="H44" s="40">
        <v>26.0</v>
      </c>
      <c r="I44" s="59">
        <f t="shared" si="1"/>
        <v>40</v>
      </c>
      <c r="J44" s="59" t="str">
        <f t="shared" si="2"/>
        <v>N</v>
      </c>
      <c r="K44" s="65"/>
      <c r="L44" s="65"/>
      <c r="M44" s="66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ht="13.5" customHeight="1">
      <c r="A45" s="78">
        <v>27.0</v>
      </c>
      <c r="B45" s="196" t="s">
        <v>281</v>
      </c>
      <c r="C45" s="127" t="s">
        <v>89</v>
      </c>
      <c r="D45" s="59" t="s">
        <v>36</v>
      </c>
      <c r="E45" s="59" t="s">
        <v>37</v>
      </c>
      <c r="F45" s="59" t="s">
        <v>36</v>
      </c>
      <c r="G45" s="59" t="s">
        <v>36</v>
      </c>
      <c r="H45" s="40">
        <v>22.0</v>
      </c>
      <c r="I45" s="59">
        <f t="shared" si="1"/>
        <v>33.84615385</v>
      </c>
      <c r="J45" s="59" t="str">
        <f t="shared" si="2"/>
        <v>N</v>
      </c>
      <c r="K45" s="65"/>
      <c r="L45" s="65"/>
      <c r="M45" s="66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ht="13.5" customHeight="1">
      <c r="A46" s="78">
        <v>28.0</v>
      </c>
      <c r="B46" s="196" t="s">
        <v>282</v>
      </c>
      <c r="C46" s="127" t="s">
        <v>91</v>
      </c>
      <c r="D46" s="59" t="s">
        <v>36</v>
      </c>
      <c r="E46" s="59" t="s">
        <v>37</v>
      </c>
      <c r="F46" s="59" t="s">
        <v>36</v>
      </c>
      <c r="G46" s="59" t="s">
        <v>37</v>
      </c>
      <c r="H46" s="40">
        <v>33.0</v>
      </c>
      <c r="I46" s="59">
        <f t="shared" si="1"/>
        <v>50.76923077</v>
      </c>
      <c r="J46" s="59" t="str">
        <f t="shared" si="2"/>
        <v>N</v>
      </c>
      <c r="K46" s="65"/>
      <c r="L46" s="65"/>
      <c r="M46" s="66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ht="13.5" customHeight="1">
      <c r="A47" s="78">
        <v>29.0</v>
      </c>
      <c r="B47" s="196" t="s">
        <v>283</v>
      </c>
      <c r="C47" s="127" t="s">
        <v>93</v>
      </c>
      <c r="D47" s="59" t="s">
        <v>36</v>
      </c>
      <c r="E47" s="59" t="s">
        <v>37</v>
      </c>
      <c r="F47" s="59" t="s">
        <v>36</v>
      </c>
      <c r="G47" s="59" t="s">
        <v>36</v>
      </c>
      <c r="H47" s="40">
        <v>28.0</v>
      </c>
      <c r="I47" s="59">
        <f t="shared" si="1"/>
        <v>43.07692308</v>
      </c>
      <c r="J47" s="59" t="str">
        <f t="shared" si="2"/>
        <v>N</v>
      </c>
      <c r="K47" s="65"/>
      <c r="L47" s="65"/>
      <c r="M47" s="66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ht="13.5" customHeight="1">
      <c r="A48" s="78">
        <v>30.0</v>
      </c>
      <c r="B48" s="196" t="s">
        <v>284</v>
      </c>
      <c r="C48" s="127" t="s">
        <v>95</v>
      </c>
      <c r="D48" s="59" t="s">
        <v>36</v>
      </c>
      <c r="E48" s="59" t="s">
        <v>37</v>
      </c>
      <c r="F48" s="59" t="s">
        <v>36</v>
      </c>
      <c r="G48" s="59" t="s">
        <v>36</v>
      </c>
      <c r="H48" s="40">
        <v>32.0</v>
      </c>
      <c r="I48" s="59">
        <f t="shared" si="1"/>
        <v>49.23076923</v>
      </c>
      <c r="J48" s="59" t="str">
        <f t="shared" si="2"/>
        <v>N</v>
      </c>
      <c r="K48" s="65"/>
      <c r="L48" s="65"/>
      <c r="M48" s="66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ht="13.5" customHeight="1">
      <c r="A49" s="78">
        <v>31.0</v>
      </c>
      <c r="B49" s="196" t="s">
        <v>285</v>
      </c>
      <c r="C49" s="127" t="s">
        <v>97</v>
      </c>
      <c r="D49" s="59" t="s">
        <v>36</v>
      </c>
      <c r="E49" s="59" t="s">
        <v>36</v>
      </c>
      <c r="F49" s="59" t="s">
        <v>37</v>
      </c>
      <c r="G49" s="59" t="s">
        <v>36</v>
      </c>
      <c r="H49" s="40">
        <v>28.0</v>
      </c>
      <c r="I49" s="59">
        <f t="shared" si="1"/>
        <v>43.07692308</v>
      </c>
      <c r="J49" s="59" t="str">
        <f t="shared" si="2"/>
        <v>N</v>
      </c>
      <c r="K49" s="65"/>
      <c r="L49" s="65"/>
      <c r="M49" s="66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ht="13.5" customHeight="1">
      <c r="A50" s="78">
        <v>32.0</v>
      </c>
      <c r="B50" s="196" t="s">
        <v>286</v>
      </c>
      <c r="C50" s="127" t="s">
        <v>99</v>
      </c>
      <c r="D50" s="59" t="s">
        <v>36</v>
      </c>
      <c r="E50" s="59" t="s">
        <v>37</v>
      </c>
      <c r="F50" s="59" t="s">
        <v>36</v>
      </c>
      <c r="G50" s="59" t="s">
        <v>36</v>
      </c>
      <c r="H50" s="40">
        <v>32.0</v>
      </c>
      <c r="I50" s="59">
        <f t="shared" si="1"/>
        <v>49.23076923</v>
      </c>
      <c r="J50" s="59" t="str">
        <f t="shared" si="2"/>
        <v>N</v>
      </c>
      <c r="K50" s="65"/>
      <c r="L50" s="65"/>
      <c r="M50" s="66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ht="13.5" customHeight="1">
      <c r="A51" s="78">
        <v>33.0</v>
      </c>
      <c r="B51" s="196" t="s">
        <v>287</v>
      </c>
      <c r="C51" s="127" t="s">
        <v>101</v>
      </c>
      <c r="D51" s="59" t="s">
        <v>36</v>
      </c>
      <c r="E51" s="59" t="s">
        <v>37</v>
      </c>
      <c r="F51" s="59" t="s">
        <v>36</v>
      </c>
      <c r="G51" s="59" t="s">
        <v>37</v>
      </c>
      <c r="H51" s="40">
        <v>40.0</v>
      </c>
      <c r="I51" s="59">
        <f t="shared" si="1"/>
        <v>61.53846154</v>
      </c>
      <c r="J51" s="59" t="str">
        <f t="shared" si="2"/>
        <v>Y</v>
      </c>
      <c r="K51" s="65"/>
      <c r="L51" s="65"/>
      <c r="M51" s="66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ht="13.5" customHeight="1">
      <c r="A52" s="78">
        <v>34.0</v>
      </c>
      <c r="B52" s="196" t="s">
        <v>288</v>
      </c>
      <c r="C52" s="127" t="s">
        <v>103</v>
      </c>
      <c r="D52" s="59" t="s">
        <v>36</v>
      </c>
      <c r="E52" s="59" t="s">
        <v>37</v>
      </c>
      <c r="F52" s="59" t="s">
        <v>36</v>
      </c>
      <c r="G52" s="59" t="s">
        <v>36</v>
      </c>
      <c r="H52" s="40">
        <v>32.0</v>
      </c>
      <c r="I52" s="59">
        <f t="shared" si="1"/>
        <v>49.23076923</v>
      </c>
      <c r="J52" s="59" t="str">
        <f t="shared" si="2"/>
        <v>N</v>
      </c>
      <c r="K52" s="65"/>
      <c r="L52" s="65"/>
      <c r="M52" s="66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ht="115.5" customHeight="1">
      <c r="A53" s="68" t="s">
        <v>104</v>
      </c>
      <c r="B53" s="67">
        <v>34.0</v>
      </c>
      <c r="C53" s="170"/>
      <c r="D53" s="40">
        <f t="shared" ref="D53:G53" si="3">COUNTIF(D19:D32,"Y")</f>
        <v>14</v>
      </c>
      <c r="E53" s="40">
        <f t="shared" si="3"/>
        <v>4</v>
      </c>
      <c r="F53" s="40">
        <f t="shared" si="3"/>
        <v>11</v>
      </c>
      <c r="G53" s="40">
        <f t="shared" si="3"/>
        <v>10</v>
      </c>
      <c r="H53" s="40"/>
      <c r="I53" s="40"/>
      <c r="J53" s="40">
        <f>COUNTIF(J19:J32,"Y")</f>
        <v>4</v>
      </c>
      <c r="K53" s="65"/>
      <c r="L53" s="65"/>
      <c r="M53" s="66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ht="87.75" customHeight="1">
      <c r="A54" s="197" t="s">
        <v>105</v>
      </c>
      <c r="B54" s="67" t="str">
        <f>'[1]CC1-CO-Attainment-correct'!B58</f>
        <v>#REF!</v>
      </c>
      <c r="C54" s="173" t="s">
        <v>106</v>
      </c>
      <c r="D54" s="40"/>
      <c r="E54" s="40"/>
      <c r="F54" s="40"/>
      <c r="G54" s="40"/>
      <c r="H54" s="40"/>
      <c r="I54" s="40"/>
      <c r="J54" s="40"/>
      <c r="K54" s="65"/>
      <c r="L54" s="65"/>
      <c r="M54" s="66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ht="39.75" customHeight="1">
      <c r="A55" s="78"/>
      <c r="B55" s="57"/>
      <c r="C55" s="174"/>
      <c r="D55" s="176" t="str">
        <f t="shared" ref="D55:J55" si="4">IF(D54&lt;=0,"",IF((D54&gt;=60),"Attained","Not-Attained"))</f>
        <v/>
      </c>
      <c r="E55" s="176" t="str">
        <f t="shared" si="4"/>
        <v/>
      </c>
      <c r="F55" s="176" t="str">
        <f t="shared" si="4"/>
        <v/>
      </c>
      <c r="G55" s="176" t="str">
        <f t="shared" si="4"/>
        <v/>
      </c>
      <c r="H55" s="40" t="str">
        <f t="shared" si="4"/>
        <v/>
      </c>
      <c r="I55" s="40" t="str">
        <f t="shared" si="4"/>
        <v/>
      </c>
      <c r="J55" s="40" t="str">
        <f t="shared" si="4"/>
        <v/>
      </c>
      <c r="K55" s="65"/>
      <c r="L55" s="65"/>
      <c r="M55" s="66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ht="12.0" customHeight="1">
      <c r="A56" s="78"/>
      <c r="B56" s="57"/>
      <c r="C56" s="174"/>
      <c r="D56" s="40"/>
      <c r="E56" s="40"/>
      <c r="F56" s="40"/>
      <c r="G56" s="40"/>
      <c r="H56" s="40"/>
      <c r="I56" s="40"/>
      <c r="J56" s="40"/>
      <c r="K56" s="65"/>
      <c r="L56" s="65"/>
      <c r="M56" s="66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ht="12.0" customHeight="1">
      <c r="A57" s="78"/>
      <c r="B57" s="57"/>
      <c r="C57" s="174"/>
      <c r="D57" s="175">
        <v>0.0</v>
      </c>
      <c r="E57" s="175">
        <v>2.0</v>
      </c>
      <c r="F57" s="175">
        <v>2.0</v>
      </c>
      <c r="G57" s="175">
        <v>2.0</v>
      </c>
      <c r="H57" s="40"/>
      <c r="I57" s="40"/>
      <c r="J57" s="175">
        <v>3.0</v>
      </c>
      <c r="K57" s="76"/>
      <c r="L57" s="76"/>
      <c r="M57" s="77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ht="12.0" customHeight="1">
      <c r="A58" s="78"/>
      <c r="B58" s="57"/>
      <c r="C58" s="69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ht="12.0" customHeight="1">
      <c r="A59" s="78"/>
      <c r="B59" s="57"/>
      <c r="C59" s="69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ht="12.0" customHeight="1">
      <c r="A60" s="78"/>
      <c r="B60" s="57"/>
      <c r="C60" s="69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ht="12.0" customHeight="1">
      <c r="A61" s="78"/>
      <c r="B61" s="57"/>
      <c r="C61" s="69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ht="12.0" customHeight="1">
      <c r="A62" s="78"/>
      <c r="B62" s="57"/>
      <c r="C62" s="79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ht="12.0" customHeight="1">
      <c r="A63" s="78"/>
      <c r="B63" s="57"/>
      <c r="C63" s="69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ht="12.0" customHeight="1">
      <c r="A64" s="78"/>
      <c r="B64" s="57"/>
      <c r="C64" s="69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ht="12.0" customHeight="1">
      <c r="A65" s="78"/>
      <c r="B65" s="57"/>
      <c r="C65" s="69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ht="13.5" customHeight="1">
      <c r="A66" s="78"/>
      <c r="B66" s="80"/>
      <c r="C66" s="80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ht="13.5" customHeight="1">
      <c r="A67" s="78"/>
      <c r="B67" s="80"/>
      <c r="C67" s="80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ht="13.5" customHeight="1">
      <c r="A68" s="78"/>
      <c r="B68" s="80"/>
      <c r="C68" s="80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ht="13.5" customHeight="1">
      <c r="A69" s="78"/>
      <c r="B69" s="80"/>
      <c r="C69" s="80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ht="13.5" customHeight="1">
      <c r="A70" s="78"/>
      <c r="B70" s="80"/>
      <c r="C70" s="80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ht="13.5" customHeight="1">
      <c r="A71" s="78"/>
      <c r="B71" s="80"/>
      <c r="C71" s="80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ht="13.5" customHeight="1">
      <c r="A72" s="78"/>
      <c r="B72" s="80"/>
      <c r="C72" s="80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ht="13.5" customHeight="1">
      <c r="A73" s="78"/>
      <c r="B73" s="80"/>
      <c r="C73" s="80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ht="13.5" customHeight="1">
      <c r="A74" s="78"/>
      <c r="B74" s="80"/>
      <c r="C74" s="80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ht="13.5" customHeight="1">
      <c r="A75" s="78"/>
      <c r="B75" s="80"/>
      <c r="C75" s="80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ht="13.5" customHeight="1">
      <c r="A76" s="78"/>
      <c r="B76" s="80"/>
      <c r="C76" s="80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ht="13.5" customHeight="1">
      <c r="A77" s="78"/>
      <c r="B77" s="80"/>
      <c r="C77" s="80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ht="13.5" customHeight="1">
      <c r="A78" s="78"/>
      <c r="B78" s="80"/>
      <c r="C78" s="80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ht="13.5" customHeight="1">
      <c r="A79" s="78"/>
      <c r="B79" s="80"/>
      <c r="C79" s="80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ht="13.5" customHeight="1">
      <c r="A80" s="78"/>
      <c r="B80" s="80"/>
      <c r="C80" s="80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ht="13.5" customHeight="1">
      <c r="A81" s="78"/>
      <c r="B81" s="80"/>
      <c r="C81" s="80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ht="13.5" customHeight="1">
      <c r="A82" s="78"/>
      <c r="B82" s="80"/>
      <c r="C82" s="80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ht="13.5" customHeight="1">
      <c r="A83" s="78"/>
      <c r="B83" s="80"/>
      <c r="C83" s="80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ht="13.5" customHeight="1">
      <c r="A84" s="78"/>
      <c r="B84" s="80"/>
      <c r="C84" s="80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ht="13.5" customHeight="1">
      <c r="A85" s="78"/>
      <c r="B85" s="80"/>
      <c r="C85" s="80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ht="13.5" customHeight="1">
      <c r="A86" s="78"/>
      <c r="B86" s="80"/>
      <c r="C86" s="80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ht="13.5" customHeight="1">
      <c r="A87" s="78"/>
      <c r="B87" s="80"/>
      <c r="C87" s="80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ht="13.5" customHeight="1">
      <c r="A88" s="78"/>
      <c r="B88" s="80"/>
      <c r="C88" s="80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ht="13.5" customHeight="1">
      <c r="A89" s="78"/>
      <c r="B89" s="80"/>
      <c r="C89" s="80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ht="13.5" customHeight="1">
      <c r="A90" s="78"/>
      <c r="B90" s="80"/>
      <c r="C90" s="80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ht="13.5" customHeight="1">
      <c r="A91" s="78"/>
      <c r="B91" s="80"/>
      <c r="C91" s="80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ht="13.5" customHeight="1">
      <c r="A92" s="78"/>
      <c r="B92" s="80"/>
      <c r="C92" s="80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ht="13.5" customHeight="1">
      <c r="A93" s="78"/>
      <c r="B93" s="80"/>
      <c r="C93" s="80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ht="13.5" customHeight="1">
      <c r="A94" s="78"/>
      <c r="B94" s="80"/>
      <c r="C94" s="80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ht="13.5" customHeight="1">
      <c r="A95" s="78"/>
      <c r="B95" s="80"/>
      <c r="C95" s="80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ht="13.5" customHeight="1">
      <c r="A96" s="78"/>
      <c r="B96" s="80"/>
      <c r="C96" s="80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ht="13.5" customHeight="1">
      <c r="A97" s="78"/>
      <c r="B97" s="80"/>
      <c r="C97" s="80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ht="13.5" customHeight="1">
      <c r="A98" s="78"/>
      <c r="B98" s="80"/>
      <c r="C98" s="80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ht="13.5" customHeight="1">
      <c r="A99" s="78"/>
      <c r="B99" s="80"/>
      <c r="C99" s="80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ht="13.5" customHeight="1">
      <c r="A100" s="78"/>
      <c r="B100" s="80"/>
      <c r="C100" s="80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ht="13.5" customHeight="1">
      <c r="A101" s="78"/>
      <c r="B101" s="80"/>
      <c r="C101" s="80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ht="13.5" customHeight="1">
      <c r="A102" s="78"/>
      <c r="B102" s="80"/>
      <c r="C102" s="80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ht="13.5" customHeight="1">
      <c r="A103" s="78"/>
      <c r="B103" s="80"/>
      <c r="C103" s="80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ht="13.5" customHeight="1">
      <c r="A104" s="78"/>
      <c r="B104" s="80"/>
      <c r="C104" s="80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ht="13.5" customHeight="1">
      <c r="A105" s="78"/>
      <c r="B105" s="80"/>
      <c r="C105" s="80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ht="13.5" customHeight="1">
      <c r="A106" s="78"/>
      <c r="B106" s="80"/>
      <c r="C106" s="80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ht="13.5" customHeight="1">
      <c r="A107" s="78"/>
      <c r="B107" s="80"/>
      <c r="C107" s="80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ht="13.5" customHeight="1">
      <c r="A108" s="78"/>
      <c r="B108" s="80"/>
      <c r="C108" s="80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ht="13.5" customHeight="1">
      <c r="A109" s="78"/>
      <c r="B109" s="80"/>
      <c r="C109" s="80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ht="13.5" customHeight="1">
      <c r="A110" s="78"/>
      <c r="B110" s="80"/>
      <c r="C110" s="80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ht="13.5" customHeight="1">
      <c r="A111" s="78"/>
      <c r="B111" s="80"/>
      <c r="C111" s="80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ht="15.0" customHeight="1">
      <c r="A112" s="78"/>
      <c r="B112" s="80"/>
      <c r="C112" s="80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ht="15.0" customHeight="1">
      <c r="A113" s="78"/>
      <c r="B113" s="80"/>
      <c r="C113" s="80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ht="15.0" customHeight="1">
      <c r="A114" s="78"/>
      <c r="B114" s="80"/>
      <c r="C114" s="80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ht="15.0" customHeight="1">
      <c r="A115" s="78"/>
      <c r="B115" s="80"/>
      <c r="C115" s="80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ht="15.0" customHeight="1">
      <c r="A116" s="78"/>
      <c r="B116" s="80"/>
      <c r="C116" s="80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ht="15.0" customHeight="1">
      <c r="A117" s="78"/>
      <c r="B117" s="80"/>
      <c r="C117" s="80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ht="15.0" customHeight="1">
      <c r="A118" s="78"/>
      <c r="B118" s="80"/>
      <c r="C118" s="80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ht="15.0" customHeight="1">
      <c r="A119" s="78"/>
      <c r="B119" s="80"/>
      <c r="C119" s="80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ht="15.0" customHeight="1">
      <c r="A120" s="78"/>
      <c r="B120" s="80"/>
      <c r="C120" s="80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ht="15.0" customHeight="1">
      <c r="A121" s="78"/>
      <c r="B121" s="80"/>
      <c r="C121" s="80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ht="15.0" customHeight="1">
      <c r="A122" s="78"/>
      <c r="B122" s="80"/>
      <c r="C122" s="80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ht="15.0" customHeight="1">
      <c r="A123" s="78"/>
      <c r="B123" s="80"/>
      <c r="C123" s="80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ht="15.0" customHeight="1">
      <c r="A124" s="78"/>
      <c r="B124" s="80"/>
      <c r="C124" s="80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ht="15.0" customHeight="1">
      <c r="A125" s="78"/>
      <c r="B125" s="80"/>
      <c r="C125" s="80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ht="15.0" customHeight="1">
      <c r="A126" s="78"/>
      <c r="B126" s="80"/>
      <c r="C126" s="80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ht="15.0" customHeight="1">
      <c r="A127" s="78"/>
      <c r="B127" s="80"/>
      <c r="C127" s="80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ht="15.0" customHeight="1">
      <c r="A128" s="78"/>
      <c r="B128" s="80"/>
      <c r="C128" s="80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ht="15.0" customHeight="1">
      <c r="A129" s="78"/>
      <c r="B129" s="80"/>
      <c r="C129" s="80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ht="13.5" customHeight="1">
      <c r="A130" s="78"/>
      <c r="B130" s="80"/>
      <c r="C130" s="80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ht="13.5" customHeight="1">
      <c r="A131" s="81"/>
      <c r="B131" s="82"/>
      <c r="C131" s="83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ht="13.5" customHeight="1">
      <c r="A132" s="81"/>
      <c r="B132" s="82"/>
      <c r="C132" s="83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ht="13.5" customHeight="1">
      <c r="A133" s="81"/>
      <c r="B133" s="82"/>
      <c r="C133" s="83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ht="13.5" customHeight="1">
      <c r="A134" s="81"/>
      <c r="B134" s="82"/>
      <c r="C134" s="83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ht="13.5" customHeight="1">
      <c r="A135" s="81"/>
      <c r="B135" s="82"/>
      <c r="C135" s="83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ht="13.5" customHeight="1">
      <c r="A136" s="81"/>
      <c r="B136" s="82"/>
      <c r="C136" s="84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ht="13.5" customHeight="1">
      <c r="A137" s="81"/>
      <c r="B137" s="82"/>
      <c r="C137" s="83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ht="13.5" customHeight="1">
      <c r="A138" s="81"/>
      <c r="B138" s="82"/>
      <c r="C138" s="83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ht="13.5" customHeight="1">
      <c r="A139" s="81"/>
      <c r="B139" s="82"/>
      <c r="C139" s="84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ht="13.5" customHeight="1">
      <c r="A140" s="81"/>
      <c r="B140" s="82"/>
      <c r="C140" s="83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ht="13.5" customHeight="1">
      <c r="A141" s="81"/>
      <c r="B141" s="82"/>
      <c r="C141" s="84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ht="13.5" customHeight="1">
      <c r="A142" s="81"/>
      <c r="B142" s="82"/>
      <c r="C142" s="84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ht="13.5" customHeight="1">
      <c r="A143" s="81"/>
      <c r="B143" s="85"/>
      <c r="C143" s="86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ht="13.5" customHeight="1">
      <c r="A144" s="81"/>
      <c r="B144" s="82"/>
      <c r="C144" s="83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ht="13.5" customHeight="1">
      <c r="A145" s="81"/>
      <c r="B145" s="82"/>
      <c r="C145" s="83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ht="13.5" customHeight="1">
      <c r="A146" s="81"/>
      <c r="B146" s="82"/>
      <c r="C146" s="83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ht="13.5" customHeight="1">
      <c r="A147" s="81"/>
      <c r="B147" s="82"/>
      <c r="C147" s="83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ht="13.5" customHeight="1">
      <c r="A148" s="81"/>
      <c r="B148" s="82"/>
      <c r="C148" s="83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ht="13.5" customHeight="1">
      <c r="A149" s="81"/>
      <c r="B149" s="82"/>
      <c r="C149" s="83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ht="13.5" customHeight="1">
      <c r="A150" s="81"/>
      <c r="B150" s="82"/>
      <c r="C150" s="8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ht="13.5" customHeight="1">
      <c r="A151" s="81"/>
      <c r="B151" s="82"/>
      <c r="C151" s="83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ht="13.5" customHeight="1">
      <c r="A152" s="81"/>
      <c r="B152" s="82"/>
      <c r="C152" s="83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ht="13.5" customHeight="1">
      <c r="A153" s="81"/>
      <c r="B153" s="82"/>
      <c r="C153" s="83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ht="13.5" customHeight="1">
      <c r="A154" s="81"/>
      <c r="B154" s="82"/>
      <c r="C154" s="8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ht="13.5" customHeight="1">
      <c r="A155" s="87"/>
      <c r="B155" s="89"/>
      <c r="C155" s="90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ht="13.5" customHeight="1">
      <c r="A156" s="87"/>
      <c r="B156" s="89"/>
      <c r="C156" s="90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ht="13.5" customHeight="1">
      <c r="A157" s="87"/>
      <c r="B157" s="89"/>
      <c r="C157" s="90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ht="13.5" customHeight="1">
      <c r="A158" s="87"/>
      <c r="B158" s="89"/>
      <c r="C158" s="90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ht="13.5" customHeight="1">
      <c r="A159" s="87"/>
      <c r="B159" s="89"/>
      <c r="C159" s="90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ht="13.5" customHeight="1">
      <c r="A160" s="87"/>
      <c r="B160" s="89"/>
      <c r="C160" s="90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ht="13.5" customHeight="1">
      <c r="A161" s="87"/>
      <c r="B161" s="89"/>
      <c r="C161" s="90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ht="13.5" customHeight="1">
      <c r="A162" s="87"/>
      <c r="B162" s="89"/>
      <c r="C162" s="90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ht="13.5" customHeight="1">
      <c r="A163" s="87"/>
      <c r="B163" s="89"/>
      <c r="C163" s="90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ht="13.5" customHeight="1">
      <c r="A164" s="87"/>
      <c r="B164" s="89"/>
      <c r="C164" s="90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ht="13.5" customHeight="1">
      <c r="A165" s="87"/>
      <c r="B165" s="91"/>
      <c r="C165" s="92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ht="13.5" customHeight="1">
      <c r="A166" s="87"/>
      <c r="B166" s="91"/>
      <c r="C166" s="92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ht="13.5" customHeight="1">
      <c r="A167" s="87"/>
      <c r="B167" s="91"/>
      <c r="C167" s="92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ht="13.5" customHeight="1">
      <c r="A168" s="87"/>
      <c r="B168" s="91"/>
      <c r="C168" s="92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ht="13.5" customHeight="1">
      <c r="A169" s="87">
        <v>146.0</v>
      </c>
      <c r="B169" s="91"/>
      <c r="C169" s="92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ht="13.5" customHeight="1">
      <c r="A170" s="87">
        <v>147.0</v>
      </c>
      <c r="B170" s="91"/>
      <c r="C170" s="92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ht="13.5" customHeight="1">
      <c r="A171" s="87">
        <v>148.0</v>
      </c>
      <c r="B171" s="91"/>
      <c r="C171" s="92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ht="13.5" customHeight="1">
      <c r="A172" s="87">
        <v>149.0</v>
      </c>
      <c r="B172" s="91"/>
      <c r="C172" s="92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ht="13.5" customHeight="1">
      <c r="A173" s="87">
        <v>150.0</v>
      </c>
      <c r="B173" s="91"/>
      <c r="C173" s="92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ht="13.5" customHeight="1">
      <c r="A174" s="87">
        <v>151.0</v>
      </c>
      <c r="B174" s="91"/>
      <c r="C174" s="92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ht="13.5" customHeight="1">
      <c r="A175" s="87">
        <v>152.0</v>
      </c>
      <c r="B175" s="91"/>
      <c r="C175" s="92"/>
      <c r="D175" s="33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ht="16.5" customHeight="1">
      <c r="A176" s="87">
        <v>153.0</v>
      </c>
      <c r="B176" s="91"/>
      <c r="C176" s="92"/>
      <c r="D176" s="33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ht="80.25" customHeight="1">
      <c r="A177" s="94"/>
      <c r="B177" s="198"/>
      <c r="C177" s="67">
        <f>COUNTA(C19:C176)</f>
        <v>35</v>
      </c>
      <c r="D177" s="96" t="s">
        <v>107</v>
      </c>
      <c r="E177" s="97" t="str">
        <f>COUNTIF(#REF!,"3")</f>
        <v>#REF!</v>
      </c>
      <c r="F177" s="97" t="s">
        <v>108</v>
      </c>
      <c r="G177" s="96" t="str">
        <f>COUNTIF(#REF!,"2")</f>
        <v>#REF!</v>
      </c>
      <c r="H177" s="97" t="s">
        <v>109</v>
      </c>
      <c r="I177" s="96" t="str">
        <f>COUNTIF(#REF!,"1")</f>
        <v>#REF!</v>
      </c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</row>
    <row r="178" ht="75.75" customHeight="1">
      <c r="A178" s="98"/>
      <c r="B178" s="68"/>
      <c r="C178" s="67" t="str">
        <f>COUNTIF(#REF!,"&gt;0")</f>
        <v>#REF!</v>
      </c>
      <c r="D178" s="99" t="s">
        <v>106</v>
      </c>
      <c r="E178" s="100" t="str">
        <f>E177/C178*100</f>
        <v>#REF!</v>
      </c>
      <c r="F178" s="101" t="s">
        <v>110</v>
      </c>
      <c r="G178" s="100" t="str">
        <f>G177/C178*100</f>
        <v>#REF!</v>
      </c>
      <c r="H178" s="101" t="s">
        <v>111</v>
      </c>
      <c r="I178" s="100" t="str">
        <f>I177/C178*100</f>
        <v>#REF!</v>
      </c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ht="21.0" customHeight="1">
      <c r="A179" s="1"/>
      <c r="B179" s="33"/>
      <c r="C179" s="102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ht="13.5" customHeight="1">
      <c r="A180" s="1"/>
      <c r="B180" s="33"/>
      <c r="C180" s="102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ht="13.5" customHeight="1">
      <c r="A181" s="1"/>
      <c r="B181" s="33"/>
      <c r="C181" s="102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ht="13.5" customHeight="1">
      <c r="A182" s="1"/>
      <c r="B182" s="33"/>
      <c r="C182" s="102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ht="13.5" customHeight="1">
      <c r="A183" s="1"/>
      <c r="B183" s="33"/>
      <c r="C183" s="102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ht="13.5" customHeight="1">
      <c r="A184" s="1"/>
      <c r="B184" s="33"/>
      <c r="C184" s="102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ht="13.5" customHeight="1">
      <c r="A185" s="1"/>
      <c r="B185" s="33"/>
      <c r="C185" s="102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ht="13.5" customHeight="1">
      <c r="A186" s="1"/>
      <c r="B186" s="33"/>
      <c r="C186" s="102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ht="13.5" customHeight="1">
      <c r="A187" s="1"/>
      <c r="B187" s="33"/>
      <c r="C187" s="102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ht="13.5" customHeight="1">
      <c r="A188" s="1"/>
      <c r="B188" s="33"/>
      <c r="C188" s="102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ht="13.5" customHeight="1">
      <c r="A189" s="1"/>
      <c r="B189" s="33"/>
      <c r="C189" s="102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ht="13.5" customHeight="1">
      <c r="A190" s="1"/>
      <c r="B190" s="33"/>
      <c r="C190" s="102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ht="13.5" customHeight="1">
      <c r="A191" s="1"/>
      <c r="B191" s="33"/>
      <c r="C191" s="102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ht="13.5" customHeight="1">
      <c r="A192" s="1"/>
      <c r="B192" s="33"/>
      <c r="C192" s="102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ht="13.5" customHeight="1">
      <c r="A193" s="1"/>
      <c r="B193" s="33"/>
      <c r="C193" s="102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ht="13.5" customHeight="1">
      <c r="A194" s="1"/>
      <c r="B194" s="33"/>
      <c r="C194" s="102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ht="13.5" customHeight="1">
      <c r="A195" s="1"/>
      <c r="B195" s="33"/>
      <c r="C195" s="102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ht="13.5" customHeight="1">
      <c r="A196" s="1"/>
      <c r="B196" s="33"/>
      <c r="C196" s="102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ht="13.5" customHeight="1">
      <c r="A197" s="1"/>
      <c r="B197" s="33"/>
      <c r="C197" s="102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ht="13.5" customHeight="1">
      <c r="A198" s="1"/>
      <c r="B198" s="33"/>
      <c r="C198" s="102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ht="13.5" customHeight="1">
      <c r="A199" s="1"/>
      <c r="B199" s="33"/>
      <c r="C199" s="102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ht="13.5" customHeight="1">
      <c r="A200" s="1"/>
      <c r="B200" s="33"/>
      <c r="C200" s="102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ht="13.5" customHeight="1">
      <c r="A201" s="1"/>
      <c r="B201" s="33"/>
      <c r="C201" s="102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ht="13.5" customHeight="1">
      <c r="A202" s="1"/>
      <c r="B202" s="33"/>
      <c r="C202" s="102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ht="13.5" customHeight="1">
      <c r="A203" s="1"/>
      <c r="B203" s="33"/>
      <c r="C203" s="102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ht="13.5" customHeight="1">
      <c r="A204" s="1"/>
      <c r="B204" s="33"/>
      <c r="C204" s="102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ht="13.5" customHeight="1">
      <c r="A205" s="1"/>
      <c r="B205" s="33"/>
      <c r="C205" s="102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ht="13.5" customHeight="1">
      <c r="A206" s="1"/>
      <c r="B206" s="33"/>
      <c r="C206" s="102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ht="13.5" customHeight="1">
      <c r="A207" s="1"/>
      <c r="B207" s="33"/>
      <c r="C207" s="102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ht="13.5" customHeight="1">
      <c r="A208" s="1"/>
      <c r="B208" s="33"/>
      <c r="C208" s="102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ht="13.5" customHeight="1">
      <c r="A209" s="1"/>
      <c r="B209" s="33"/>
      <c r="C209" s="102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ht="13.5" customHeight="1">
      <c r="A210" s="1"/>
      <c r="B210" s="33"/>
      <c r="C210" s="102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ht="13.5" customHeight="1">
      <c r="A211" s="1"/>
      <c r="B211" s="33"/>
      <c r="C211" s="102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ht="13.5" customHeight="1">
      <c r="A212" s="1"/>
      <c r="B212" s="33"/>
      <c r="C212" s="102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ht="13.5" customHeight="1">
      <c r="A213" s="1"/>
      <c r="B213" s="33"/>
      <c r="C213" s="102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ht="13.5" customHeight="1">
      <c r="A214" s="1"/>
      <c r="B214" s="33"/>
      <c r="C214" s="102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ht="13.5" customHeight="1">
      <c r="A215" s="1"/>
      <c r="B215" s="33"/>
      <c r="C215" s="102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ht="13.5" customHeight="1">
      <c r="A216" s="1"/>
      <c r="B216" s="33"/>
      <c r="C216" s="102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ht="13.5" customHeight="1">
      <c r="A217" s="1"/>
      <c r="B217" s="33"/>
      <c r="C217" s="102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ht="13.5" customHeight="1">
      <c r="A218" s="1"/>
      <c r="B218" s="33"/>
      <c r="C218" s="102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ht="13.5" customHeight="1">
      <c r="A219" s="1"/>
      <c r="B219" s="33"/>
      <c r="C219" s="102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ht="13.5" customHeight="1">
      <c r="A220" s="1"/>
      <c r="B220" s="33"/>
      <c r="C220" s="102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ht="13.5" customHeight="1">
      <c r="A221" s="1"/>
      <c r="B221" s="33"/>
      <c r="C221" s="102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ht="13.5" customHeight="1">
      <c r="A222" s="1"/>
      <c r="B222" s="33"/>
      <c r="C222" s="102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ht="13.5" customHeight="1">
      <c r="A223" s="1"/>
      <c r="B223" s="33"/>
      <c r="C223" s="102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ht="13.5" customHeight="1">
      <c r="A224" s="1"/>
      <c r="B224" s="33"/>
      <c r="C224" s="102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ht="13.5" customHeight="1">
      <c r="A225" s="1"/>
      <c r="B225" s="33"/>
      <c r="C225" s="102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ht="13.5" customHeight="1">
      <c r="A226" s="1"/>
      <c r="B226" s="33"/>
      <c r="C226" s="102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ht="13.5" customHeight="1">
      <c r="A227" s="1"/>
      <c r="B227" s="33"/>
      <c r="C227" s="102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ht="13.5" customHeight="1">
      <c r="A228" s="1"/>
      <c r="B228" s="33"/>
      <c r="C228" s="102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ht="13.5" customHeight="1">
      <c r="A229" s="1"/>
      <c r="B229" s="33"/>
      <c r="C229" s="102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ht="13.5" customHeight="1">
      <c r="A230" s="1"/>
      <c r="B230" s="33"/>
      <c r="C230" s="102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ht="13.5" customHeight="1">
      <c r="A231" s="1"/>
      <c r="B231" s="33"/>
      <c r="C231" s="102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ht="13.5" customHeight="1">
      <c r="A232" s="1"/>
      <c r="B232" s="33"/>
      <c r="C232" s="102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ht="13.5" customHeight="1">
      <c r="A233" s="1"/>
      <c r="B233" s="33"/>
      <c r="C233" s="102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ht="13.5" customHeight="1">
      <c r="A234" s="1"/>
      <c r="B234" s="33"/>
      <c r="C234" s="102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ht="13.5" customHeight="1">
      <c r="A235" s="1"/>
      <c r="B235" s="33"/>
      <c r="C235" s="102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ht="13.5" customHeight="1">
      <c r="A236" s="1"/>
      <c r="B236" s="33"/>
      <c r="C236" s="102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ht="13.5" customHeight="1">
      <c r="A237" s="1"/>
      <c r="B237" s="33"/>
      <c r="C237" s="102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ht="13.5" customHeight="1">
      <c r="A238" s="1"/>
      <c r="B238" s="33"/>
      <c r="C238" s="102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ht="13.5" customHeight="1">
      <c r="A239" s="1"/>
      <c r="B239" s="33"/>
      <c r="C239" s="102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ht="13.5" customHeight="1">
      <c r="A240" s="1"/>
      <c r="B240" s="33"/>
      <c r="C240" s="102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ht="13.5" customHeight="1">
      <c r="A241" s="1"/>
      <c r="B241" s="33"/>
      <c r="C241" s="102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ht="13.5" customHeight="1">
      <c r="A242" s="1"/>
      <c r="B242" s="33"/>
      <c r="C242" s="102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ht="13.5" customHeight="1">
      <c r="A243" s="1"/>
      <c r="B243" s="33"/>
      <c r="C243" s="102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ht="13.5" customHeight="1">
      <c r="A244" s="1"/>
      <c r="B244" s="33"/>
      <c r="C244" s="102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ht="13.5" customHeight="1">
      <c r="A245" s="1"/>
      <c r="B245" s="33"/>
      <c r="C245" s="102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ht="13.5" customHeight="1">
      <c r="A246" s="1"/>
      <c r="B246" s="33"/>
      <c r="C246" s="102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ht="13.5" customHeight="1">
      <c r="A247" s="1"/>
      <c r="B247" s="33"/>
      <c r="C247" s="102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ht="13.5" customHeight="1">
      <c r="A248" s="1"/>
      <c r="B248" s="33"/>
      <c r="C248" s="102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ht="13.5" customHeight="1">
      <c r="A249" s="1"/>
      <c r="B249" s="33"/>
      <c r="C249" s="102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ht="13.5" customHeight="1">
      <c r="A250" s="1"/>
      <c r="B250" s="33"/>
      <c r="C250" s="102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ht="13.5" customHeight="1">
      <c r="A251" s="1"/>
      <c r="B251" s="33"/>
      <c r="C251" s="102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ht="13.5" customHeight="1">
      <c r="A252" s="1"/>
      <c r="B252" s="33"/>
      <c r="C252" s="102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ht="13.5" customHeight="1">
      <c r="A253" s="1"/>
      <c r="B253" s="33"/>
      <c r="C253" s="102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ht="13.5" customHeight="1">
      <c r="A254" s="1"/>
      <c r="B254" s="33"/>
      <c r="C254" s="102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ht="13.5" customHeight="1">
      <c r="A255" s="1"/>
      <c r="B255" s="33"/>
      <c r="C255" s="102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ht="13.5" customHeight="1">
      <c r="A256" s="1"/>
      <c r="B256" s="33"/>
      <c r="C256" s="102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ht="13.5" customHeight="1">
      <c r="A257" s="1"/>
      <c r="B257" s="33"/>
      <c r="C257" s="102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ht="13.5" customHeight="1">
      <c r="A258" s="1"/>
      <c r="B258" s="33"/>
      <c r="C258" s="102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ht="13.5" customHeight="1">
      <c r="A259" s="1"/>
      <c r="B259" s="33"/>
      <c r="C259" s="102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ht="13.5" customHeight="1">
      <c r="A260" s="1"/>
      <c r="B260" s="33"/>
      <c r="C260" s="102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ht="13.5" customHeight="1">
      <c r="A261" s="1"/>
      <c r="B261" s="33"/>
      <c r="C261" s="102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ht="13.5" customHeight="1">
      <c r="A262" s="1"/>
      <c r="B262" s="33"/>
      <c r="C262" s="102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ht="13.5" customHeight="1">
      <c r="A263" s="1"/>
      <c r="B263" s="33"/>
      <c r="C263" s="102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ht="13.5" customHeight="1">
      <c r="A264" s="1"/>
      <c r="B264" s="33"/>
      <c r="C264" s="102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ht="13.5" customHeight="1">
      <c r="A265" s="1"/>
      <c r="B265" s="33"/>
      <c r="C265" s="102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ht="13.5" customHeight="1">
      <c r="A266" s="1"/>
      <c r="B266" s="33"/>
      <c r="C266" s="102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ht="13.5" customHeight="1">
      <c r="A267" s="1"/>
      <c r="B267" s="33"/>
      <c r="C267" s="102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ht="13.5" customHeight="1">
      <c r="A268" s="1"/>
      <c r="B268" s="33"/>
      <c r="C268" s="102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ht="13.5" customHeight="1">
      <c r="A269" s="1"/>
      <c r="B269" s="33"/>
      <c r="C269" s="102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ht="13.5" customHeight="1">
      <c r="A270" s="1"/>
      <c r="B270" s="33"/>
      <c r="C270" s="102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ht="13.5" customHeight="1">
      <c r="A271" s="1"/>
      <c r="B271" s="33"/>
      <c r="C271" s="102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ht="13.5" customHeight="1">
      <c r="A272" s="1"/>
      <c r="B272" s="33"/>
      <c r="C272" s="102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ht="13.5" customHeight="1">
      <c r="A273" s="1"/>
      <c r="B273" s="33"/>
      <c r="C273" s="102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ht="13.5" customHeight="1">
      <c r="A274" s="1"/>
      <c r="B274" s="33"/>
      <c r="C274" s="102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ht="13.5" customHeight="1">
      <c r="A275" s="1"/>
      <c r="B275" s="33"/>
      <c r="C275" s="102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ht="13.5" customHeight="1">
      <c r="A276" s="1"/>
      <c r="B276" s="33"/>
      <c r="C276" s="102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ht="13.5" customHeight="1">
      <c r="A277" s="1"/>
      <c r="B277" s="33"/>
      <c r="C277" s="102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ht="13.5" customHeight="1">
      <c r="A278" s="1"/>
      <c r="B278" s="33"/>
      <c r="C278" s="102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ht="13.5" customHeight="1">
      <c r="A279" s="1"/>
      <c r="B279" s="33"/>
      <c r="C279" s="102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ht="13.5" customHeight="1">
      <c r="A280" s="1"/>
      <c r="B280" s="33"/>
      <c r="C280" s="102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ht="13.5" customHeight="1">
      <c r="A281" s="1"/>
      <c r="B281" s="33"/>
      <c r="C281" s="102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ht="13.5" customHeight="1">
      <c r="A282" s="1"/>
      <c r="B282" s="33"/>
      <c r="C282" s="102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ht="13.5" customHeight="1">
      <c r="A283" s="1"/>
      <c r="B283" s="33"/>
      <c r="C283" s="102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ht="13.5" customHeight="1">
      <c r="A284" s="1"/>
      <c r="B284" s="33"/>
      <c r="C284" s="102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ht="13.5" customHeight="1">
      <c r="A285" s="1"/>
      <c r="B285" s="33"/>
      <c r="C285" s="102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ht="13.5" customHeight="1">
      <c r="A286" s="1"/>
      <c r="B286" s="33"/>
      <c r="C286" s="102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ht="13.5" customHeight="1">
      <c r="A287" s="1"/>
      <c r="B287" s="33"/>
      <c r="C287" s="102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ht="13.5" customHeight="1">
      <c r="A288" s="1"/>
      <c r="B288" s="33"/>
      <c r="C288" s="102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ht="13.5" customHeight="1">
      <c r="A289" s="1"/>
      <c r="B289" s="33"/>
      <c r="C289" s="102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ht="13.5" customHeight="1">
      <c r="A290" s="1"/>
      <c r="B290" s="33"/>
      <c r="C290" s="102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ht="13.5" customHeight="1">
      <c r="A291" s="1"/>
      <c r="B291" s="33"/>
      <c r="C291" s="102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ht="13.5" customHeight="1">
      <c r="A292" s="1"/>
      <c r="B292" s="33"/>
      <c r="C292" s="102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ht="13.5" customHeight="1">
      <c r="A293" s="1"/>
      <c r="B293" s="33"/>
      <c r="C293" s="102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ht="13.5" customHeight="1">
      <c r="A294" s="1"/>
      <c r="B294" s="33"/>
      <c r="C294" s="102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ht="13.5" customHeight="1">
      <c r="A295" s="1"/>
      <c r="B295" s="33"/>
      <c r="C295" s="102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ht="13.5" customHeight="1">
      <c r="A296" s="1"/>
      <c r="B296" s="33"/>
      <c r="C296" s="102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ht="13.5" customHeight="1">
      <c r="A297" s="1"/>
      <c r="B297" s="33"/>
      <c r="C297" s="102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ht="13.5" customHeight="1">
      <c r="A298" s="1"/>
      <c r="B298" s="33"/>
      <c r="C298" s="102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ht="13.5" customHeight="1">
      <c r="A299" s="1"/>
      <c r="B299" s="33"/>
      <c r="C299" s="102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ht="13.5" customHeight="1">
      <c r="A300" s="1"/>
      <c r="B300" s="33"/>
      <c r="C300" s="102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ht="13.5" customHeight="1">
      <c r="A301" s="1"/>
      <c r="B301" s="33"/>
      <c r="C301" s="102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ht="13.5" customHeight="1">
      <c r="A302" s="1"/>
      <c r="B302" s="33"/>
      <c r="C302" s="102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ht="13.5" customHeight="1">
      <c r="A303" s="1"/>
      <c r="B303" s="33"/>
      <c r="C303" s="102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ht="13.5" customHeight="1">
      <c r="A304" s="1"/>
      <c r="B304" s="33"/>
      <c r="C304" s="102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ht="13.5" customHeight="1">
      <c r="A305" s="1"/>
      <c r="B305" s="33"/>
      <c r="C305" s="102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ht="13.5" customHeight="1">
      <c r="A306" s="1"/>
      <c r="B306" s="33"/>
      <c r="C306" s="102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ht="13.5" customHeight="1">
      <c r="A307" s="1"/>
      <c r="B307" s="33"/>
      <c r="C307" s="102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ht="13.5" customHeight="1">
      <c r="A308" s="1"/>
      <c r="B308" s="33"/>
      <c r="C308" s="102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ht="13.5" customHeight="1">
      <c r="A309" s="1"/>
      <c r="B309" s="33"/>
      <c r="C309" s="102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ht="13.5" customHeight="1">
      <c r="A310" s="1"/>
      <c r="B310" s="33"/>
      <c r="C310" s="102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ht="13.5" customHeight="1">
      <c r="A311" s="1"/>
      <c r="B311" s="33"/>
      <c r="C311" s="102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ht="13.5" customHeight="1">
      <c r="A312" s="1"/>
      <c r="B312" s="33"/>
      <c r="C312" s="102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ht="13.5" customHeight="1">
      <c r="A313" s="1"/>
      <c r="B313" s="33"/>
      <c r="C313" s="102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ht="13.5" customHeight="1">
      <c r="A314" s="1"/>
      <c r="B314" s="33"/>
      <c r="C314" s="102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ht="13.5" customHeight="1">
      <c r="A315" s="1"/>
      <c r="B315" s="33"/>
      <c r="C315" s="102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ht="13.5" customHeight="1">
      <c r="A316" s="1"/>
      <c r="B316" s="33"/>
      <c r="C316" s="102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ht="13.5" customHeight="1">
      <c r="A317" s="1"/>
      <c r="B317" s="33"/>
      <c r="C317" s="102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ht="13.5" customHeight="1">
      <c r="A318" s="1"/>
      <c r="B318" s="33"/>
      <c r="C318" s="102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ht="13.5" customHeight="1">
      <c r="A319" s="1"/>
      <c r="B319" s="33"/>
      <c r="C319" s="102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ht="13.5" customHeight="1">
      <c r="A320" s="1"/>
      <c r="B320" s="33"/>
      <c r="C320" s="102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ht="13.5" customHeight="1">
      <c r="A321" s="1"/>
      <c r="B321" s="33"/>
      <c r="C321" s="102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ht="13.5" customHeight="1">
      <c r="A322" s="1"/>
      <c r="B322" s="33"/>
      <c r="C322" s="102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ht="13.5" customHeight="1">
      <c r="A323" s="1"/>
      <c r="B323" s="33"/>
      <c r="C323" s="102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ht="13.5" customHeight="1">
      <c r="A324" s="1"/>
      <c r="B324" s="33"/>
      <c r="C324" s="102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ht="13.5" customHeight="1">
      <c r="A325" s="1"/>
      <c r="B325" s="33"/>
      <c r="C325" s="102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ht="13.5" customHeight="1">
      <c r="A326" s="1"/>
      <c r="B326" s="33"/>
      <c r="C326" s="102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ht="13.5" customHeight="1">
      <c r="A327" s="1"/>
      <c r="B327" s="33"/>
      <c r="C327" s="102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ht="13.5" customHeight="1">
      <c r="A328" s="1"/>
      <c r="B328" s="33"/>
      <c r="C328" s="102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ht="13.5" customHeight="1">
      <c r="A329" s="1"/>
      <c r="B329" s="33"/>
      <c r="C329" s="102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ht="13.5" customHeight="1">
      <c r="A330" s="1"/>
      <c r="B330" s="33"/>
      <c r="C330" s="102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ht="13.5" customHeight="1">
      <c r="A331" s="1"/>
      <c r="B331" s="33"/>
      <c r="C331" s="102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ht="13.5" customHeight="1">
      <c r="A332" s="1"/>
      <c r="B332" s="33"/>
      <c r="C332" s="102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ht="13.5" customHeight="1">
      <c r="A333" s="1"/>
      <c r="B333" s="33"/>
      <c r="C333" s="102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ht="13.5" customHeight="1">
      <c r="A334" s="1"/>
      <c r="B334" s="33"/>
      <c r="C334" s="102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ht="13.5" customHeight="1">
      <c r="A335" s="1"/>
      <c r="B335" s="33"/>
      <c r="C335" s="102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ht="13.5" customHeight="1">
      <c r="A336" s="1"/>
      <c r="B336" s="33"/>
      <c r="C336" s="102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ht="13.5" customHeight="1">
      <c r="A337" s="1"/>
      <c r="B337" s="33"/>
      <c r="C337" s="102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ht="13.5" customHeight="1">
      <c r="A338" s="1"/>
      <c r="B338" s="33"/>
      <c r="C338" s="102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ht="13.5" customHeight="1">
      <c r="A339" s="1"/>
      <c r="B339" s="33"/>
      <c r="C339" s="102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ht="13.5" customHeight="1">
      <c r="A340" s="1"/>
      <c r="B340" s="33"/>
      <c r="C340" s="102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ht="13.5" customHeight="1">
      <c r="A341" s="1"/>
      <c r="B341" s="33"/>
      <c r="C341" s="102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ht="13.5" customHeight="1">
      <c r="A342" s="1"/>
      <c r="B342" s="33"/>
      <c r="C342" s="102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ht="13.5" customHeight="1">
      <c r="A343" s="1"/>
      <c r="B343" s="33"/>
      <c r="C343" s="102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ht="13.5" customHeight="1">
      <c r="A344" s="1"/>
      <c r="B344" s="33"/>
      <c r="C344" s="102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ht="13.5" customHeight="1">
      <c r="A345" s="1"/>
      <c r="B345" s="33"/>
      <c r="C345" s="102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ht="13.5" customHeight="1">
      <c r="A346" s="1"/>
      <c r="B346" s="33"/>
      <c r="C346" s="102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ht="13.5" customHeight="1">
      <c r="A347" s="1"/>
      <c r="B347" s="33"/>
      <c r="C347" s="102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ht="13.5" customHeight="1">
      <c r="A348" s="1"/>
      <c r="B348" s="33"/>
      <c r="C348" s="102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ht="13.5" customHeight="1">
      <c r="A349" s="1"/>
      <c r="B349" s="33"/>
      <c r="C349" s="102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ht="13.5" customHeight="1">
      <c r="A350" s="1"/>
      <c r="B350" s="33"/>
      <c r="C350" s="102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ht="13.5" customHeight="1">
      <c r="A351" s="1"/>
      <c r="B351" s="33"/>
      <c r="C351" s="102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ht="13.5" customHeight="1">
      <c r="A352" s="1"/>
      <c r="B352" s="33"/>
      <c r="C352" s="102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ht="13.5" customHeight="1">
      <c r="A353" s="1"/>
      <c r="B353" s="33"/>
      <c r="C353" s="102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ht="13.5" customHeight="1">
      <c r="A354" s="1"/>
      <c r="B354" s="33"/>
      <c r="C354" s="102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ht="13.5" customHeight="1">
      <c r="A355" s="1"/>
      <c r="B355" s="33"/>
      <c r="C355" s="102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ht="13.5" customHeight="1">
      <c r="A356" s="1"/>
      <c r="B356" s="33"/>
      <c r="C356" s="102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ht="13.5" customHeight="1">
      <c r="A357" s="1"/>
      <c r="B357" s="33"/>
      <c r="C357" s="102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ht="13.5" customHeight="1">
      <c r="A358" s="1"/>
      <c r="B358" s="33"/>
      <c r="C358" s="102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ht="13.5" customHeight="1">
      <c r="A359" s="1"/>
      <c r="B359" s="33"/>
      <c r="C359" s="102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ht="13.5" customHeight="1">
      <c r="A360" s="1"/>
      <c r="B360" s="33"/>
      <c r="C360" s="102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ht="13.5" customHeight="1">
      <c r="A361" s="1"/>
      <c r="B361" s="33"/>
      <c r="C361" s="102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ht="13.5" customHeight="1">
      <c r="A362" s="1"/>
      <c r="B362" s="33"/>
      <c r="C362" s="102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ht="13.5" customHeight="1">
      <c r="A363" s="1"/>
      <c r="B363" s="33"/>
      <c r="C363" s="102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ht="13.5" customHeight="1">
      <c r="A364" s="1"/>
      <c r="B364" s="33"/>
      <c r="C364" s="102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ht="13.5" customHeight="1">
      <c r="A365" s="1"/>
      <c r="B365" s="33"/>
      <c r="C365" s="102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ht="13.5" customHeight="1">
      <c r="A366" s="1"/>
      <c r="B366" s="33"/>
      <c r="C366" s="102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ht="13.5" customHeight="1">
      <c r="A367" s="1"/>
      <c r="B367" s="33"/>
      <c r="C367" s="102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ht="13.5" customHeight="1">
      <c r="A368" s="1"/>
      <c r="B368" s="33"/>
      <c r="C368" s="102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ht="13.5" customHeight="1">
      <c r="A369" s="1"/>
      <c r="B369" s="33"/>
      <c r="C369" s="102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ht="13.5" customHeight="1">
      <c r="A370" s="1"/>
      <c r="B370" s="33"/>
      <c r="C370" s="102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ht="13.5" customHeight="1">
      <c r="A371" s="1"/>
      <c r="B371" s="33"/>
      <c r="C371" s="102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ht="13.5" customHeight="1">
      <c r="A372" s="1"/>
      <c r="B372" s="33"/>
      <c r="C372" s="102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ht="13.5" customHeight="1">
      <c r="A373" s="1"/>
      <c r="B373" s="33"/>
      <c r="C373" s="102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ht="13.5" customHeight="1">
      <c r="A374" s="1"/>
      <c r="B374" s="33"/>
      <c r="C374" s="102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ht="13.5" customHeight="1">
      <c r="A375" s="1"/>
      <c r="B375" s="33"/>
      <c r="C375" s="102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ht="13.5" customHeight="1">
      <c r="A376" s="1"/>
      <c r="B376" s="33"/>
      <c r="C376" s="102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ht="13.5" customHeight="1">
      <c r="A377" s="1"/>
      <c r="B377" s="33"/>
      <c r="C377" s="102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ht="13.5" customHeight="1">
      <c r="A378" s="1"/>
      <c r="B378" s="33"/>
      <c r="C378" s="102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ht="13.5" customHeight="1">
      <c r="A379" s="1"/>
      <c r="B379" s="33"/>
      <c r="C379" s="102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ht="13.5" customHeight="1">
      <c r="A380" s="1"/>
      <c r="B380" s="33"/>
      <c r="C380" s="102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ht="13.5" customHeight="1">
      <c r="A381" s="1"/>
      <c r="B381" s="33"/>
      <c r="C381" s="102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ht="13.5" customHeight="1">
      <c r="A382" s="1"/>
      <c r="B382" s="33"/>
      <c r="C382" s="102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ht="13.5" customHeight="1">
      <c r="A383" s="1"/>
      <c r="B383" s="33"/>
      <c r="C383" s="102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ht="13.5" customHeight="1">
      <c r="A384" s="1"/>
      <c r="B384" s="33"/>
      <c r="C384" s="102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ht="13.5" customHeight="1">
      <c r="A385" s="1"/>
      <c r="B385" s="33"/>
      <c r="C385" s="102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ht="13.5" customHeight="1">
      <c r="A386" s="1"/>
      <c r="B386" s="33"/>
      <c r="C386" s="102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ht="13.5" customHeight="1">
      <c r="A387" s="1"/>
      <c r="B387" s="33"/>
      <c r="C387" s="102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ht="13.5" customHeight="1">
      <c r="A388" s="1"/>
      <c r="B388" s="33"/>
      <c r="C388" s="102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ht="13.5" customHeight="1">
      <c r="A389" s="1"/>
      <c r="B389" s="33"/>
      <c r="C389" s="102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ht="13.5" customHeight="1">
      <c r="A390" s="1"/>
      <c r="B390" s="33"/>
      <c r="C390" s="102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ht="13.5" customHeight="1">
      <c r="A391" s="1"/>
      <c r="B391" s="33"/>
      <c r="C391" s="102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ht="13.5" customHeight="1">
      <c r="A392" s="1"/>
      <c r="B392" s="33"/>
      <c r="C392" s="102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ht="13.5" customHeight="1">
      <c r="A393" s="1"/>
      <c r="B393" s="33"/>
      <c r="C393" s="102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ht="13.5" customHeight="1">
      <c r="A394" s="1"/>
      <c r="B394" s="33"/>
      <c r="C394" s="102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ht="13.5" customHeight="1">
      <c r="A395" s="1"/>
      <c r="B395" s="33"/>
      <c r="C395" s="102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ht="13.5" customHeight="1">
      <c r="A396" s="1"/>
      <c r="B396" s="33"/>
      <c r="C396" s="102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ht="13.5" customHeight="1">
      <c r="A397" s="1"/>
      <c r="B397" s="33"/>
      <c r="C397" s="102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ht="13.5" customHeight="1">
      <c r="A398" s="1"/>
      <c r="B398" s="33"/>
      <c r="C398" s="102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ht="13.5" customHeight="1">
      <c r="A399" s="1"/>
      <c r="B399" s="33"/>
      <c r="C399" s="102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ht="13.5" customHeight="1">
      <c r="A400" s="1"/>
      <c r="B400" s="33"/>
      <c r="C400" s="102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ht="13.5" customHeight="1">
      <c r="A401" s="1"/>
      <c r="B401" s="33"/>
      <c r="C401" s="102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ht="13.5" customHeight="1">
      <c r="A402" s="1"/>
      <c r="B402" s="33"/>
      <c r="C402" s="102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ht="13.5" customHeight="1">
      <c r="A403" s="1"/>
      <c r="B403" s="33"/>
      <c r="C403" s="102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ht="13.5" customHeight="1">
      <c r="A404" s="1"/>
      <c r="B404" s="33"/>
      <c r="C404" s="102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ht="13.5" customHeight="1">
      <c r="A405" s="1"/>
      <c r="B405" s="33"/>
      <c r="C405" s="102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ht="13.5" customHeight="1">
      <c r="A406" s="1"/>
      <c r="B406" s="33"/>
      <c r="C406" s="102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ht="13.5" customHeight="1">
      <c r="A407" s="1"/>
      <c r="B407" s="33"/>
      <c r="C407" s="102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ht="13.5" customHeight="1">
      <c r="A408" s="1"/>
      <c r="B408" s="33"/>
      <c r="C408" s="102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ht="13.5" customHeight="1">
      <c r="A409" s="1"/>
      <c r="B409" s="33"/>
      <c r="C409" s="102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ht="13.5" customHeight="1">
      <c r="A410" s="1"/>
      <c r="B410" s="33"/>
      <c r="C410" s="102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ht="13.5" customHeight="1">
      <c r="A411" s="1"/>
      <c r="B411" s="33"/>
      <c r="C411" s="102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ht="13.5" customHeight="1">
      <c r="A412" s="1"/>
      <c r="B412" s="33"/>
      <c r="C412" s="102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ht="13.5" customHeight="1">
      <c r="A413" s="1"/>
      <c r="B413" s="33"/>
      <c r="C413" s="102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ht="13.5" customHeight="1">
      <c r="A414" s="1"/>
      <c r="B414" s="33"/>
      <c r="C414" s="102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ht="13.5" customHeight="1">
      <c r="A415" s="1"/>
      <c r="B415" s="33"/>
      <c r="C415" s="102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ht="13.5" customHeight="1">
      <c r="A416" s="1"/>
      <c r="B416" s="33"/>
      <c r="C416" s="102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ht="13.5" customHeight="1">
      <c r="A417" s="1"/>
      <c r="B417" s="33"/>
      <c r="C417" s="102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ht="13.5" customHeight="1">
      <c r="A418" s="1"/>
      <c r="B418" s="33"/>
      <c r="C418" s="102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ht="13.5" customHeight="1">
      <c r="A419" s="1"/>
      <c r="B419" s="33"/>
      <c r="C419" s="102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ht="13.5" customHeight="1">
      <c r="A420" s="1"/>
      <c r="B420" s="33"/>
      <c r="C420" s="102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ht="13.5" customHeight="1">
      <c r="A421" s="1"/>
      <c r="B421" s="33"/>
      <c r="C421" s="102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ht="13.5" customHeight="1">
      <c r="A422" s="1"/>
      <c r="B422" s="33"/>
      <c r="C422" s="102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ht="13.5" customHeight="1">
      <c r="A423" s="1"/>
      <c r="B423" s="33"/>
      <c r="C423" s="102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ht="13.5" customHeight="1">
      <c r="A424" s="1"/>
      <c r="B424" s="33"/>
      <c r="C424" s="102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ht="13.5" customHeight="1">
      <c r="A425" s="1"/>
      <c r="B425" s="33"/>
      <c r="C425" s="102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ht="13.5" customHeight="1">
      <c r="A426" s="1"/>
      <c r="B426" s="33"/>
      <c r="C426" s="102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ht="13.5" customHeight="1">
      <c r="A427" s="1"/>
      <c r="B427" s="33"/>
      <c r="C427" s="102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ht="13.5" customHeight="1">
      <c r="A428" s="1"/>
      <c r="B428" s="33"/>
      <c r="C428" s="102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ht="13.5" customHeight="1">
      <c r="A429" s="1"/>
      <c r="B429" s="33"/>
      <c r="C429" s="102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ht="13.5" customHeight="1">
      <c r="A430" s="1"/>
      <c r="B430" s="33"/>
      <c r="C430" s="102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ht="13.5" customHeight="1">
      <c r="A431" s="1"/>
      <c r="B431" s="33"/>
      <c r="C431" s="102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ht="13.5" customHeight="1">
      <c r="A432" s="1"/>
      <c r="B432" s="33"/>
      <c r="C432" s="102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ht="13.5" customHeight="1">
      <c r="A433" s="1"/>
      <c r="B433" s="33"/>
      <c r="C433" s="102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ht="13.5" customHeight="1">
      <c r="A434" s="1"/>
      <c r="B434" s="33"/>
      <c r="C434" s="102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ht="13.5" customHeight="1">
      <c r="A435" s="1"/>
      <c r="B435" s="33"/>
      <c r="C435" s="102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ht="13.5" customHeight="1">
      <c r="A436" s="1"/>
      <c r="B436" s="33"/>
      <c r="C436" s="102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ht="13.5" customHeight="1">
      <c r="A437" s="1"/>
      <c r="B437" s="33"/>
      <c r="C437" s="102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ht="13.5" customHeight="1">
      <c r="A438" s="1"/>
      <c r="B438" s="33"/>
      <c r="C438" s="102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ht="13.5" customHeight="1">
      <c r="A439" s="1"/>
      <c r="B439" s="33"/>
      <c r="C439" s="102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ht="13.5" customHeight="1">
      <c r="A440" s="1"/>
      <c r="B440" s="33"/>
      <c r="C440" s="102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ht="13.5" customHeight="1">
      <c r="A441" s="1"/>
      <c r="B441" s="33"/>
      <c r="C441" s="102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ht="13.5" customHeight="1">
      <c r="A442" s="1"/>
      <c r="B442" s="33"/>
      <c r="C442" s="102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ht="13.5" customHeight="1">
      <c r="A443" s="1"/>
      <c r="B443" s="33"/>
      <c r="C443" s="102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ht="13.5" customHeight="1">
      <c r="A444" s="1"/>
      <c r="B444" s="33"/>
      <c r="C444" s="102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ht="13.5" customHeight="1">
      <c r="A445" s="1"/>
      <c r="B445" s="33"/>
      <c r="C445" s="102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ht="13.5" customHeight="1">
      <c r="A446" s="1"/>
      <c r="B446" s="33"/>
      <c r="C446" s="102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ht="13.5" customHeight="1">
      <c r="A447" s="1"/>
      <c r="B447" s="33"/>
      <c r="C447" s="102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ht="13.5" customHeight="1">
      <c r="A448" s="1"/>
      <c r="B448" s="33"/>
      <c r="C448" s="102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ht="13.5" customHeight="1">
      <c r="A449" s="1"/>
      <c r="B449" s="33"/>
      <c r="C449" s="102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ht="13.5" customHeight="1">
      <c r="A450" s="1"/>
      <c r="B450" s="33"/>
      <c r="C450" s="102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ht="13.5" customHeight="1">
      <c r="A451" s="1"/>
      <c r="B451" s="33"/>
      <c r="C451" s="102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ht="13.5" customHeight="1">
      <c r="A452" s="1"/>
      <c r="B452" s="33"/>
      <c r="C452" s="102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ht="13.5" customHeight="1">
      <c r="A453" s="1"/>
      <c r="B453" s="33"/>
      <c r="C453" s="102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ht="13.5" customHeight="1">
      <c r="A454" s="1"/>
      <c r="B454" s="33"/>
      <c r="C454" s="102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ht="13.5" customHeight="1">
      <c r="A455" s="1"/>
      <c r="B455" s="33"/>
      <c r="C455" s="102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ht="13.5" customHeight="1">
      <c r="A456" s="1"/>
      <c r="B456" s="33"/>
      <c r="C456" s="102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ht="13.5" customHeight="1">
      <c r="A457" s="1"/>
      <c r="B457" s="33"/>
      <c r="C457" s="102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ht="13.5" customHeight="1">
      <c r="A458" s="1"/>
      <c r="B458" s="33"/>
      <c r="C458" s="102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ht="13.5" customHeight="1">
      <c r="A459" s="1"/>
      <c r="B459" s="33"/>
      <c r="C459" s="102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ht="13.5" customHeight="1">
      <c r="A460" s="1"/>
      <c r="B460" s="33"/>
      <c r="C460" s="102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ht="13.5" customHeight="1">
      <c r="A461" s="1"/>
      <c r="B461" s="33"/>
      <c r="C461" s="102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ht="13.5" customHeight="1">
      <c r="A462" s="1"/>
      <c r="B462" s="33"/>
      <c r="C462" s="102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ht="13.5" customHeight="1">
      <c r="A463" s="1"/>
      <c r="B463" s="33"/>
      <c r="C463" s="102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ht="13.5" customHeight="1">
      <c r="A464" s="1"/>
      <c r="B464" s="33"/>
      <c r="C464" s="102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ht="13.5" customHeight="1">
      <c r="A465" s="1"/>
      <c r="B465" s="33"/>
      <c r="C465" s="102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ht="13.5" customHeight="1">
      <c r="A466" s="1"/>
      <c r="B466" s="33"/>
      <c r="C466" s="102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ht="13.5" customHeight="1">
      <c r="A467" s="1"/>
      <c r="B467" s="33"/>
      <c r="C467" s="102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ht="13.5" customHeight="1">
      <c r="A468" s="1"/>
      <c r="B468" s="33"/>
      <c r="C468" s="102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ht="13.5" customHeight="1">
      <c r="A469" s="1"/>
      <c r="B469" s="33"/>
      <c r="C469" s="102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ht="13.5" customHeight="1">
      <c r="A470" s="1"/>
      <c r="B470" s="33"/>
      <c r="C470" s="102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ht="13.5" customHeight="1">
      <c r="A471" s="1"/>
      <c r="B471" s="33"/>
      <c r="C471" s="102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ht="13.5" customHeight="1">
      <c r="A472" s="1"/>
      <c r="B472" s="33"/>
      <c r="C472" s="102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ht="13.5" customHeight="1">
      <c r="A473" s="1"/>
      <c r="B473" s="33"/>
      <c r="C473" s="102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ht="13.5" customHeight="1">
      <c r="A474" s="1"/>
      <c r="B474" s="33"/>
      <c r="C474" s="102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ht="13.5" customHeight="1">
      <c r="A475" s="1"/>
      <c r="B475" s="33"/>
      <c r="C475" s="102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ht="13.5" customHeight="1">
      <c r="A476" s="1"/>
      <c r="B476" s="33"/>
      <c r="C476" s="102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ht="13.5" customHeight="1">
      <c r="A477" s="1"/>
      <c r="B477" s="33"/>
      <c r="C477" s="102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ht="13.5" customHeight="1">
      <c r="A478" s="1"/>
      <c r="B478" s="33"/>
      <c r="C478" s="102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ht="13.5" customHeight="1">
      <c r="A479" s="1"/>
      <c r="B479" s="33"/>
      <c r="C479" s="102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ht="13.5" customHeight="1">
      <c r="A480" s="1"/>
      <c r="B480" s="33"/>
      <c r="C480" s="102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ht="13.5" customHeight="1">
      <c r="A481" s="1"/>
      <c r="B481" s="33"/>
      <c r="C481" s="102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ht="13.5" customHeight="1">
      <c r="A482" s="1"/>
      <c r="B482" s="33"/>
      <c r="C482" s="102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ht="13.5" customHeight="1">
      <c r="A483" s="1"/>
      <c r="B483" s="33"/>
      <c r="C483" s="102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ht="13.5" customHeight="1">
      <c r="A484" s="1"/>
      <c r="B484" s="33"/>
      <c r="C484" s="102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ht="13.5" customHeight="1">
      <c r="A485" s="1"/>
      <c r="B485" s="33"/>
      <c r="C485" s="102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ht="13.5" customHeight="1">
      <c r="A486" s="1"/>
      <c r="B486" s="33"/>
      <c r="C486" s="102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ht="13.5" customHeight="1">
      <c r="A487" s="1"/>
      <c r="B487" s="33"/>
      <c r="C487" s="102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ht="13.5" customHeight="1">
      <c r="A488" s="1"/>
      <c r="B488" s="33"/>
      <c r="C488" s="102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ht="13.5" customHeight="1">
      <c r="A489" s="1"/>
      <c r="B489" s="33"/>
      <c r="C489" s="102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ht="13.5" customHeight="1">
      <c r="A490" s="1"/>
      <c r="B490" s="33"/>
      <c r="C490" s="102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ht="13.5" customHeight="1">
      <c r="A491" s="1"/>
      <c r="B491" s="33"/>
      <c r="C491" s="102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ht="13.5" customHeight="1">
      <c r="A492" s="1"/>
      <c r="B492" s="33"/>
      <c r="C492" s="102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ht="13.5" customHeight="1">
      <c r="A493" s="1"/>
      <c r="B493" s="33"/>
      <c r="C493" s="102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ht="13.5" customHeight="1">
      <c r="A494" s="1"/>
      <c r="B494" s="33"/>
      <c r="C494" s="102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ht="13.5" customHeight="1">
      <c r="A495" s="1"/>
      <c r="B495" s="33"/>
      <c r="C495" s="102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ht="13.5" customHeight="1">
      <c r="A496" s="1"/>
      <c r="B496" s="33"/>
      <c r="C496" s="102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ht="13.5" customHeight="1">
      <c r="A497" s="1"/>
      <c r="B497" s="33"/>
      <c r="C497" s="102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ht="13.5" customHeight="1">
      <c r="A498" s="1"/>
      <c r="B498" s="33"/>
      <c r="C498" s="102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ht="13.5" customHeight="1">
      <c r="A499" s="1"/>
      <c r="B499" s="33"/>
      <c r="C499" s="102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ht="13.5" customHeight="1">
      <c r="A500" s="1"/>
      <c r="B500" s="33"/>
      <c r="C500" s="102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ht="13.5" customHeight="1">
      <c r="A501" s="1"/>
      <c r="B501" s="33"/>
      <c r="C501" s="102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ht="13.5" customHeight="1">
      <c r="A502" s="1"/>
      <c r="B502" s="33"/>
      <c r="C502" s="102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ht="13.5" customHeight="1">
      <c r="A503" s="1"/>
      <c r="B503" s="33"/>
      <c r="C503" s="102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ht="13.5" customHeight="1">
      <c r="A504" s="1"/>
      <c r="B504" s="33"/>
      <c r="C504" s="102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ht="13.5" customHeight="1">
      <c r="A505" s="1"/>
      <c r="B505" s="33"/>
      <c r="C505" s="102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ht="13.5" customHeight="1">
      <c r="A506" s="1"/>
      <c r="B506" s="33"/>
      <c r="C506" s="102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ht="13.5" customHeight="1">
      <c r="A507" s="1"/>
      <c r="B507" s="33"/>
      <c r="C507" s="102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ht="13.5" customHeight="1">
      <c r="A508" s="1"/>
      <c r="B508" s="33"/>
      <c r="C508" s="102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ht="13.5" customHeight="1">
      <c r="A509" s="1"/>
      <c r="B509" s="33"/>
      <c r="C509" s="102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ht="13.5" customHeight="1">
      <c r="A510" s="1"/>
      <c r="B510" s="33"/>
      <c r="C510" s="102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ht="13.5" customHeight="1">
      <c r="A511" s="1"/>
      <c r="B511" s="33"/>
      <c r="C511" s="102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ht="13.5" customHeight="1">
      <c r="A512" s="1"/>
      <c r="B512" s="33"/>
      <c r="C512" s="102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ht="13.5" customHeight="1">
      <c r="A513" s="1"/>
      <c r="B513" s="33"/>
      <c r="C513" s="102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ht="13.5" customHeight="1">
      <c r="A514" s="1"/>
      <c r="B514" s="33"/>
      <c r="C514" s="102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ht="13.5" customHeight="1">
      <c r="A515" s="1"/>
      <c r="B515" s="33"/>
      <c r="C515" s="102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ht="13.5" customHeight="1">
      <c r="A516" s="1"/>
      <c r="B516" s="33"/>
      <c r="C516" s="102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ht="13.5" customHeight="1">
      <c r="A517" s="1"/>
      <c r="B517" s="33"/>
      <c r="C517" s="102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ht="13.5" customHeight="1">
      <c r="A518" s="1"/>
      <c r="B518" s="33"/>
      <c r="C518" s="102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ht="13.5" customHeight="1">
      <c r="A519" s="1"/>
      <c r="B519" s="33"/>
      <c r="C519" s="102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ht="13.5" customHeight="1">
      <c r="A520" s="1"/>
      <c r="B520" s="33"/>
      <c r="C520" s="102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ht="13.5" customHeight="1">
      <c r="A521" s="1"/>
      <c r="B521" s="33"/>
      <c r="C521" s="102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ht="13.5" customHeight="1">
      <c r="A522" s="1"/>
      <c r="B522" s="33"/>
      <c r="C522" s="102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ht="13.5" customHeight="1">
      <c r="A523" s="1"/>
      <c r="B523" s="33"/>
      <c r="C523" s="102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ht="13.5" customHeight="1">
      <c r="A524" s="1"/>
      <c r="B524" s="33"/>
      <c r="C524" s="102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ht="13.5" customHeight="1">
      <c r="A525" s="1"/>
      <c r="B525" s="33"/>
      <c r="C525" s="102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ht="13.5" customHeight="1">
      <c r="A526" s="1"/>
      <c r="B526" s="33"/>
      <c r="C526" s="102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ht="13.5" customHeight="1">
      <c r="A527" s="1"/>
      <c r="B527" s="33"/>
      <c r="C527" s="102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ht="13.5" customHeight="1">
      <c r="A528" s="1"/>
      <c r="B528" s="33"/>
      <c r="C528" s="102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ht="13.5" customHeight="1">
      <c r="A529" s="1"/>
      <c r="B529" s="33"/>
      <c r="C529" s="102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ht="13.5" customHeight="1">
      <c r="A530" s="1"/>
      <c r="B530" s="33"/>
      <c r="C530" s="102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ht="13.5" customHeight="1">
      <c r="A531" s="1"/>
      <c r="B531" s="33"/>
      <c r="C531" s="102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ht="13.5" customHeight="1">
      <c r="A532" s="1"/>
      <c r="B532" s="33"/>
      <c r="C532" s="102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ht="13.5" customHeight="1">
      <c r="A533" s="1"/>
      <c r="B533" s="33"/>
      <c r="C533" s="102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ht="13.5" customHeight="1">
      <c r="A534" s="1"/>
      <c r="B534" s="33"/>
      <c r="C534" s="102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ht="13.5" customHeight="1">
      <c r="A535" s="1"/>
      <c r="B535" s="33"/>
      <c r="C535" s="102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ht="13.5" customHeight="1">
      <c r="A536" s="1"/>
      <c r="B536" s="33"/>
      <c r="C536" s="102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ht="13.5" customHeight="1">
      <c r="A537" s="1"/>
      <c r="B537" s="33"/>
      <c r="C537" s="102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ht="13.5" customHeight="1">
      <c r="A538" s="1"/>
      <c r="B538" s="33"/>
      <c r="C538" s="102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ht="13.5" customHeight="1">
      <c r="A539" s="1"/>
      <c r="B539" s="33"/>
      <c r="C539" s="102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ht="13.5" customHeight="1">
      <c r="A540" s="1"/>
      <c r="B540" s="33"/>
      <c r="C540" s="102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ht="13.5" customHeight="1">
      <c r="A541" s="1"/>
      <c r="B541" s="33"/>
      <c r="C541" s="102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ht="13.5" customHeight="1">
      <c r="A542" s="1"/>
      <c r="B542" s="33"/>
      <c r="C542" s="102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ht="13.5" customHeight="1">
      <c r="A543" s="1"/>
      <c r="B543" s="33"/>
      <c r="C543" s="102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ht="13.5" customHeight="1">
      <c r="A544" s="1"/>
      <c r="B544" s="33"/>
      <c r="C544" s="102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ht="13.5" customHeight="1">
      <c r="A545" s="1"/>
      <c r="B545" s="33"/>
      <c r="C545" s="102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ht="13.5" customHeight="1">
      <c r="A546" s="1"/>
      <c r="B546" s="33"/>
      <c r="C546" s="102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ht="13.5" customHeight="1">
      <c r="A547" s="1"/>
      <c r="B547" s="33"/>
      <c r="C547" s="102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ht="13.5" customHeight="1">
      <c r="A548" s="1"/>
      <c r="B548" s="33"/>
      <c r="C548" s="102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ht="13.5" customHeight="1">
      <c r="A549" s="1"/>
      <c r="B549" s="33"/>
      <c r="C549" s="102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ht="13.5" customHeight="1">
      <c r="A550" s="1"/>
      <c r="B550" s="33"/>
      <c r="C550" s="102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ht="13.5" customHeight="1">
      <c r="A551" s="1"/>
      <c r="B551" s="33"/>
      <c r="C551" s="102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ht="13.5" customHeight="1">
      <c r="A552" s="1"/>
      <c r="B552" s="33"/>
      <c r="C552" s="102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ht="13.5" customHeight="1">
      <c r="A553" s="1"/>
      <c r="B553" s="33"/>
      <c r="C553" s="102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ht="13.5" customHeight="1">
      <c r="A554" s="1"/>
      <c r="B554" s="33"/>
      <c r="C554" s="102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ht="13.5" customHeight="1">
      <c r="A555" s="1"/>
      <c r="B555" s="33"/>
      <c r="C555" s="102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ht="13.5" customHeight="1">
      <c r="A556" s="1"/>
      <c r="B556" s="33"/>
      <c r="C556" s="102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ht="13.5" customHeight="1">
      <c r="A557" s="1"/>
      <c r="B557" s="33"/>
      <c r="C557" s="102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ht="13.5" customHeight="1">
      <c r="A558" s="1"/>
      <c r="B558" s="33"/>
      <c r="C558" s="102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ht="13.5" customHeight="1">
      <c r="A559" s="1"/>
      <c r="B559" s="33"/>
      <c r="C559" s="102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ht="13.5" customHeight="1">
      <c r="A560" s="1"/>
      <c r="B560" s="33"/>
      <c r="C560" s="102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ht="13.5" customHeight="1">
      <c r="A561" s="1"/>
      <c r="B561" s="33"/>
      <c r="C561" s="102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ht="13.5" customHeight="1">
      <c r="A562" s="1"/>
      <c r="B562" s="33"/>
      <c r="C562" s="102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ht="13.5" customHeight="1">
      <c r="A563" s="1"/>
      <c r="B563" s="33"/>
      <c r="C563" s="102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ht="13.5" customHeight="1">
      <c r="A564" s="1"/>
      <c r="B564" s="33"/>
      <c r="C564" s="102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ht="13.5" customHeight="1">
      <c r="A565" s="1"/>
      <c r="B565" s="33"/>
      <c r="C565" s="102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ht="13.5" customHeight="1">
      <c r="A566" s="1"/>
      <c r="B566" s="33"/>
      <c r="C566" s="102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ht="13.5" customHeight="1">
      <c r="A567" s="1"/>
      <c r="B567" s="33"/>
      <c r="C567" s="102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ht="13.5" customHeight="1">
      <c r="A568" s="1"/>
      <c r="B568" s="33"/>
      <c r="C568" s="102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ht="13.5" customHeight="1">
      <c r="A569" s="1"/>
      <c r="B569" s="33"/>
      <c r="C569" s="102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ht="13.5" customHeight="1">
      <c r="A570" s="1"/>
      <c r="B570" s="33"/>
      <c r="C570" s="102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ht="13.5" customHeight="1">
      <c r="A571" s="1"/>
      <c r="B571" s="33"/>
      <c r="C571" s="102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ht="13.5" customHeight="1">
      <c r="A572" s="1"/>
      <c r="B572" s="33"/>
      <c r="C572" s="102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ht="13.5" customHeight="1">
      <c r="A573" s="1"/>
      <c r="B573" s="33"/>
      <c r="C573" s="102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ht="13.5" customHeight="1">
      <c r="A574" s="1"/>
      <c r="B574" s="33"/>
      <c r="C574" s="102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ht="13.5" customHeight="1">
      <c r="A575" s="1"/>
      <c r="B575" s="33"/>
      <c r="C575" s="102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ht="13.5" customHeight="1">
      <c r="A576" s="1"/>
      <c r="B576" s="33"/>
      <c r="C576" s="102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ht="13.5" customHeight="1">
      <c r="A577" s="1"/>
      <c r="B577" s="33"/>
      <c r="C577" s="102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ht="13.5" customHeight="1">
      <c r="A578" s="1"/>
      <c r="B578" s="33"/>
      <c r="C578" s="102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ht="13.5" customHeight="1">
      <c r="A579" s="1"/>
      <c r="B579" s="33"/>
      <c r="C579" s="102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ht="13.5" customHeight="1">
      <c r="A580" s="1"/>
      <c r="B580" s="33"/>
      <c r="C580" s="102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ht="13.5" customHeight="1">
      <c r="A581" s="1"/>
      <c r="B581" s="33"/>
      <c r="C581" s="102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ht="13.5" customHeight="1">
      <c r="A582" s="1"/>
      <c r="B582" s="33"/>
      <c r="C582" s="102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ht="13.5" customHeight="1">
      <c r="A583" s="1"/>
      <c r="B583" s="33"/>
      <c r="C583" s="102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ht="13.5" customHeight="1">
      <c r="A584" s="1"/>
      <c r="B584" s="33"/>
      <c r="C584" s="102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ht="13.5" customHeight="1">
      <c r="A585" s="1"/>
      <c r="B585" s="33"/>
      <c r="C585" s="102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ht="13.5" customHeight="1">
      <c r="A586" s="1"/>
      <c r="B586" s="33"/>
      <c r="C586" s="102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ht="13.5" customHeight="1">
      <c r="A587" s="1"/>
      <c r="B587" s="33"/>
      <c r="C587" s="102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ht="13.5" customHeight="1">
      <c r="A588" s="1"/>
      <c r="B588" s="33"/>
      <c r="C588" s="102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ht="13.5" customHeight="1">
      <c r="A589" s="1"/>
      <c r="B589" s="33"/>
      <c r="C589" s="102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ht="13.5" customHeight="1">
      <c r="A590" s="1"/>
      <c r="B590" s="33"/>
      <c r="C590" s="102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ht="13.5" customHeight="1">
      <c r="A591" s="1"/>
      <c r="B591" s="33"/>
      <c r="C591" s="102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ht="13.5" customHeight="1">
      <c r="A592" s="1"/>
      <c r="B592" s="33"/>
      <c r="C592" s="102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ht="13.5" customHeight="1">
      <c r="A593" s="1"/>
      <c r="B593" s="33"/>
      <c r="C593" s="102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ht="13.5" customHeight="1">
      <c r="A594" s="1"/>
      <c r="B594" s="33"/>
      <c r="C594" s="102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ht="13.5" customHeight="1">
      <c r="A595" s="1"/>
      <c r="B595" s="33"/>
      <c r="C595" s="102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ht="13.5" customHeight="1">
      <c r="A596" s="1"/>
      <c r="B596" s="33"/>
      <c r="C596" s="102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ht="13.5" customHeight="1">
      <c r="A597" s="1"/>
      <c r="B597" s="33"/>
      <c r="C597" s="102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ht="13.5" customHeight="1">
      <c r="A598" s="1"/>
      <c r="B598" s="33"/>
      <c r="C598" s="102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ht="13.5" customHeight="1">
      <c r="A599" s="1"/>
      <c r="B599" s="33"/>
      <c r="C599" s="102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ht="13.5" customHeight="1">
      <c r="A600" s="1"/>
      <c r="B600" s="33"/>
      <c r="C600" s="102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ht="13.5" customHeight="1">
      <c r="A601" s="1"/>
      <c r="B601" s="33"/>
      <c r="C601" s="102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ht="13.5" customHeight="1">
      <c r="A602" s="1"/>
      <c r="B602" s="33"/>
      <c r="C602" s="102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ht="13.5" customHeight="1">
      <c r="A603" s="1"/>
      <c r="B603" s="33"/>
      <c r="C603" s="102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ht="13.5" customHeight="1">
      <c r="A604" s="1"/>
      <c r="B604" s="33"/>
      <c r="C604" s="102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ht="13.5" customHeight="1">
      <c r="A605" s="1"/>
      <c r="B605" s="33"/>
      <c r="C605" s="102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ht="13.5" customHeight="1">
      <c r="A606" s="1"/>
      <c r="B606" s="33"/>
      <c r="C606" s="102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ht="13.5" customHeight="1">
      <c r="A607" s="1"/>
      <c r="B607" s="33"/>
      <c r="C607" s="102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ht="13.5" customHeight="1">
      <c r="A608" s="1"/>
      <c r="B608" s="33"/>
      <c r="C608" s="102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ht="13.5" customHeight="1">
      <c r="A609" s="1"/>
      <c r="B609" s="33"/>
      <c r="C609" s="102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ht="13.5" customHeight="1">
      <c r="A610" s="1"/>
      <c r="B610" s="33"/>
      <c r="C610" s="102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ht="13.5" customHeight="1">
      <c r="A611" s="1"/>
      <c r="B611" s="33"/>
      <c r="C611" s="102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ht="13.5" customHeight="1">
      <c r="A612" s="1"/>
      <c r="B612" s="33"/>
      <c r="C612" s="102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ht="13.5" customHeight="1">
      <c r="A613" s="1"/>
      <c r="B613" s="33"/>
      <c r="C613" s="102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ht="13.5" customHeight="1">
      <c r="A614" s="1"/>
      <c r="B614" s="33"/>
      <c r="C614" s="102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ht="13.5" customHeight="1">
      <c r="A615" s="1"/>
      <c r="B615" s="33"/>
      <c r="C615" s="102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ht="13.5" customHeight="1">
      <c r="A616" s="1"/>
      <c r="B616" s="33"/>
      <c r="C616" s="102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ht="13.5" customHeight="1">
      <c r="A617" s="1"/>
      <c r="B617" s="33"/>
      <c r="C617" s="102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ht="13.5" customHeight="1">
      <c r="A618" s="1"/>
      <c r="B618" s="33"/>
      <c r="C618" s="102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ht="13.5" customHeight="1">
      <c r="A619" s="1"/>
      <c r="B619" s="33"/>
      <c r="C619" s="102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ht="13.5" customHeight="1">
      <c r="A620" s="1"/>
      <c r="B620" s="33"/>
      <c r="C620" s="102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ht="13.5" customHeight="1">
      <c r="A621" s="1"/>
      <c r="B621" s="33"/>
      <c r="C621" s="102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ht="13.5" customHeight="1">
      <c r="A622" s="1"/>
      <c r="B622" s="33"/>
      <c r="C622" s="102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ht="13.5" customHeight="1">
      <c r="A623" s="1"/>
      <c r="B623" s="33"/>
      <c r="C623" s="102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ht="13.5" customHeight="1">
      <c r="A624" s="1"/>
      <c r="B624" s="33"/>
      <c r="C624" s="102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ht="13.5" customHeight="1">
      <c r="A625" s="1"/>
      <c r="B625" s="33"/>
      <c r="C625" s="102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ht="13.5" customHeight="1">
      <c r="A626" s="1"/>
      <c r="B626" s="33"/>
      <c r="C626" s="102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ht="13.5" customHeight="1">
      <c r="A627" s="1"/>
      <c r="B627" s="33"/>
      <c r="C627" s="102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ht="13.5" customHeight="1">
      <c r="A628" s="1"/>
      <c r="B628" s="33"/>
      <c r="C628" s="102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ht="13.5" customHeight="1">
      <c r="A629" s="1"/>
      <c r="B629" s="33"/>
      <c r="C629" s="102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ht="13.5" customHeight="1">
      <c r="A630" s="1"/>
      <c r="B630" s="33"/>
      <c r="C630" s="102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ht="13.5" customHeight="1">
      <c r="A631" s="1"/>
      <c r="B631" s="33"/>
      <c r="C631" s="102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ht="13.5" customHeight="1">
      <c r="A632" s="1"/>
      <c r="B632" s="33"/>
      <c r="C632" s="102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ht="13.5" customHeight="1">
      <c r="A633" s="1"/>
      <c r="B633" s="33"/>
      <c r="C633" s="102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ht="13.5" customHeight="1">
      <c r="A634" s="1"/>
      <c r="B634" s="33"/>
      <c r="C634" s="102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ht="13.5" customHeight="1">
      <c r="A635" s="1"/>
      <c r="B635" s="33"/>
      <c r="C635" s="102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ht="13.5" customHeight="1">
      <c r="A636" s="1"/>
      <c r="B636" s="33"/>
      <c r="C636" s="102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ht="13.5" customHeight="1">
      <c r="A637" s="1"/>
      <c r="B637" s="33"/>
      <c r="C637" s="102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ht="13.5" customHeight="1">
      <c r="A638" s="1"/>
      <c r="B638" s="33"/>
      <c r="C638" s="102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ht="13.5" customHeight="1">
      <c r="A639" s="1"/>
      <c r="B639" s="33"/>
      <c r="C639" s="102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ht="13.5" customHeight="1">
      <c r="A640" s="1"/>
      <c r="B640" s="33"/>
      <c r="C640" s="102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ht="13.5" customHeight="1">
      <c r="A641" s="1"/>
      <c r="B641" s="33"/>
      <c r="C641" s="102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ht="13.5" customHeight="1">
      <c r="A642" s="1"/>
      <c r="B642" s="33"/>
      <c r="C642" s="102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ht="13.5" customHeight="1">
      <c r="A643" s="1"/>
      <c r="B643" s="33"/>
      <c r="C643" s="102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ht="13.5" customHeight="1">
      <c r="A644" s="1"/>
      <c r="B644" s="33"/>
      <c r="C644" s="102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ht="13.5" customHeight="1">
      <c r="A645" s="1"/>
      <c r="B645" s="33"/>
      <c r="C645" s="102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ht="13.5" customHeight="1">
      <c r="A646" s="1"/>
      <c r="B646" s="33"/>
      <c r="C646" s="102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ht="13.5" customHeight="1">
      <c r="A647" s="1"/>
      <c r="B647" s="33"/>
      <c r="C647" s="102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ht="13.5" customHeight="1">
      <c r="A648" s="1"/>
      <c r="B648" s="33"/>
      <c r="C648" s="102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ht="13.5" customHeight="1">
      <c r="A649" s="1"/>
      <c r="B649" s="33"/>
      <c r="C649" s="102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ht="13.5" customHeight="1">
      <c r="A650" s="1"/>
      <c r="B650" s="33"/>
      <c r="C650" s="102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ht="13.5" customHeight="1">
      <c r="A651" s="1"/>
      <c r="B651" s="33"/>
      <c r="C651" s="102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ht="13.5" customHeight="1">
      <c r="A652" s="1"/>
      <c r="B652" s="33"/>
      <c r="C652" s="102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ht="13.5" customHeight="1">
      <c r="A653" s="1"/>
      <c r="B653" s="33"/>
      <c r="C653" s="102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ht="13.5" customHeight="1">
      <c r="A654" s="1"/>
      <c r="B654" s="33"/>
      <c r="C654" s="102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ht="13.5" customHeight="1">
      <c r="A655" s="1"/>
      <c r="B655" s="33"/>
      <c r="C655" s="102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ht="13.5" customHeight="1">
      <c r="A656" s="1"/>
      <c r="B656" s="33"/>
      <c r="C656" s="102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ht="13.5" customHeight="1">
      <c r="A657" s="1"/>
      <c r="B657" s="33"/>
      <c r="C657" s="102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ht="13.5" customHeight="1">
      <c r="A658" s="1"/>
      <c r="B658" s="33"/>
      <c r="C658" s="102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ht="13.5" customHeight="1">
      <c r="A659" s="1"/>
      <c r="B659" s="33"/>
      <c r="C659" s="102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ht="13.5" customHeight="1">
      <c r="A660" s="1"/>
      <c r="B660" s="33"/>
      <c r="C660" s="102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ht="13.5" customHeight="1">
      <c r="A661" s="1"/>
      <c r="B661" s="33"/>
      <c r="C661" s="102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ht="13.5" customHeight="1">
      <c r="A662" s="1"/>
      <c r="B662" s="33"/>
      <c r="C662" s="102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ht="13.5" customHeight="1">
      <c r="A663" s="1"/>
      <c r="B663" s="33"/>
      <c r="C663" s="102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ht="13.5" customHeight="1">
      <c r="A664" s="1"/>
      <c r="B664" s="33"/>
      <c r="C664" s="102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ht="13.5" customHeight="1">
      <c r="A665" s="1"/>
      <c r="B665" s="33"/>
      <c r="C665" s="102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ht="13.5" customHeight="1">
      <c r="A666" s="1"/>
      <c r="B666" s="33"/>
      <c r="C666" s="102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ht="13.5" customHeight="1">
      <c r="A667" s="1"/>
      <c r="B667" s="33"/>
      <c r="C667" s="102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ht="13.5" customHeight="1">
      <c r="A668" s="1"/>
      <c r="B668" s="33"/>
      <c r="C668" s="102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ht="13.5" customHeight="1">
      <c r="A669" s="1"/>
      <c r="B669" s="33"/>
      <c r="C669" s="102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ht="13.5" customHeight="1">
      <c r="A670" s="1"/>
      <c r="B670" s="33"/>
      <c r="C670" s="102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ht="13.5" customHeight="1">
      <c r="A671" s="1"/>
      <c r="B671" s="33"/>
      <c r="C671" s="102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ht="13.5" customHeight="1">
      <c r="A672" s="1"/>
      <c r="B672" s="33"/>
      <c r="C672" s="102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ht="13.5" customHeight="1">
      <c r="A673" s="1"/>
      <c r="B673" s="33"/>
      <c r="C673" s="102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ht="13.5" customHeight="1">
      <c r="A674" s="1"/>
      <c r="B674" s="33"/>
      <c r="C674" s="102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ht="13.5" customHeight="1">
      <c r="A675" s="1"/>
      <c r="B675" s="33"/>
      <c r="C675" s="102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ht="13.5" customHeight="1">
      <c r="A676" s="1"/>
      <c r="B676" s="33"/>
      <c r="C676" s="102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ht="13.5" customHeight="1">
      <c r="A677" s="1"/>
      <c r="B677" s="33"/>
      <c r="C677" s="102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ht="13.5" customHeight="1">
      <c r="A678" s="1"/>
      <c r="B678" s="33"/>
      <c r="C678" s="102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ht="13.5" customHeight="1">
      <c r="A679" s="1"/>
      <c r="B679" s="33"/>
      <c r="C679" s="102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ht="13.5" customHeight="1">
      <c r="A680" s="1"/>
      <c r="B680" s="33"/>
      <c r="C680" s="102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ht="13.5" customHeight="1">
      <c r="A681" s="1"/>
      <c r="B681" s="33"/>
      <c r="C681" s="102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ht="13.5" customHeight="1">
      <c r="A682" s="1"/>
      <c r="B682" s="33"/>
      <c r="C682" s="102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ht="13.5" customHeight="1">
      <c r="A683" s="1"/>
      <c r="B683" s="33"/>
      <c r="C683" s="102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ht="13.5" customHeight="1">
      <c r="A684" s="1"/>
      <c r="B684" s="33"/>
      <c r="C684" s="102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ht="13.5" customHeight="1">
      <c r="A685" s="1"/>
      <c r="B685" s="33"/>
      <c r="C685" s="102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ht="13.5" customHeight="1">
      <c r="A686" s="1"/>
      <c r="B686" s="33"/>
      <c r="C686" s="102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ht="13.5" customHeight="1">
      <c r="A687" s="1"/>
      <c r="B687" s="33"/>
      <c r="C687" s="102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ht="13.5" customHeight="1">
      <c r="A688" s="1"/>
      <c r="B688" s="33"/>
      <c r="C688" s="102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ht="13.5" customHeight="1">
      <c r="A689" s="1"/>
      <c r="B689" s="33"/>
      <c r="C689" s="102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ht="13.5" customHeight="1">
      <c r="A690" s="1"/>
      <c r="B690" s="33"/>
      <c r="C690" s="102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ht="13.5" customHeight="1">
      <c r="A691" s="1"/>
      <c r="B691" s="33"/>
      <c r="C691" s="102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ht="13.5" customHeight="1">
      <c r="A692" s="1"/>
      <c r="B692" s="33"/>
      <c r="C692" s="102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ht="13.5" customHeight="1">
      <c r="A693" s="1"/>
      <c r="B693" s="33"/>
      <c r="C693" s="102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ht="13.5" customHeight="1">
      <c r="A694" s="1"/>
      <c r="B694" s="33"/>
      <c r="C694" s="102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ht="13.5" customHeight="1">
      <c r="A695" s="1"/>
      <c r="B695" s="33"/>
      <c r="C695" s="102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ht="13.5" customHeight="1">
      <c r="A696" s="1"/>
      <c r="B696" s="33"/>
      <c r="C696" s="102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ht="13.5" customHeight="1">
      <c r="A697" s="1"/>
      <c r="B697" s="33"/>
      <c r="C697" s="102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ht="13.5" customHeight="1">
      <c r="A698" s="1"/>
      <c r="B698" s="33"/>
      <c r="C698" s="102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ht="13.5" customHeight="1">
      <c r="A699" s="1"/>
      <c r="B699" s="33"/>
      <c r="C699" s="102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ht="13.5" customHeight="1">
      <c r="A700" s="1"/>
      <c r="B700" s="33"/>
      <c r="C700" s="102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ht="13.5" customHeight="1">
      <c r="A701" s="1"/>
      <c r="B701" s="33"/>
      <c r="C701" s="102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ht="13.5" customHeight="1">
      <c r="A702" s="1"/>
      <c r="B702" s="33"/>
      <c r="C702" s="102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ht="13.5" customHeight="1">
      <c r="A703" s="1"/>
      <c r="B703" s="33"/>
      <c r="C703" s="102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ht="13.5" customHeight="1">
      <c r="A704" s="1"/>
      <c r="B704" s="33"/>
      <c r="C704" s="102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ht="13.5" customHeight="1">
      <c r="A705" s="1"/>
      <c r="B705" s="33"/>
      <c r="C705" s="102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ht="13.5" customHeight="1">
      <c r="A706" s="1"/>
      <c r="B706" s="33"/>
      <c r="C706" s="102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ht="13.5" customHeight="1">
      <c r="A707" s="1"/>
      <c r="B707" s="33"/>
      <c r="C707" s="102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ht="13.5" customHeight="1">
      <c r="A708" s="1"/>
      <c r="B708" s="33"/>
      <c r="C708" s="102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ht="13.5" customHeight="1">
      <c r="A709" s="1"/>
      <c r="B709" s="33"/>
      <c r="C709" s="102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ht="13.5" customHeight="1">
      <c r="A710" s="1"/>
      <c r="B710" s="33"/>
      <c r="C710" s="102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ht="13.5" customHeight="1">
      <c r="A711" s="1"/>
      <c r="B711" s="33"/>
      <c r="C711" s="102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ht="13.5" customHeight="1">
      <c r="A712" s="1"/>
      <c r="B712" s="33"/>
      <c r="C712" s="102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ht="13.5" customHeight="1">
      <c r="A713" s="1"/>
      <c r="B713" s="33"/>
      <c r="C713" s="102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ht="13.5" customHeight="1">
      <c r="A714" s="1"/>
      <c r="B714" s="33"/>
      <c r="C714" s="102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ht="13.5" customHeight="1">
      <c r="A715" s="1"/>
      <c r="B715" s="33"/>
      <c r="C715" s="102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ht="13.5" customHeight="1">
      <c r="A716" s="1"/>
      <c r="B716" s="33"/>
      <c r="C716" s="102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ht="13.5" customHeight="1">
      <c r="A717" s="1"/>
      <c r="B717" s="33"/>
      <c r="C717" s="102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ht="13.5" customHeight="1">
      <c r="A718" s="1"/>
      <c r="B718" s="33"/>
      <c r="C718" s="102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ht="13.5" customHeight="1">
      <c r="A719" s="1"/>
      <c r="B719" s="33"/>
      <c r="C719" s="102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ht="13.5" customHeight="1">
      <c r="A720" s="1"/>
      <c r="B720" s="33"/>
      <c r="C720" s="102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ht="13.5" customHeight="1">
      <c r="A721" s="1"/>
      <c r="B721" s="33"/>
      <c r="C721" s="102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ht="13.5" customHeight="1">
      <c r="A722" s="1"/>
      <c r="B722" s="33"/>
      <c r="C722" s="102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ht="13.5" customHeight="1">
      <c r="A723" s="1"/>
      <c r="B723" s="33"/>
      <c r="C723" s="102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ht="13.5" customHeight="1">
      <c r="A724" s="1"/>
      <c r="B724" s="33"/>
      <c r="C724" s="102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ht="13.5" customHeight="1">
      <c r="A725" s="1"/>
      <c r="B725" s="33"/>
      <c r="C725" s="102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ht="13.5" customHeight="1">
      <c r="A726" s="1"/>
      <c r="B726" s="33"/>
      <c r="C726" s="102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ht="13.5" customHeight="1">
      <c r="A727" s="1"/>
      <c r="B727" s="33"/>
      <c r="C727" s="102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ht="13.5" customHeight="1">
      <c r="A728" s="1"/>
      <c r="B728" s="33"/>
      <c r="C728" s="102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ht="13.5" customHeight="1">
      <c r="A729" s="1"/>
      <c r="B729" s="33"/>
      <c r="C729" s="102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ht="13.5" customHeight="1">
      <c r="A730" s="1"/>
      <c r="B730" s="33"/>
      <c r="C730" s="102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ht="13.5" customHeight="1">
      <c r="A731" s="1"/>
      <c r="B731" s="33"/>
      <c r="C731" s="102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ht="13.5" customHeight="1">
      <c r="A732" s="1"/>
      <c r="B732" s="33"/>
      <c r="C732" s="102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ht="13.5" customHeight="1">
      <c r="A733" s="1"/>
      <c r="B733" s="33"/>
      <c r="C733" s="102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ht="13.5" customHeight="1">
      <c r="A734" s="1"/>
      <c r="B734" s="33"/>
      <c r="C734" s="102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ht="13.5" customHeight="1">
      <c r="A735" s="1"/>
      <c r="B735" s="33"/>
      <c r="C735" s="102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ht="13.5" customHeight="1">
      <c r="A736" s="1"/>
      <c r="B736" s="33"/>
      <c r="C736" s="102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ht="13.5" customHeight="1">
      <c r="A737" s="1"/>
      <c r="B737" s="33"/>
      <c r="C737" s="102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ht="13.5" customHeight="1">
      <c r="A738" s="1"/>
      <c r="B738" s="33"/>
      <c r="C738" s="102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ht="13.5" customHeight="1">
      <c r="A739" s="1"/>
      <c r="B739" s="33"/>
      <c r="C739" s="102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ht="13.5" customHeight="1">
      <c r="A740" s="1"/>
      <c r="B740" s="33"/>
      <c r="C740" s="102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ht="13.5" customHeight="1">
      <c r="A741" s="1"/>
      <c r="B741" s="33"/>
      <c r="C741" s="102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ht="13.5" customHeight="1">
      <c r="A742" s="1"/>
      <c r="B742" s="33"/>
      <c r="C742" s="102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ht="13.5" customHeight="1">
      <c r="A743" s="1"/>
      <c r="B743" s="33"/>
      <c r="C743" s="102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ht="13.5" customHeight="1">
      <c r="A744" s="1"/>
      <c r="B744" s="33"/>
      <c r="C744" s="102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ht="13.5" customHeight="1">
      <c r="A745" s="1"/>
      <c r="B745" s="33"/>
      <c r="C745" s="102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ht="13.5" customHeight="1">
      <c r="A746" s="1"/>
      <c r="B746" s="33"/>
      <c r="C746" s="102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ht="13.5" customHeight="1">
      <c r="A747" s="1"/>
      <c r="B747" s="33"/>
      <c r="C747" s="102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ht="13.5" customHeight="1">
      <c r="A748" s="1"/>
      <c r="B748" s="33"/>
      <c r="C748" s="102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ht="13.5" customHeight="1">
      <c r="A749" s="1"/>
      <c r="B749" s="33"/>
      <c r="C749" s="102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ht="13.5" customHeight="1">
      <c r="A750" s="1"/>
      <c r="B750" s="33"/>
      <c r="C750" s="102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ht="13.5" customHeight="1">
      <c r="A751" s="1"/>
      <c r="B751" s="33"/>
      <c r="C751" s="102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ht="13.5" customHeight="1">
      <c r="A752" s="1"/>
      <c r="B752" s="33"/>
      <c r="C752" s="102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ht="13.5" customHeight="1">
      <c r="A753" s="1"/>
      <c r="B753" s="33"/>
      <c r="C753" s="102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ht="13.5" customHeight="1">
      <c r="A754" s="1"/>
      <c r="B754" s="33"/>
      <c r="C754" s="102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ht="13.5" customHeight="1">
      <c r="A755" s="1"/>
      <c r="B755" s="33"/>
      <c r="C755" s="102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ht="13.5" customHeight="1">
      <c r="A756" s="1"/>
      <c r="B756" s="33"/>
      <c r="C756" s="102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ht="13.5" customHeight="1">
      <c r="A757" s="1"/>
      <c r="B757" s="33"/>
      <c r="C757" s="102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ht="13.5" customHeight="1">
      <c r="A758" s="1"/>
      <c r="B758" s="33"/>
      <c r="C758" s="102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ht="13.5" customHeight="1">
      <c r="A759" s="1"/>
      <c r="B759" s="33"/>
      <c r="C759" s="102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ht="13.5" customHeight="1">
      <c r="A760" s="1"/>
      <c r="B760" s="33"/>
      <c r="C760" s="102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ht="13.5" customHeight="1">
      <c r="A761" s="1"/>
      <c r="B761" s="33"/>
      <c r="C761" s="102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ht="13.5" customHeight="1">
      <c r="A762" s="1"/>
      <c r="B762" s="33"/>
      <c r="C762" s="102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ht="13.5" customHeight="1">
      <c r="A763" s="1"/>
      <c r="B763" s="33"/>
      <c r="C763" s="102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ht="13.5" customHeight="1">
      <c r="A764" s="1"/>
      <c r="B764" s="33"/>
      <c r="C764" s="102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ht="13.5" customHeight="1">
      <c r="A765" s="1"/>
      <c r="B765" s="33"/>
      <c r="C765" s="102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ht="13.5" customHeight="1">
      <c r="A766" s="1"/>
      <c r="B766" s="33"/>
      <c r="C766" s="102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ht="13.5" customHeight="1">
      <c r="A767" s="1"/>
      <c r="B767" s="33"/>
      <c r="C767" s="102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ht="13.5" customHeight="1">
      <c r="A768" s="1"/>
      <c r="B768" s="33"/>
      <c r="C768" s="102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ht="13.5" customHeight="1">
      <c r="A769" s="1"/>
      <c r="B769" s="33"/>
      <c r="C769" s="102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ht="13.5" customHeight="1">
      <c r="A770" s="1"/>
      <c r="B770" s="33"/>
      <c r="C770" s="102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ht="13.5" customHeight="1">
      <c r="A771" s="1"/>
      <c r="B771" s="33"/>
      <c r="C771" s="102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ht="13.5" customHeight="1">
      <c r="A772" s="1"/>
      <c r="B772" s="33"/>
      <c r="C772" s="102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ht="13.5" customHeight="1">
      <c r="A773" s="1"/>
      <c r="B773" s="33"/>
      <c r="C773" s="102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ht="13.5" customHeight="1">
      <c r="A774" s="1"/>
      <c r="B774" s="33"/>
      <c r="C774" s="102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ht="13.5" customHeight="1">
      <c r="A775" s="1"/>
      <c r="B775" s="33"/>
      <c r="C775" s="102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ht="13.5" customHeight="1">
      <c r="A776" s="1"/>
      <c r="B776" s="33"/>
      <c r="C776" s="102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ht="13.5" customHeight="1">
      <c r="A777" s="1"/>
      <c r="B777" s="33"/>
      <c r="C777" s="102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ht="13.5" customHeight="1">
      <c r="A778" s="1"/>
      <c r="B778" s="33"/>
      <c r="C778" s="102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ht="13.5" customHeight="1">
      <c r="A779" s="1"/>
      <c r="B779" s="33"/>
      <c r="C779" s="102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ht="13.5" customHeight="1">
      <c r="A780" s="1"/>
      <c r="B780" s="33"/>
      <c r="C780" s="102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ht="13.5" customHeight="1">
      <c r="A781" s="1"/>
      <c r="B781" s="33"/>
      <c r="C781" s="102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ht="13.5" customHeight="1">
      <c r="A782" s="1"/>
      <c r="B782" s="33"/>
      <c r="C782" s="102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ht="13.5" customHeight="1">
      <c r="A783" s="1"/>
      <c r="B783" s="33"/>
      <c r="C783" s="102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ht="13.5" customHeight="1">
      <c r="A784" s="1"/>
      <c r="B784" s="33"/>
      <c r="C784" s="102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ht="13.5" customHeight="1">
      <c r="A785" s="1"/>
      <c r="B785" s="33"/>
      <c r="C785" s="102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ht="13.5" customHeight="1">
      <c r="A786" s="1"/>
      <c r="B786" s="33"/>
      <c r="C786" s="102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ht="13.5" customHeight="1">
      <c r="A787" s="1"/>
      <c r="B787" s="33"/>
      <c r="C787" s="102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ht="13.5" customHeight="1">
      <c r="A788" s="1"/>
      <c r="B788" s="33"/>
      <c r="C788" s="102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ht="13.5" customHeight="1">
      <c r="A789" s="1"/>
      <c r="B789" s="33"/>
      <c r="C789" s="102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ht="13.5" customHeight="1">
      <c r="A790" s="1"/>
      <c r="B790" s="33"/>
      <c r="C790" s="102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ht="13.5" customHeight="1">
      <c r="A791" s="1"/>
      <c r="B791" s="33"/>
      <c r="C791" s="102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ht="13.5" customHeight="1">
      <c r="A792" s="1"/>
      <c r="B792" s="33"/>
      <c r="C792" s="102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ht="13.5" customHeight="1">
      <c r="A793" s="1"/>
      <c r="B793" s="33"/>
      <c r="C793" s="102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ht="13.5" customHeight="1">
      <c r="A794" s="1"/>
      <c r="B794" s="33"/>
      <c r="C794" s="102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ht="13.5" customHeight="1">
      <c r="A795" s="1"/>
      <c r="B795" s="33"/>
      <c r="C795" s="102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ht="13.5" customHeight="1">
      <c r="A796" s="1"/>
      <c r="B796" s="33"/>
      <c r="C796" s="102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ht="13.5" customHeight="1">
      <c r="A797" s="1"/>
      <c r="B797" s="33"/>
      <c r="C797" s="102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ht="13.5" customHeight="1">
      <c r="A798" s="1"/>
      <c r="B798" s="33"/>
      <c r="C798" s="102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ht="13.5" customHeight="1">
      <c r="A799" s="1"/>
      <c r="B799" s="33"/>
      <c r="C799" s="102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ht="13.5" customHeight="1">
      <c r="A800" s="1"/>
      <c r="B800" s="33"/>
      <c r="C800" s="102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ht="13.5" customHeight="1">
      <c r="A801" s="1"/>
      <c r="B801" s="33"/>
      <c r="C801" s="102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ht="13.5" customHeight="1">
      <c r="A802" s="1"/>
      <c r="B802" s="33"/>
      <c r="C802" s="102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ht="13.5" customHeight="1">
      <c r="A803" s="1"/>
      <c r="B803" s="33"/>
      <c r="C803" s="102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ht="13.5" customHeight="1">
      <c r="A804" s="1"/>
      <c r="B804" s="33"/>
      <c r="C804" s="102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ht="13.5" customHeight="1">
      <c r="A805" s="1"/>
      <c r="B805" s="33"/>
      <c r="C805" s="102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ht="13.5" customHeight="1">
      <c r="A806" s="1"/>
      <c r="B806" s="33"/>
      <c r="C806" s="102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ht="13.5" customHeight="1">
      <c r="A807" s="1"/>
      <c r="B807" s="33"/>
      <c r="C807" s="102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ht="13.5" customHeight="1">
      <c r="A808" s="1"/>
      <c r="B808" s="33"/>
      <c r="C808" s="102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ht="13.5" customHeight="1">
      <c r="A809" s="1"/>
      <c r="B809" s="33"/>
      <c r="C809" s="102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ht="13.5" customHeight="1">
      <c r="A810" s="1"/>
      <c r="B810" s="33"/>
      <c r="C810" s="102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ht="13.5" customHeight="1">
      <c r="A811" s="1"/>
      <c r="B811" s="33"/>
      <c r="C811" s="102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ht="13.5" customHeight="1">
      <c r="A812" s="1"/>
      <c r="B812" s="33"/>
      <c r="C812" s="102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ht="13.5" customHeight="1">
      <c r="A813" s="1"/>
      <c r="B813" s="33"/>
      <c r="C813" s="102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ht="13.5" customHeight="1">
      <c r="A814" s="1"/>
      <c r="B814" s="33"/>
      <c r="C814" s="102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ht="13.5" customHeight="1">
      <c r="A815" s="1"/>
      <c r="B815" s="33"/>
      <c r="C815" s="102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ht="13.5" customHeight="1">
      <c r="A816" s="1"/>
      <c r="B816" s="33"/>
      <c r="C816" s="102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ht="13.5" customHeight="1">
      <c r="A817" s="1"/>
      <c r="B817" s="33"/>
      <c r="C817" s="102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ht="13.5" customHeight="1">
      <c r="A818" s="1"/>
      <c r="B818" s="33"/>
      <c r="C818" s="102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ht="13.5" customHeight="1">
      <c r="A819" s="1"/>
      <c r="B819" s="33"/>
      <c r="C819" s="102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ht="13.5" customHeight="1">
      <c r="A820" s="1"/>
      <c r="B820" s="33"/>
      <c r="C820" s="102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ht="13.5" customHeight="1">
      <c r="A821" s="1"/>
      <c r="B821" s="33"/>
      <c r="C821" s="102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ht="13.5" customHeight="1">
      <c r="A822" s="1"/>
      <c r="B822" s="33"/>
      <c r="C822" s="102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ht="13.5" customHeight="1">
      <c r="A823" s="1"/>
      <c r="B823" s="33"/>
      <c r="C823" s="102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ht="13.5" customHeight="1">
      <c r="A824" s="1"/>
      <c r="B824" s="33"/>
      <c r="C824" s="102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ht="13.5" customHeight="1">
      <c r="A825" s="1"/>
      <c r="B825" s="33"/>
      <c r="C825" s="102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ht="13.5" customHeight="1">
      <c r="A826" s="1"/>
      <c r="B826" s="33"/>
      <c r="C826" s="102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ht="13.5" customHeight="1">
      <c r="A827" s="1"/>
      <c r="B827" s="33"/>
      <c r="C827" s="102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ht="13.5" customHeight="1">
      <c r="A828" s="1"/>
      <c r="B828" s="33"/>
      <c r="C828" s="102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ht="13.5" customHeight="1">
      <c r="A829" s="1"/>
      <c r="B829" s="33"/>
      <c r="C829" s="102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ht="13.5" customHeight="1">
      <c r="A830" s="1"/>
      <c r="B830" s="33"/>
      <c r="C830" s="102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ht="13.5" customHeight="1">
      <c r="A831" s="1"/>
      <c r="B831" s="33"/>
      <c r="C831" s="102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ht="13.5" customHeight="1">
      <c r="A832" s="1"/>
      <c r="B832" s="33"/>
      <c r="C832" s="102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ht="13.5" customHeight="1">
      <c r="A833" s="1"/>
      <c r="B833" s="33"/>
      <c r="C833" s="102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ht="13.5" customHeight="1">
      <c r="A834" s="1"/>
      <c r="B834" s="33"/>
      <c r="C834" s="102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ht="13.5" customHeight="1">
      <c r="A835" s="1"/>
      <c r="B835" s="33"/>
      <c r="C835" s="102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ht="13.5" customHeight="1">
      <c r="A836" s="1"/>
      <c r="B836" s="33"/>
      <c r="C836" s="102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ht="13.5" customHeight="1">
      <c r="A837" s="1"/>
      <c r="B837" s="33"/>
      <c r="C837" s="102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ht="13.5" customHeight="1">
      <c r="A838" s="1"/>
      <c r="B838" s="33"/>
      <c r="C838" s="102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ht="13.5" customHeight="1">
      <c r="A839" s="1"/>
      <c r="B839" s="33"/>
      <c r="C839" s="102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ht="13.5" customHeight="1">
      <c r="A840" s="1"/>
      <c r="B840" s="33"/>
      <c r="C840" s="102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ht="13.5" customHeight="1">
      <c r="A841" s="1"/>
      <c r="B841" s="33"/>
      <c r="C841" s="102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ht="13.5" customHeight="1">
      <c r="A842" s="1"/>
      <c r="B842" s="33"/>
      <c r="C842" s="102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ht="13.5" customHeight="1">
      <c r="A843" s="1"/>
      <c r="B843" s="33"/>
      <c r="C843" s="102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ht="13.5" customHeight="1">
      <c r="A844" s="1"/>
      <c r="B844" s="33"/>
      <c r="C844" s="102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ht="13.5" customHeight="1">
      <c r="A845" s="1"/>
      <c r="B845" s="33"/>
      <c r="C845" s="102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ht="13.5" customHeight="1">
      <c r="A846" s="1"/>
      <c r="B846" s="33"/>
      <c r="C846" s="102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ht="13.5" customHeight="1">
      <c r="A847" s="1"/>
      <c r="B847" s="33"/>
      <c r="C847" s="102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ht="13.5" customHeight="1">
      <c r="A848" s="1"/>
      <c r="B848" s="33"/>
      <c r="C848" s="102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ht="13.5" customHeight="1">
      <c r="A849" s="1"/>
      <c r="B849" s="33"/>
      <c r="C849" s="102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ht="13.5" customHeight="1">
      <c r="A850" s="1"/>
      <c r="B850" s="33"/>
      <c r="C850" s="102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ht="13.5" customHeight="1">
      <c r="A851" s="1"/>
      <c r="B851" s="33"/>
      <c r="C851" s="102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ht="13.5" customHeight="1">
      <c r="A852" s="1"/>
      <c r="B852" s="33"/>
      <c r="C852" s="102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ht="13.5" customHeight="1">
      <c r="A853" s="1"/>
      <c r="B853" s="33"/>
      <c r="C853" s="102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ht="13.5" customHeight="1">
      <c r="A854" s="1"/>
      <c r="B854" s="33"/>
      <c r="C854" s="102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ht="13.5" customHeight="1">
      <c r="A855" s="1"/>
      <c r="B855" s="33"/>
      <c r="C855" s="102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ht="13.5" customHeight="1">
      <c r="A856" s="1"/>
      <c r="B856" s="33"/>
      <c r="C856" s="102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ht="13.5" customHeight="1">
      <c r="A857" s="1"/>
      <c r="B857" s="33"/>
      <c r="C857" s="102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ht="13.5" customHeight="1">
      <c r="A858" s="1"/>
      <c r="B858" s="33"/>
      <c r="C858" s="102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ht="13.5" customHeight="1">
      <c r="A859" s="1"/>
      <c r="B859" s="33"/>
      <c r="C859" s="102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ht="13.5" customHeight="1">
      <c r="A860" s="1"/>
      <c r="B860" s="33"/>
      <c r="C860" s="102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ht="13.5" customHeight="1">
      <c r="A861" s="1"/>
      <c r="B861" s="33"/>
      <c r="C861" s="102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ht="13.5" customHeight="1">
      <c r="A862" s="1"/>
      <c r="B862" s="33"/>
      <c r="C862" s="102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ht="13.5" customHeight="1">
      <c r="A863" s="1"/>
      <c r="B863" s="33"/>
      <c r="C863" s="102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ht="13.5" customHeight="1">
      <c r="A864" s="1"/>
      <c r="B864" s="33"/>
      <c r="C864" s="102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ht="13.5" customHeight="1">
      <c r="A865" s="1"/>
      <c r="B865" s="33"/>
      <c r="C865" s="102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ht="13.5" customHeight="1">
      <c r="A866" s="1"/>
      <c r="B866" s="33"/>
      <c r="C866" s="102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ht="13.5" customHeight="1">
      <c r="A867" s="1"/>
      <c r="B867" s="33"/>
      <c r="C867" s="102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ht="13.5" customHeight="1">
      <c r="A868" s="1"/>
      <c r="B868" s="33"/>
      <c r="C868" s="102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ht="13.5" customHeight="1">
      <c r="A869" s="1"/>
      <c r="B869" s="33"/>
      <c r="C869" s="102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ht="13.5" customHeight="1">
      <c r="A870" s="1"/>
      <c r="B870" s="33"/>
      <c r="C870" s="102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ht="13.5" customHeight="1">
      <c r="A871" s="1"/>
      <c r="B871" s="33"/>
      <c r="C871" s="102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ht="13.5" customHeight="1">
      <c r="A872" s="1"/>
      <c r="B872" s="33"/>
      <c r="C872" s="102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ht="13.5" customHeight="1">
      <c r="A873" s="1"/>
      <c r="B873" s="33"/>
      <c r="C873" s="102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ht="13.5" customHeight="1">
      <c r="A874" s="1"/>
      <c r="B874" s="33"/>
      <c r="C874" s="102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ht="13.5" customHeight="1">
      <c r="A875" s="1"/>
      <c r="B875" s="33"/>
      <c r="C875" s="102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ht="13.5" customHeight="1">
      <c r="A876" s="1"/>
      <c r="B876" s="33"/>
      <c r="C876" s="102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ht="13.5" customHeight="1">
      <c r="A877" s="1"/>
      <c r="B877" s="33"/>
      <c r="C877" s="102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ht="13.5" customHeight="1">
      <c r="A878" s="1"/>
      <c r="B878" s="33"/>
      <c r="C878" s="102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ht="13.5" customHeight="1">
      <c r="A879" s="1"/>
      <c r="B879" s="33"/>
      <c r="C879" s="102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ht="13.5" customHeight="1">
      <c r="A880" s="1"/>
      <c r="B880" s="33"/>
      <c r="C880" s="102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ht="13.5" customHeight="1">
      <c r="A881" s="1"/>
      <c r="B881" s="33"/>
      <c r="C881" s="102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ht="13.5" customHeight="1">
      <c r="A882" s="1"/>
      <c r="B882" s="33"/>
      <c r="C882" s="102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ht="13.5" customHeight="1">
      <c r="A883" s="1"/>
      <c r="B883" s="33"/>
      <c r="C883" s="102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ht="13.5" customHeight="1">
      <c r="A884" s="1"/>
      <c r="B884" s="33"/>
      <c r="C884" s="102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ht="13.5" customHeight="1">
      <c r="A885" s="1"/>
      <c r="B885" s="33"/>
      <c r="C885" s="102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ht="13.5" customHeight="1">
      <c r="A886" s="1"/>
      <c r="B886" s="33"/>
      <c r="C886" s="102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ht="13.5" customHeight="1">
      <c r="A887" s="1"/>
      <c r="B887" s="33"/>
      <c r="C887" s="102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ht="13.5" customHeight="1">
      <c r="A888" s="1"/>
      <c r="B888" s="33"/>
      <c r="C888" s="102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ht="13.5" customHeight="1">
      <c r="A889" s="1"/>
      <c r="B889" s="33"/>
      <c r="C889" s="102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ht="13.5" customHeight="1">
      <c r="A890" s="1"/>
      <c r="B890" s="33"/>
      <c r="C890" s="102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ht="13.5" customHeight="1">
      <c r="A891" s="1"/>
      <c r="B891" s="33"/>
      <c r="C891" s="102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ht="13.5" customHeight="1">
      <c r="A892" s="1"/>
      <c r="B892" s="33"/>
      <c r="C892" s="102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ht="13.5" customHeight="1">
      <c r="A893" s="1"/>
      <c r="B893" s="33"/>
      <c r="C893" s="102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ht="13.5" customHeight="1">
      <c r="A894" s="1"/>
      <c r="B894" s="33"/>
      <c r="C894" s="102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ht="13.5" customHeight="1">
      <c r="A895" s="1"/>
      <c r="B895" s="33"/>
      <c r="C895" s="102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ht="13.5" customHeight="1">
      <c r="A896" s="1"/>
      <c r="B896" s="33"/>
      <c r="C896" s="102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ht="13.5" customHeight="1">
      <c r="A897" s="1"/>
      <c r="B897" s="33"/>
      <c r="C897" s="102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ht="13.5" customHeight="1">
      <c r="A898" s="1"/>
      <c r="B898" s="33"/>
      <c r="C898" s="102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ht="13.5" customHeight="1">
      <c r="A899" s="1"/>
      <c r="B899" s="33"/>
      <c r="C899" s="102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ht="13.5" customHeight="1">
      <c r="A900" s="1"/>
      <c r="B900" s="33"/>
      <c r="C900" s="102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ht="13.5" customHeight="1">
      <c r="A901" s="1"/>
      <c r="B901" s="33"/>
      <c r="C901" s="102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ht="13.5" customHeight="1">
      <c r="A902" s="1"/>
      <c r="B902" s="33"/>
      <c r="C902" s="102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ht="13.5" customHeight="1">
      <c r="A903" s="1"/>
      <c r="B903" s="33"/>
      <c r="C903" s="102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ht="13.5" customHeight="1">
      <c r="A904" s="1"/>
      <c r="B904" s="33"/>
      <c r="C904" s="102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ht="13.5" customHeight="1">
      <c r="A905" s="1"/>
      <c r="B905" s="33"/>
      <c r="C905" s="102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ht="13.5" customHeight="1">
      <c r="A906" s="1"/>
      <c r="B906" s="33"/>
      <c r="C906" s="102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ht="13.5" customHeight="1">
      <c r="A907" s="1"/>
      <c r="B907" s="33"/>
      <c r="C907" s="102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ht="13.5" customHeight="1">
      <c r="A908" s="1"/>
      <c r="B908" s="33"/>
      <c r="C908" s="102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ht="13.5" customHeight="1">
      <c r="A909" s="1"/>
      <c r="B909" s="33"/>
      <c r="C909" s="102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ht="13.5" customHeight="1">
      <c r="A910" s="1"/>
      <c r="B910" s="33"/>
      <c r="C910" s="102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ht="13.5" customHeight="1">
      <c r="A911" s="1"/>
      <c r="B911" s="33"/>
      <c r="C911" s="102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ht="13.5" customHeight="1">
      <c r="A912" s="1"/>
      <c r="B912" s="33"/>
      <c r="C912" s="102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ht="13.5" customHeight="1">
      <c r="A913" s="1"/>
      <c r="B913" s="33"/>
      <c r="C913" s="102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ht="13.5" customHeight="1">
      <c r="A914" s="1"/>
      <c r="B914" s="33"/>
      <c r="C914" s="102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ht="13.5" customHeight="1">
      <c r="A915" s="1"/>
      <c r="B915" s="33"/>
      <c r="C915" s="102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ht="13.5" customHeight="1">
      <c r="A916" s="1"/>
      <c r="B916" s="33"/>
      <c r="C916" s="102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ht="13.5" customHeight="1">
      <c r="A917" s="1"/>
      <c r="B917" s="33"/>
      <c r="C917" s="102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ht="13.5" customHeight="1">
      <c r="A918" s="1"/>
      <c r="B918" s="33"/>
      <c r="C918" s="102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ht="13.5" customHeight="1">
      <c r="A919" s="1"/>
      <c r="B919" s="33"/>
      <c r="C919" s="102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ht="13.5" customHeight="1">
      <c r="A920" s="1"/>
      <c r="B920" s="33"/>
      <c r="C920" s="102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ht="13.5" customHeight="1">
      <c r="A921" s="1"/>
      <c r="B921" s="33"/>
      <c r="C921" s="102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ht="13.5" customHeight="1">
      <c r="A922" s="1"/>
      <c r="B922" s="33"/>
      <c r="C922" s="102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ht="13.5" customHeight="1">
      <c r="A923" s="1"/>
      <c r="B923" s="33"/>
      <c r="C923" s="102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ht="13.5" customHeight="1">
      <c r="A924" s="1"/>
      <c r="B924" s="33"/>
      <c r="C924" s="102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ht="13.5" customHeight="1">
      <c r="A925" s="1"/>
      <c r="B925" s="33"/>
      <c r="C925" s="102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ht="13.5" customHeight="1">
      <c r="A926" s="1"/>
      <c r="B926" s="33"/>
      <c r="C926" s="102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ht="13.5" customHeight="1">
      <c r="A927" s="1"/>
      <c r="B927" s="33"/>
      <c r="C927" s="102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ht="13.5" customHeight="1">
      <c r="A928" s="1"/>
      <c r="B928" s="33"/>
      <c r="C928" s="102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ht="13.5" customHeight="1">
      <c r="A929" s="1"/>
      <c r="B929" s="33"/>
      <c r="C929" s="102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ht="13.5" customHeight="1">
      <c r="A930" s="1"/>
      <c r="B930" s="33"/>
      <c r="C930" s="102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ht="13.5" customHeight="1">
      <c r="A931" s="1"/>
      <c r="B931" s="33"/>
      <c r="C931" s="102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ht="13.5" customHeight="1">
      <c r="A932" s="1"/>
      <c r="B932" s="33"/>
      <c r="C932" s="102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ht="13.5" customHeight="1">
      <c r="A933" s="1"/>
      <c r="B933" s="33"/>
      <c r="C933" s="102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ht="13.5" customHeight="1">
      <c r="A934" s="1"/>
      <c r="B934" s="33"/>
      <c r="C934" s="102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ht="13.5" customHeight="1">
      <c r="A935" s="1"/>
      <c r="B935" s="33"/>
      <c r="C935" s="102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ht="13.5" customHeight="1">
      <c r="A936" s="1"/>
      <c r="B936" s="33"/>
      <c r="C936" s="102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ht="13.5" customHeight="1">
      <c r="A937" s="1"/>
      <c r="B937" s="33"/>
      <c r="C937" s="102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ht="13.5" customHeight="1">
      <c r="A938" s="1"/>
      <c r="B938" s="33"/>
      <c r="C938" s="102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ht="13.5" customHeight="1">
      <c r="A939" s="1"/>
      <c r="B939" s="33"/>
      <c r="C939" s="102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ht="13.5" customHeight="1">
      <c r="A940" s="1"/>
      <c r="B940" s="33"/>
      <c r="C940" s="102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ht="13.5" customHeight="1">
      <c r="A941" s="1"/>
      <c r="B941" s="33"/>
      <c r="C941" s="102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ht="13.5" customHeight="1">
      <c r="A942" s="1"/>
      <c r="B942" s="33"/>
      <c r="C942" s="102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ht="13.5" customHeight="1">
      <c r="A943" s="1"/>
      <c r="B943" s="33"/>
      <c r="C943" s="102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ht="13.5" customHeight="1">
      <c r="A944" s="1"/>
      <c r="B944" s="33"/>
      <c r="C944" s="102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ht="13.5" customHeight="1">
      <c r="A945" s="1"/>
      <c r="B945" s="33"/>
      <c r="C945" s="102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ht="13.5" customHeight="1">
      <c r="A946" s="1"/>
      <c r="B946" s="33"/>
      <c r="C946" s="102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ht="13.5" customHeight="1">
      <c r="A947" s="1"/>
      <c r="B947" s="33"/>
      <c r="C947" s="102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ht="13.5" customHeight="1">
      <c r="A948" s="1"/>
      <c r="B948" s="33"/>
      <c r="C948" s="102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ht="13.5" customHeight="1">
      <c r="A949" s="1"/>
      <c r="B949" s="33"/>
      <c r="C949" s="102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ht="13.5" customHeight="1">
      <c r="A950" s="1"/>
      <c r="B950" s="33"/>
      <c r="C950" s="102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ht="13.5" customHeight="1">
      <c r="A951" s="1"/>
      <c r="B951" s="33"/>
      <c r="C951" s="102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ht="13.5" customHeight="1">
      <c r="A952" s="1"/>
      <c r="B952" s="33"/>
      <c r="C952" s="102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ht="13.5" customHeight="1">
      <c r="A953" s="1"/>
      <c r="B953" s="33"/>
      <c r="C953" s="102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ht="13.5" customHeight="1">
      <c r="A954" s="1"/>
      <c r="B954" s="33"/>
      <c r="C954" s="102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ht="13.5" customHeight="1">
      <c r="A955" s="1"/>
      <c r="B955" s="33"/>
      <c r="C955" s="102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ht="13.5" customHeight="1">
      <c r="A956" s="1"/>
      <c r="B956" s="33"/>
      <c r="C956" s="102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ht="13.5" customHeight="1">
      <c r="A957" s="1"/>
      <c r="B957" s="33"/>
      <c r="C957" s="102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ht="13.5" customHeight="1">
      <c r="A958" s="1"/>
      <c r="B958" s="33"/>
      <c r="C958" s="102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ht="13.5" customHeight="1">
      <c r="A959" s="1"/>
      <c r="B959" s="33"/>
      <c r="C959" s="102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ht="13.5" customHeight="1">
      <c r="A960" s="1"/>
      <c r="B960" s="33"/>
      <c r="C960" s="102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ht="13.5" customHeight="1">
      <c r="A961" s="1"/>
      <c r="B961" s="33"/>
      <c r="C961" s="102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ht="13.5" customHeight="1">
      <c r="A962" s="1"/>
      <c r="B962" s="33"/>
      <c r="C962" s="102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ht="13.5" customHeight="1">
      <c r="A963" s="1"/>
      <c r="B963" s="33"/>
      <c r="C963" s="102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ht="13.5" customHeight="1">
      <c r="A964" s="1"/>
      <c r="B964" s="33"/>
      <c r="C964" s="102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ht="13.5" customHeight="1">
      <c r="A965" s="1"/>
      <c r="B965" s="33"/>
      <c r="C965" s="102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ht="13.5" customHeight="1">
      <c r="A966" s="1"/>
      <c r="B966" s="33"/>
      <c r="C966" s="102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ht="13.5" customHeight="1">
      <c r="A967" s="1"/>
      <c r="B967" s="33"/>
      <c r="C967" s="102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ht="13.5" customHeight="1">
      <c r="A968" s="1"/>
      <c r="B968" s="33"/>
      <c r="C968" s="102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ht="13.5" customHeight="1">
      <c r="A969" s="1"/>
      <c r="B969" s="33"/>
      <c r="C969" s="102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ht="13.5" customHeight="1">
      <c r="A970" s="1"/>
      <c r="B970" s="33"/>
      <c r="C970" s="102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ht="13.5" customHeight="1">
      <c r="A971" s="1"/>
      <c r="B971" s="33"/>
      <c r="C971" s="102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ht="13.5" customHeight="1">
      <c r="A972" s="1"/>
      <c r="B972" s="33"/>
      <c r="C972" s="102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ht="13.5" customHeight="1">
      <c r="A973" s="1"/>
      <c r="B973" s="33"/>
      <c r="C973" s="102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ht="13.5" customHeight="1">
      <c r="A974" s="1"/>
      <c r="B974" s="33"/>
      <c r="C974" s="102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ht="13.5" customHeight="1">
      <c r="A975" s="1"/>
      <c r="B975" s="33"/>
      <c r="C975" s="102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ht="13.5" customHeight="1">
      <c r="A976" s="1"/>
      <c r="B976" s="33"/>
      <c r="C976" s="102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ht="13.5" customHeight="1">
      <c r="A977" s="1"/>
      <c r="B977" s="33"/>
      <c r="C977" s="102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ht="13.5" customHeight="1">
      <c r="A978" s="1"/>
      <c r="B978" s="33"/>
      <c r="C978" s="102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ht="13.5" customHeight="1">
      <c r="A979" s="1"/>
      <c r="B979" s="33"/>
      <c r="C979" s="102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ht="13.5" customHeight="1">
      <c r="A980" s="1"/>
      <c r="B980" s="33"/>
      <c r="C980" s="102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ht="13.5" customHeight="1">
      <c r="A981" s="1"/>
      <c r="B981" s="33"/>
      <c r="C981" s="102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ht="13.5" customHeight="1">
      <c r="A982" s="1"/>
      <c r="B982" s="33"/>
      <c r="C982" s="102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ht="13.5" customHeight="1">
      <c r="A983" s="1"/>
      <c r="B983" s="33"/>
      <c r="C983" s="102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ht="13.5" customHeight="1">
      <c r="A984" s="1"/>
      <c r="B984" s="33"/>
      <c r="C984" s="102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ht="13.5" customHeight="1">
      <c r="A985" s="1"/>
      <c r="B985" s="33"/>
      <c r="C985" s="102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ht="13.5" customHeight="1">
      <c r="A986" s="1"/>
      <c r="B986" s="33"/>
      <c r="C986" s="102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ht="13.5" customHeight="1">
      <c r="A987" s="1"/>
      <c r="B987" s="33"/>
      <c r="C987" s="102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ht="13.5" customHeight="1">
      <c r="A988" s="1"/>
      <c r="B988" s="33"/>
      <c r="C988" s="102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ht="13.5" customHeight="1">
      <c r="A989" s="1"/>
      <c r="B989" s="33"/>
      <c r="C989" s="102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ht="13.5" customHeight="1">
      <c r="A990" s="1"/>
      <c r="B990" s="33"/>
      <c r="C990" s="102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ht="13.5" customHeight="1">
      <c r="A991" s="1"/>
      <c r="B991" s="33"/>
      <c r="C991" s="102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ht="13.5" customHeight="1">
      <c r="A992" s="1"/>
      <c r="B992" s="33"/>
      <c r="C992" s="102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ht="13.5" customHeight="1">
      <c r="A993" s="1"/>
      <c r="B993" s="33"/>
      <c r="C993" s="102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ht="13.5" customHeight="1">
      <c r="A994" s="1"/>
      <c r="B994" s="33"/>
      <c r="C994" s="102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ht="13.5" customHeight="1">
      <c r="A995" s="1"/>
      <c r="B995" s="33"/>
      <c r="C995" s="102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ht="13.5" customHeight="1">
      <c r="A996" s="1"/>
      <c r="B996" s="33"/>
      <c r="C996" s="102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ht="13.5" customHeight="1">
      <c r="A997" s="1"/>
      <c r="B997" s="33"/>
      <c r="C997" s="102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ht="13.5" customHeight="1">
      <c r="A998" s="1"/>
      <c r="B998" s="33"/>
      <c r="C998" s="102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ht="13.5" customHeight="1">
      <c r="A999" s="1"/>
      <c r="B999" s="33"/>
      <c r="C999" s="102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ht="13.5" customHeight="1">
      <c r="A1000" s="1"/>
      <c r="B1000" s="33"/>
      <c r="C1000" s="102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ht="13.5" customHeight="1">
      <c r="A1001" s="1"/>
      <c r="B1001" s="33"/>
      <c r="C1001" s="102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ht="13.5" customHeight="1">
      <c r="A1002" s="1"/>
      <c r="B1002" s="33"/>
      <c r="C1002" s="102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ht="13.5" customHeight="1">
      <c r="A1003" s="1"/>
      <c r="B1003" s="33"/>
      <c r="C1003" s="102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ht="13.5" customHeight="1">
      <c r="A1004" s="1"/>
      <c r="B1004" s="33"/>
      <c r="C1004" s="102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ht="13.5" customHeight="1">
      <c r="A1005" s="1"/>
      <c r="B1005" s="33"/>
      <c r="C1005" s="102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  <row r="1006" ht="13.5" customHeight="1">
      <c r="A1006" s="1"/>
      <c r="B1006" s="33"/>
      <c r="C1006" s="102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ht="13.5" customHeight="1">
      <c r="A1007" s="1"/>
      <c r="B1007" s="33"/>
      <c r="C1007" s="102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  <row r="1008" ht="13.5" customHeight="1">
      <c r="A1008" s="1"/>
      <c r="B1008" s="33"/>
      <c r="C1008" s="102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</row>
    <row r="1009" ht="13.5" customHeight="1">
      <c r="A1009" s="1"/>
      <c r="B1009" s="33"/>
      <c r="C1009" s="102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</row>
    <row r="1010" ht="13.5" customHeight="1">
      <c r="A1010" s="1"/>
      <c r="B1010" s="33"/>
      <c r="C1010" s="102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</row>
    <row r="1011" ht="13.5" customHeight="1">
      <c r="A1011" s="1"/>
      <c r="B1011" s="33"/>
      <c r="C1011" s="102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</row>
    <row r="1012" ht="13.5" customHeight="1">
      <c r="A1012" s="1"/>
      <c r="B1012" s="33"/>
      <c r="C1012" s="102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</row>
    <row r="1013" ht="13.5" customHeight="1">
      <c r="A1013" s="1"/>
      <c r="B1013" s="33"/>
      <c r="C1013" s="102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</row>
    <row r="1014" ht="13.5" customHeight="1">
      <c r="A1014" s="1"/>
      <c r="B1014" s="33"/>
      <c r="C1014" s="102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</row>
    <row r="1015" ht="13.5" customHeight="1">
      <c r="A1015" s="1"/>
      <c r="B1015" s="33"/>
      <c r="C1015" s="102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</row>
    <row r="1016" ht="13.5" customHeight="1">
      <c r="A1016" s="1"/>
      <c r="B1016" s="33"/>
      <c r="C1016" s="102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</row>
    <row r="1017" ht="13.5" customHeight="1">
      <c r="A1017" s="1"/>
      <c r="B1017" s="33"/>
      <c r="C1017" s="102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</row>
    <row r="1018" ht="13.5" customHeight="1">
      <c r="A1018" s="1"/>
      <c r="B1018" s="33"/>
      <c r="C1018" s="102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</row>
    <row r="1019" ht="13.5" customHeight="1">
      <c r="A1019" s="1"/>
      <c r="B1019" s="33"/>
      <c r="C1019" s="102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</row>
    <row r="1020" ht="13.5" customHeight="1">
      <c r="A1020" s="1"/>
      <c r="B1020" s="33"/>
      <c r="C1020" s="102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</row>
  </sheetData>
  <mergeCells count="16">
    <mergeCell ref="D1:I1"/>
    <mergeCell ref="E2:H2"/>
    <mergeCell ref="E3:H3"/>
    <mergeCell ref="E4:H4"/>
    <mergeCell ref="B8:C8"/>
    <mergeCell ref="F13:G13"/>
    <mergeCell ref="H13:I13"/>
    <mergeCell ref="K19:K57"/>
    <mergeCell ref="L19:L57"/>
    <mergeCell ref="B14:C14"/>
    <mergeCell ref="B15:C15"/>
    <mergeCell ref="B16:C16"/>
    <mergeCell ref="D16:J16"/>
    <mergeCell ref="B17:C17"/>
    <mergeCell ref="D17:G17"/>
    <mergeCell ref="H17:I17"/>
  </mergeCells>
  <printOptions/>
  <pageMargins bottom="0.75" footer="0.0" header="0.0" left="0.25" right="0.25" top="0.75"/>
  <pageSetup paperSize="9" orientation="portrait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8.0"/>
    <col customWidth="1" min="5" max="5" width="9.57"/>
    <col customWidth="1" min="6" max="26" width="8.0"/>
  </cols>
  <sheetData>
    <row r="2">
      <c r="D2" s="103" t="s">
        <v>112</v>
      </c>
    </row>
    <row r="3" ht="15.75" customHeight="1"/>
    <row r="4" ht="48.0" customHeight="1">
      <c r="D4" s="104" t="s">
        <v>113</v>
      </c>
      <c r="E4" s="105" t="s">
        <v>114</v>
      </c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7"/>
      <c r="Q4" s="105" t="s">
        <v>115</v>
      </c>
      <c r="R4" s="106"/>
      <c r="S4" s="107"/>
    </row>
    <row r="5" ht="142.5" customHeight="1">
      <c r="D5" s="108"/>
      <c r="E5" s="109" t="s">
        <v>116</v>
      </c>
      <c r="F5" s="110" t="s">
        <v>117</v>
      </c>
      <c r="G5" s="111" t="s">
        <v>118</v>
      </c>
      <c r="H5" s="112" t="s">
        <v>119</v>
      </c>
      <c r="I5" s="113" t="s">
        <v>120</v>
      </c>
      <c r="J5" s="114" t="s">
        <v>121</v>
      </c>
      <c r="K5" s="115" t="s">
        <v>122</v>
      </c>
      <c r="L5" s="116" t="s">
        <v>123</v>
      </c>
      <c r="M5" s="117" t="s">
        <v>124</v>
      </c>
      <c r="N5" s="118" t="s">
        <v>125</v>
      </c>
      <c r="O5" s="118" t="s">
        <v>126</v>
      </c>
      <c r="P5" s="119" t="s">
        <v>127</v>
      </c>
      <c r="Q5" s="120" t="s">
        <v>128</v>
      </c>
      <c r="R5" s="120" t="s">
        <v>129</v>
      </c>
      <c r="S5" s="120" t="s">
        <v>130</v>
      </c>
    </row>
    <row r="6" ht="16.5" customHeight="1">
      <c r="D6" s="121" t="s">
        <v>131</v>
      </c>
      <c r="E6" s="122">
        <v>3.0</v>
      </c>
      <c r="F6" s="122">
        <v>2.0</v>
      </c>
      <c r="G6" s="122">
        <v>1.0</v>
      </c>
      <c r="H6" s="122">
        <v>0.0</v>
      </c>
      <c r="I6" s="122">
        <v>1.0</v>
      </c>
      <c r="J6" s="122">
        <v>3.0</v>
      </c>
      <c r="K6" s="122">
        <v>0.0</v>
      </c>
      <c r="L6" s="122">
        <v>3.0</v>
      </c>
      <c r="M6" s="122">
        <v>1.0</v>
      </c>
      <c r="N6" s="122">
        <v>0.0</v>
      </c>
      <c r="O6" s="122">
        <v>0.0</v>
      </c>
      <c r="P6" s="122">
        <v>1.0</v>
      </c>
      <c r="Q6" s="122">
        <v>2.0</v>
      </c>
      <c r="R6" s="123">
        <v>3.0</v>
      </c>
      <c r="S6" s="123">
        <v>0.0</v>
      </c>
    </row>
    <row r="7" ht="16.5" customHeight="1">
      <c r="D7" s="121" t="s">
        <v>132</v>
      </c>
      <c r="E7" s="122">
        <v>1.0</v>
      </c>
      <c r="F7" s="122">
        <v>2.0</v>
      </c>
      <c r="G7" s="122">
        <v>1.0</v>
      </c>
      <c r="H7" s="122">
        <v>1.0</v>
      </c>
      <c r="I7" s="122">
        <v>0.0</v>
      </c>
      <c r="J7" s="122">
        <v>2.0</v>
      </c>
      <c r="K7" s="122">
        <v>2.0</v>
      </c>
      <c r="L7" s="122">
        <v>2.0</v>
      </c>
      <c r="M7" s="122">
        <v>1.0</v>
      </c>
      <c r="N7" s="122">
        <v>0.0</v>
      </c>
      <c r="O7" s="122">
        <v>1.0</v>
      </c>
      <c r="P7" s="122">
        <v>1.0</v>
      </c>
      <c r="Q7" s="122">
        <v>1.0</v>
      </c>
      <c r="R7" s="122">
        <v>1.0</v>
      </c>
      <c r="S7" s="122">
        <v>0.0</v>
      </c>
    </row>
    <row r="8" ht="16.5" customHeight="1">
      <c r="D8" s="121" t="s">
        <v>133</v>
      </c>
      <c r="E8" s="122">
        <v>1.0</v>
      </c>
      <c r="F8" s="122">
        <v>3.0</v>
      </c>
      <c r="G8" s="122">
        <v>0.0</v>
      </c>
      <c r="H8" s="122">
        <v>2.0</v>
      </c>
      <c r="I8" s="122">
        <v>0.0</v>
      </c>
      <c r="J8" s="122">
        <v>1.0</v>
      </c>
      <c r="K8" s="122">
        <v>1.0</v>
      </c>
      <c r="L8" s="122">
        <v>2.0</v>
      </c>
      <c r="M8" s="122">
        <v>2.0</v>
      </c>
      <c r="N8" s="122">
        <v>2.0</v>
      </c>
      <c r="O8" s="122">
        <v>0.0</v>
      </c>
      <c r="P8" s="122">
        <v>1.0</v>
      </c>
      <c r="Q8" s="122">
        <v>1.0</v>
      </c>
      <c r="R8" s="122">
        <v>1.0</v>
      </c>
      <c r="S8" s="122">
        <v>0.0</v>
      </c>
    </row>
    <row r="9" ht="16.5" customHeight="1">
      <c r="D9" s="121" t="s">
        <v>134</v>
      </c>
      <c r="E9" s="122">
        <v>2.0</v>
      </c>
      <c r="F9" s="122">
        <v>1.0</v>
      </c>
      <c r="G9" s="122">
        <v>2.0</v>
      </c>
      <c r="H9" s="122">
        <v>1.0</v>
      </c>
      <c r="I9" s="122">
        <v>0.0</v>
      </c>
      <c r="J9" s="122">
        <v>3.0</v>
      </c>
      <c r="K9" s="122">
        <v>1.0</v>
      </c>
      <c r="L9" s="122">
        <v>0.0</v>
      </c>
      <c r="M9" s="122">
        <v>0.0</v>
      </c>
      <c r="N9" s="122">
        <v>0.0</v>
      </c>
      <c r="O9" s="122">
        <v>1.0</v>
      </c>
      <c r="P9" s="122">
        <v>2.0</v>
      </c>
      <c r="Q9" s="122">
        <v>1.0</v>
      </c>
      <c r="R9" s="122">
        <v>2.0</v>
      </c>
      <c r="S9" s="123">
        <v>3.0</v>
      </c>
    </row>
    <row r="10" ht="16.5" customHeight="1">
      <c r="B10" s="103" t="s">
        <v>135</v>
      </c>
      <c r="D10" s="124" t="s">
        <v>136</v>
      </c>
      <c r="E10" s="125">
        <f t="shared" ref="E10:S10" si="1">IFERROR(AVERAGEIF(E6:E9,"&lt;&gt;0",E6:E9),0)</f>
        <v>1.75</v>
      </c>
      <c r="F10" s="125">
        <f t="shared" si="1"/>
        <v>2</v>
      </c>
      <c r="G10" s="125">
        <f t="shared" si="1"/>
        <v>1.333333333</v>
      </c>
      <c r="H10" s="125">
        <f t="shared" si="1"/>
        <v>1.333333333</v>
      </c>
      <c r="I10" s="125">
        <f t="shared" si="1"/>
        <v>1</v>
      </c>
      <c r="J10" s="125">
        <f t="shared" si="1"/>
        <v>2.25</v>
      </c>
      <c r="K10" s="125">
        <f t="shared" si="1"/>
        <v>1.333333333</v>
      </c>
      <c r="L10" s="125">
        <f t="shared" si="1"/>
        <v>2.333333333</v>
      </c>
      <c r="M10" s="125">
        <f t="shared" si="1"/>
        <v>1.333333333</v>
      </c>
      <c r="N10" s="125">
        <f t="shared" si="1"/>
        <v>2</v>
      </c>
      <c r="O10" s="125">
        <f t="shared" si="1"/>
        <v>1</v>
      </c>
      <c r="P10" s="125">
        <f t="shared" si="1"/>
        <v>1.25</v>
      </c>
      <c r="Q10" s="125">
        <f t="shared" si="1"/>
        <v>1.25</v>
      </c>
      <c r="R10" s="125">
        <f t="shared" si="1"/>
        <v>1.75</v>
      </c>
      <c r="S10" s="125">
        <f t="shared" si="1"/>
        <v>3</v>
      </c>
    </row>
    <row r="12" ht="15.75" customHeight="1"/>
    <row r="13" ht="48.0" customHeight="1">
      <c r="B13" s="103" t="s">
        <v>137</v>
      </c>
      <c r="D13" s="104" t="s">
        <v>113</v>
      </c>
      <c r="E13" s="105" t="s">
        <v>114</v>
      </c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7"/>
      <c r="Q13" s="105" t="s">
        <v>115</v>
      </c>
      <c r="R13" s="106"/>
      <c r="S13" s="107"/>
    </row>
    <row r="14" ht="142.5" customHeight="1">
      <c r="D14" s="108"/>
      <c r="E14" s="109" t="s">
        <v>116</v>
      </c>
      <c r="F14" s="110" t="s">
        <v>117</v>
      </c>
      <c r="G14" s="111" t="s">
        <v>118</v>
      </c>
      <c r="H14" s="112" t="s">
        <v>119</v>
      </c>
      <c r="I14" s="113" t="s">
        <v>120</v>
      </c>
      <c r="J14" s="114" t="s">
        <v>121</v>
      </c>
      <c r="K14" s="115" t="s">
        <v>122</v>
      </c>
      <c r="L14" s="116" t="s">
        <v>123</v>
      </c>
      <c r="M14" s="117" t="s">
        <v>124</v>
      </c>
      <c r="N14" s="118" t="s">
        <v>125</v>
      </c>
      <c r="O14" s="118" t="s">
        <v>126</v>
      </c>
      <c r="P14" s="119" t="s">
        <v>127</v>
      </c>
      <c r="Q14" s="120" t="s">
        <v>128</v>
      </c>
      <c r="R14" s="120" t="s">
        <v>129</v>
      </c>
      <c r="S14" s="120" t="s">
        <v>130</v>
      </c>
    </row>
    <row r="15" ht="16.5" customHeight="1">
      <c r="C15" s="103">
        <f>'CC7'!M19</f>
        <v>2.7</v>
      </c>
      <c r="D15" s="121" t="s">
        <v>131</v>
      </c>
      <c r="E15" s="122">
        <f t="shared" ref="E15:S15" si="2">($C$15*E6/3)</f>
        <v>2.7</v>
      </c>
      <c r="F15" s="122">
        <f t="shared" si="2"/>
        <v>1.8</v>
      </c>
      <c r="G15" s="122">
        <f t="shared" si="2"/>
        <v>0.9</v>
      </c>
      <c r="H15" s="122">
        <f t="shared" si="2"/>
        <v>0</v>
      </c>
      <c r="I15" s="122">
        <f t="shared" si="2"/>
        <v>0.9</v>
      </c>
      <c r="J15" s="122">
        <f t="shared" si="2"/>
        <v>2.7</v>
      </c>
      <c r="K15" s="122">
        <f t="shared" si="2"/>
        <v>0</v>
      </c>
      <c r="L15" s="122">
        <f t="shared" si="2"/>
        <v>2.7</v>
      </c>
      <c r="M15" s="122">
        <f t="shared" si="2"/>
        <v>0.9</v>
      </c>
      <c r="N15" s="122">
        <f t="shared" si="2"/>
        <v>0</v>
      </c>
      <c r="O15" s="122">
        <f t="shared" si="2"/>
        <v>0</v>
      </c>
      <c r="P15" s="122">
        <f t="shared" si="2"/>
        <v>0.9</v>
      </c>
      <c r="Q15" s="122">
        <f t="shared" si="2"/>
        <v>1.8</v>
      </c>
      <c r="R15" s="122">
        <f t="shared" si="2"/>
        <v>2.7</v>
      </c>
      <c r="S15" s="122">
        <f t="shared" si="2"/>
        <v>0</v>
      </c>
    </row>
    <row r="16" ht="16.5" customHeight="1">
      <c r="D16" s="121" t="s">
        <v>132</v>
      </c>
      <c r="E16" s="122">
        <f t="shared" ref="E16:S16" si="3">($C$15*E7/3)</f>
        <v>0.9</v>
      </c>
      <c r="F16" s="122">
        <f t="shared" si="3"/>
        <v>1.8</v>
      </c>
      <c r="G16" s="122">
        <f t="shared" si="3"/>
        <v>0.9</v>
      </c>
      <c r="H16" s="122">
        <f t="shared" si="3"/>
        <v>0.9</v>
      </c>
      <c r="I16" s="122">
        <f t="shared" si="3"/>
        <v>0</v>
      </c>
      <c r="J16" s="122">
        <f t="shared" si="3"/>
        <v>1.8</v>
      </c>
      <c r="K16" s="122">
        <f t="shared" si="3"/>
        <v>1.8</v>
      </c>
      <c r="L16" s="122">
        <f t="shared" si="3"/>
        <v>1.8</v>
      </c>
      <c r="M16" s="122">
        <f t="shared" si="3"/>
        <v>0.9</v>
      </c>
      <c r="N16" s="122">
        <f t="shared" si="3"/>
        <v>0</v>
      </c>
      <c r="O16" s="122">
        <f t="shared" si="3"/>
        <v>0.9</v>
      </c>
      <c r="P16" s="122">
        <f t="shared" si="3"/>
        <v>0.9</v>
      </c>
      <c r="Q16" s="122">
        <f t="shared" si="3"/>
        <v>0.9</v>
      </c>
      <c r="R16" s="122">
        <f t="shared" si="3"/>
        <v>0.9</v>
      </c>
      <c r="S16" s="122">
        <f t="shared" si="3"/>
        <v>0</v>
      </c>
    </row>
    <row r="17" ht="16.5" customHeight="1">
      <c r="D17" s="121" t="s">
        <v>133</v>
      </c>
      <c r="E17" s="122">
        <f t="shared" ref="E17:S17" si="4">($C$15*E8/3)</f>
        <v>0.9</v>
      </c>
      <c r="F17" s="122">
        <f t="shared" si="4"/>
        <v>2.7</v>
      </c>
      <c r="G17" s="122">
        <f t="shared" si="4"/>
        <v>0</v>
      </c>
      <c r="H17" s="122">
        <f t="shared" si="4"/>
        <v>1.8</v>
      </c>
      <c r="I17" s="122">
        <f t="shared" si="4"/>
        <v>0</v>
      </c>
      <c r="J17" s="122">
        <f t="shared" si="4"/>
        <v>0.9</v>
      </c>
      <c r="K17" s="122">
        <f t="shared" si="4"/>
        <v>0.9</v>
      </c>
      <c r="L17" s="122">
        <f t="shared" si="4"/>
        <v>1.8</v>
      </c>
      <c r="M17" s="122">
        <f t="shared" si="4"/>
        <v>1.8</v>
      </c>
      <c r="N17" s="122">
        <f t="shared" si="4"/>
        <v>1.8</v>
      </c>
      <c r="O17" s="122">
        <f t="shared" si="4"/>
        <v>0</v>
      </c>
      <c r="P17" s="122">
        <f t="shared" si="4"/>
        <v>0.9</v>
      </c>
      <c r="Q17" s="122">
        <f t="shared" si="4"/>
        <v>0.9</v>
      </c>
      <c r="R17" s="122">
        <f t="shared" si="4"/>
        <v>0.9</v>
      </c>
      <c r="S17" s="122">
        <f t="shared" si="4"/>
        <v>0</v>
      </c>
    </row>
    <row r="18" ht="16.5" customHeight="1">
      <c r="D18" s="121" t="s">
        <v>134</v>
      </c>
      <c r="E18" s="122">
        <f t="shared" ref="E18:S18" si="5">($C$15*E9/3)</f>
        <v>1.8</v>
      </c>
      <c r="F18" s="122">
        <f t="shared" si="5"/>
        <v>0.9</v>
      </c>
      <c r="G18" s="122">
        <f t="shared" si="5"/>
        <v>1.8</v>
      </c>
      <c r="H18" s="122">
        <f t="shared" si="5"/>
        <v>0.9</v>
      </c>
      <c r="I18" s="122">
        <f t="shared" si="5"/>
        <v>0</v>
      </c>
      <c r="J18" s="122">
        <f t="shared" si="5"/>
        <v>2.7</v>
      </c>
      <c r="K18" s="122">
        <f t="shared" si="5"/>
        <v>0.9</v>
      </c>
      <c r="L18" s="122">
        <f t="shared" si="5"/>
        <v>0</v>
      </c>
      <c r="M18" s="122">
        <f t="shared" si="5"/>
        <v>0</v>
      </c>
      <c r="N18" s="122">
        <f t="shared" si="5"/>
        <v>0</v>
      </c>
      <c r="O18" s="122">
        <f t="shared" si="5"/>
        <v>0.9</v>
      </c>
      <c r="P18" s="122">
        <f t="shared" si="5"/>
        <v>1.8</v>
      </c>
      <c r="Q18" s="122">
        <f t="shared" si="5"/>
        <v>0.9</v>
      </c>
      <c r="R18" s="122">
        <f t="shared" si="5"/>
        <v>1.8</v>
      </c>
      <c r="S18" s="122">
        <f t="shared" si="5"/>
        <v>2.7</v>
      </c>
    </row>
    <row r="19" ht="16.5" customHeight="1">
      <c r="D19" s="124" t="s">
        <v>136</v>
      </c>
      <c r="E19" s="125">
        <f t="shared" ref="E19:S19" si="6">IFERROR(AVERAGEIF(E15:E18,"&lt;&gt;0",E15:E18),0)</f>
        <v>1.575</v>
      </c>
      <c r="F19" s="125">
        <f t="shared" si="6"/>
        <v>1.8</v>
      </c>
      <c r="G19" s="125">
        <f t="shared" si="6"/>
        <v>1.2</v>
      </c>
      <c r="H19" s="125">
        <f t="shared" si="6"/>
        <v>1.2</v>
      </c>
      <c r="I19" s="125">
        <f t="shared" si="6"/>
        <v>0.9</v>
      </c>
      <c r="J19" s="125">
        <f t="shared" si="6"/>
        <v>2.025</v>
      </c>
      <c r="K19" s="125">
        <f t="shared" si="6"/>
        <v>1.2</v>
      </c>
      <c r="L19" s="125">
        <f t="shared" si="6"/>
        <v>2.1</v>
      </c>
      <c r="M19" s="125">
        <f t="shared" si="6"/>
        <v>1.2</v>
      </c>
      <c r="N19" s="125">
        <f t="shared" si="6"/>
        <v>1.8</v>
      </c>
      <c r="O19" s="125">
        <f t="shared" si="6"/>
        <v>0.9</v>
      </c>
      <c r="P19" s="125">
        <f t="shared" si="6"/>
        <v>1.125</v>
      </c>
      <c r="Q19" s="125">
        <f t="shared" si="6"/>
        <v>1.125</v>
      </c>
      <c r="R19" s="125">
        <f t="shared" si="6"/>
        <v>1.575</v>
      </c>
      <c r="S19" s="125">
        <f t="shared" si="6"/>
        <v>2.7</v>
      </c>
    </row>
    <row r="21" ht="15.75" customHeight="1"/>
    <row r="22" ht="15.75" customHeight="1">
      <c r="B22" s="126" t="s">
        <v>135</v>
      </c>
      <c r="C22" s="127"/>
      <c r="D22" s="128" t="s">
        <v>136</v>
      </c>
      <c r="E22" s="129">
        <f t="shared" ref="E22:S22" si="7">E10</f>
        <v>1.75</v>
      </c>
      <c r="F22" s="129">
        <f t="shared" si="7"/>
        <v>2</v>
      </c>
      <c r="G22" s="129">
        <f t="shared" si="7"/>
        <v>1.333333333</v>
      </c>
      <c r="H22" s="129">
        <f t="shared" si="7"/>
        <v>1.333333333</v>
      </c>
      <c r="I22" s="129">
        <f t="shared" si="7"/>
        <v>1</v>
      </c>
      <c r="J22" s="129">
        <f t="shared" si="7"/>
        <v>2.25</v>
      </c>
      <c r="K22" s="129">
        <f t="shared" si="7"/>
        <v>1.333333333</v>
      </c>
      <c r="L22" s="129">
        <f t="shared" si="7"/>
        <v>2.333333333</v>
      </c>
      <c r="M22" s="129">
        <f t="shared" si="7"/>
        <v>1.333333333</v>
      </c>
      <c r="N22" s="129">
        <f t="shared" si="7"/>
        <v>2</v>
      </c>
      <c r="O22" s="129">
        <f t="shared" si="7"/>
        <v>1</v>
      </c>
      <c r="P22" s="129">
        <f t="shared" si="7"/>
        <v>1.25</v>
      </c>
      <c r="Q22" s="129">
        <f t="shared" si="7"/>
        <v>1.25</v>
      </c>
      <c r="R22" s="129">
        <f t="shared" si="7"/>
        <v>1.75</v>
      </c>
      <c r="S22" s="129">
        <f t="shared" si="7"/>
        <v>3</v>
      </c>
    </row>
    <row r="23" ht="15.75" customHeight="1">
      <c r="B23" s="130" t="s">
        <v>137</v>
      </c>
      <c r="C23" s="127"/>
      <c r="D23" s="128" t="s">
        <v>136</v>
      </c>
      <c r="E23" s="131">
        <f t="shared" ref="E23:S23" si="8">E19</f>
        <v>1.575</v>
      </c>
      <c r="F23" s="131">
        <f t="shared" si="8"/>
        <v>1.8</v>
      </c>
      <c r="G23" s="131">
        <f t="shared" si="8"/>
        <v>1.2</v>
      </c>
      <c r="H23" s="131">
        <f t="shared" si="8"/>
        <v>1.2</v>
      </c>
      <c r="I23" s="131">
        <f t="shared" si="8"/>
        <v>0.9</v>
      </c>
      <c r="J23" s="131">
        <f t="shared" si="8"/>
        <v>2.025</v>
      </c>
      <c r="K23" s="131">
        <f t="shared" si="8"/>
        <v>1.2</v>
      </c>
      <c r="L23" s="131">
        <f t="shared" si="8"/>
        <v>2.1</v>
      </c>
      <c r="M23" s="131">
        <f t="shared" si="8"/>
        <v>1.2</v>
      </c>
      <c r="N23" s="131">
        <f t="shared" si="8"/>
        <v>1.8</v>
      </c>
      <c r="O23" s="131">
        <f t="shared" si="8"/>
        <v>0.9</v>
      </c>
      <c r="P23" s="131">
        <f t="shared" si="8"/>
        <v>1.125</v>
      </c>
      <c r="Q23" s="131">
        <f t="shared" si="8"/>
        <v>1.125</v>
      </c>
      <c r="R23" s="131">
        <f t="shared" si="8"/>
        <v>1.575</v>
      </c>
      <c r="S23" s="131">
        <f t="shared" si="8"/>
        <v>2.7</v>
      </c>
    </row>
    <row r="24" ht="15.75" customHeight="1"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</row>
    <row r="25" ht="15.75" customHeight="1">
      <c r="B25" s="127" t="s">
        <v>138</v>
      </c>
      <c r="C25" s="127"/>
      <c r="D25" s="127"/>
      <c r="E25" s="126">
        <f t="shared" ref="E25:S25" si="9">E22-E23</f>
        <v>0.175</v>
      </c>
      <c r="F25" s="126">
        <f t="shared" si="9"/>
        <v>0.2</v>
      </c>
      <c r="G25" s="126">
        <f t="shared" si="9"/>
        <v>0.1333333333</v>
      </c>
      <c r="H25" s="126">
        <f t="shared" si="9"/>
        <v>0.1333333333</v>
      </c>
      <c r="I25" s="126">
        <f t="shared" si="9"/>
        <v>0.1</v>
      </c>
      <c r="J25" s="126">
        <f t="shared" si="9"/>
        <v>0.225</v>
      </c>
      <c r="K25" s="126">
        <f t="shared" si="9"/>
        <v>0.1333333333</v>
      </c>
      <c r="L25" s="126">
        <f t="shared" si="9"/>
        <v>0.2333333333</v>
      </c>
      <c r="M25" s="126">
        <f t="shared" si="9"/>
        <v>0.1333333333</v>
      </c>
      <c r="N25" s="126">
        <f t="shared" si="9"/>
        <v>0.2</v>
      </c>
      <c r="O25" s="126">
        <f t="shared" si="9"/>
        <v>0.1</v>
      </c>
      <c r="P25" s="126">
        <f t="shared" si="9"/>
        <v>0.125</v>
      </c>
      <c r="Q25" s="126">
        <f t="shared" si="9"/>
        <v>0.125</v>
      </c>
      <c r="R25" s="126">
        <f t="shared" si="9"/>
        <v>0.175</v>
      </c>
      <c r="S25" s="126">
        <f t="shared" si="9"/>
        <v>0.3</v>
      </c>
    </row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E4:P4"/>
    <mergeCell ref="Q4:S4"/>
    <mergeCell ref="E13:P13"/>
    <mergeCell ref="Q13:S13"/>
  </mergeCells>
  <printOptions/>
  <pageMargins bottom="0.75" footer="0.0" header="0.0" left="0.7" right="0.7" top="0.75"/>
  <pageSetup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11.0"/>
    <col customWidth="1" min="3" max="3" width="16.43"/>
    <col customWidth="1" min="4" max="4" width="19.57"/>
    <col customWidth="1" min="5" max="5" width="15.86"/>
    <col customWidth="1" min="6" max="6" width="18.29"/>
    <col customWidth="1" min="7" max="7" width="12.43"/>
    <col customWidth="1" min="8" max="8" width="11.71"/>
    <col customWidth="1" min="9" max="9" width="12.43"/>
    <col customWidth="1" min="10" max="10" width="7.0"/>
    <col customWidth="1" min="11" max="11" width="12.0"/>
    <col customWidth="1" min="12" max="12" width="13.29"/>
    <col customWidth="1" min="13" max="13" width="8.0"/>
    <col customWidth="1" min="14" max="14" width="12.29"/>
    <col customWidth="1" min="15" max="15" width="6.57"/>
    <col customWidth="1" min="16" max="16" width="11.14"/>
    <col customWidth="1" min="17" max="17" width="5.14"/>
    <col customWidth="1" min="18" max="19" width="6.0"/>
    <col customWidth="1" min="20" max="20" width="6.57"/>
    <col customWidth="1" min="21" max="21" width="5.71"/>
    <col customWidth="1" min="22" max="26" width="8.0"/>
  </cols>
  <sheetData>
    <row r="1" ht="15.0" customHeight="1">
      <c r="A1" s="1"/>
      <c r="B1" s="2" t="s">
        <v>0</v>
      </c>
      <c r="C1" s="3"/>
      <c r="D1" s="4" t="s">
        <v>289</v>
      </c>
      <c r="E1" s="5" t="s">
        <v>2</v>
      </c>
      <c r="F1" s="6"/>
      <c r="G1" s="6"/>
      <c r="H1" s="6"/>
      <c r="I1" s="6"/>
      <c r="J1" s="3"/>
      <c r="K1" s="7"/>
      <c r="L1" s="7"/>
      <c r="M1" s="7"/>
      <c r="N1" s="8"/>
      <c r="O1" s="8"/>
      <c r="P1" s="8"/>
      <c r="Q1" s="8"/>
      <c r="R1" s="8"/>
      <c r="S1" s="9"/>
      <c r="T1" s="9"/>
      <c r="U1" s="9"/>
      <c r="V1" s="1"/>
      <c r="W1" s="1"/>
      <c r="X1" s="1"/>
      <c r="Y1" s="1"/>
      <c r="Z1" s="1"/>
    </row>
    <row r="2" ht="16.5" customHeight="1">
      <c r="A2" s="1"/>
      <c r="B2" s="10" t="s">
        <v>3</v>
      </c>
      <c r="C2" s="3"/>
      <c r="D2" s="4" t="s">
        <v>290</v>
      </c>
      <c r="E2" s="11"/>
      <c r="F2" s="12" t="s">
        <v>5</v>
      </c>
      <c r="G2" s="6"/>
      <c r="H2" s="6"/>
      <c r="I2" s="3"/>
      <c r="J2" s="11"/>
      <c r="K2" s="7"/>
      <c r="L2" s="7"/>
      <c r="M2" s="7"/>
      <c r="N2" s="13"/>
      <c r="O2" s="13"/>
      <c r="P2" s="13"/>
      <c r="Q2" s="13"/>
      <c r="R2" s="14"/>
      <c r="S2" s="7"/>
      <c r="T2" s="7"/>
      <c r="U2" s="7"/>
      <c r="V2" s="1"/>
      <c r="W2" s="1"/>
      <c r="X2" s="1"/>
      <c r="Y2" s="1"/>
      <c r="Z2" s="1"/>
    </row>
    <row r="3" ht="15.0" customHeight="1">
      <c r="A3" s="1"/>
      <c r="B3" s="15" t="s">
        <v>6</v>
      </c>
      <c r="C3" s="3"/>
      <c r="D3" s="4" t="s">
        <v>7</v>
      </c>
      <c r="E3" s="11"/>
      <c r="F3" s="16" t="s">
        <v>8</v>
      </c>
      <c r="G3" s="6"/>
      <c r="H3" s="6"/>
      <c r="I3" s="3"/>
      <c r="J3" s="11"/>
      <c r="K3" s="7"/>
      <c r="L3" s="7"/>
      <c r="M3" s="7"/>
      <c r="N3" s="13"/>
      <c r="O3" s="13"/>
      <c r="P3" s="13"/>
      <c r="Q3" s="13"/>
      <c r="R3" s="14"/>
      <c r="S3" s="7"/>
      <c r="T3" s="7"/>
      <c r="U3" s="7"/>
      <c r="V3" s="1"/>
      <c r="W3" s="1"/>
      <c r="X3" s="1"/>
      <c r="Y3" s="1"/>
      <c r="Z3" s="1"/>
    </row>
    <row r="4" ht="16.5" customHeight="1">
      <c r="A4" s="1"/>
      <c r="B4" s="10" t="s">
        <v>9</v>
      </c>
      <c r="C4" s="3"/>
      <c r="D4" s="4" t="s">
        <v>253</v>
      </c>
      <c r="E4" s="11"/>
      <c r="F4" s="17" t="s">
        <v>11</v>
      </c>
      <c r="G4" s="6"/>
      <c r="H4" s="6"/>
      <c r="I4" s="3"/>
      <c r="J4" s="11"/>
      <c r="K4" s="1"/>
      <c r="L4" s="1"/>
      <c r="M4" s="1"/>
      <c r="N4" s="13"/>
      <c r="O4" s="13"/>
      <c r="P4" s="13"/>
      <c r="Q4" s="13"/>
      <c r="R4" s="14"/>
      <c r="S4" s="7"/>
      <c r="T4" s="7"/>
      <c r="U4" s="7"/>
      <c r="V4" s="1"/>
      <c r="W4" s="1"/>
      <c r="X4" s="1"/>
      <c r="Y4" s="1"/>
      <c r="Z4" s="1"/>
    </row>
    <row r="5" ht="14.25" customHeight="1">
      <c r="A5" s="1"/>
      <c r="B5" s="18" t="s">
        <v>12</v>
      </c>
      <c r="C5" s="3"/>
      <c r="D5" s="4">
        <v>2.0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6.5" customHeight="1">
      <c r="A6" s="1"/>
      <c r="B6" s="19" t="s">
        <v>13</v>
      </c>
      <c r="C6" s="3"/>
      <c r="D6" s="20" t="s">
        <v>14</v>
      </c>
      <c r="E6" s="21"/>
      <c r="F6" s="21"/>
      <c r="G6" s="21"/>
      <c r="H6" s="21"/>
      <c r="I6" s="21"/>
      <c r="J6" s="22"/>
      <c r="K6" s="22"/>
      <c r="L6" s="22"/>
      <c r="M6" s="22" t="str">
        <f>IFERROR(SUM(M1:M5)/COUNT(M1:M5),"")</f>
        <v/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4.5" customHeight="1">
      <c r="A7" s="1"/>
      <c r="B7" s="23"/>
      <c r="C7" s="23"/>
      <c r="D7" s="24"/>
      <c r="E7" s="25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1"/>
      <c r="W7" s="1"/>
      <c r="X7" s="1"/>
      <c r="Y7" s="1"/>
      <c r="Z7" s="1"/>
    </row>
    <row r="8" ht="15.0" customHeight="1">
      <c r="A8" s="1"/>
      <c r="B8" s="26" t="s">
        <v>15</v>
      </c>
      <c r="C8" s="6"/>
      <c r="D8" s="3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4.25" customHeight="1">
      <c r="A9" s="1"/>
      <c r="B9" s="10"/>
      <c r="C9" s="3"/>
      <c r="D9" s="27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4.25" customHeight="1">
      <c r="A10" s="1"/>
      <c r="B10" s="10"/>
      <c r="C10" s="3"/>
      <c r="D10" s="27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4.25" customHeight="1">
      <c r="A11" s="1"/>
      <c r="B11" s="10"/>
      <c r="C11" s="3"/>
      <c r="D11" s="27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3.0" customHeight="1">
      <c r="A12" s="1"/>
      <c r="B12" s="23"/>
      <c r="C12" s="23"/>
      <c r="D12" s="24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4.25" hidden="1" customHeight="1">
      <c r="A13" s="28"/>
      <c r="B13" s="28"/>
      <c r="C13" s="23"/>
      <c r="D13" s="24"/>
      <c r="E13" s="23"/>
      <c r="F13" s="29"/>
      <c r="G13" s="30"/>
      <c r="H13" s="3"/>
      <c r="I13" s="30"/>
      <c r="J13" s="3"/>
      <c r="K13" s="31"/>
      <c r="L13" s="31"/>
      <c r="M13" s="31"/>
      <c r="N13" s="31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ht="33.0" customHeight="1">
      <c r="A14" s="1"/>
      <c r="B14" s="32" t="s">
        <v>16</v>
      </c>
      <c r="C14" s="6"/>
      <c r="D14" s="3"/>
      <c r="E14" s="33"/>
      <c r="F14" s="34"/>
      <c r="G14" s="34"/>
      <c r="H14" s="34"/>
      <c r="I14" s="34"/>
      <c r="J14" s="34"/>
      <c r="K14" s="31"/>
      <c r="L14" s="31"/>
      <c r="M14" s="31"/>
      <c r="N14" s="3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57.0" customHeight="1">
      <c r="A15" s="35"/>
      <c r="B15" s="32" t="s">
        <v>17</v>
      </c>
      <c r="C15" s="6"/>
      <c r="D15" s="3"/>
      <c r="E15" s="35"/>
      <c r="F15" s="36"/>
      <c r="G15" s="37"/>
      <c r="H15" s="38"/>
      <c r="I15" s="39"/>
      <c r="J15" s="39"/>
      <c r="K15" s="40"/>
      <c r="L15" s="40"/>
      <c r="M15" s="40"/>
      <c r="N15" s="40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ht="72.0" customHeight="1">
      <c r="A16" s="41"/>
      <c r="B16" s="32" t="s">
        <v>18</v>
      </c>
      <c r="C16" s="6"/>
      <c r="D16" s="3"/>
      <c r="E16" s="42" t="s">
        <v>19</v>
      </c>
      <c r="F16" s="43"/>
      <c r="G16" s="43"/>
      <c r="H16" s="43"/>
      <c r="I16" s="43"/>
      <c r="J16" s="43"/>
      <c r="K16" s="44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ht="14.25" customHeight="1">
      <c r="A17" s="41"/>
      <c r="B17" s="45" t="s">
        <v>20</v>
      </c>
      <c r="C17" s="6"/>
      <c r="D17" s="3"/>
      <c r="E17" s="46" t="s">
        <v>21</v>
      </c>
      <c r="F17" s="47"/>
      <c r="G17" s="47"/>
      <c r="H17" s="48"/>
      <c r="I17" s="49" t="s">
        <v>22</v>
      </c>
      <c r="J17" s="50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ht="49.5" customHeight="1">
      <c r="A18" s="41" t="s">
        <v>23</v>
      </c>
      <c r="B18" s="51"/>
      <c r="C18" s="52" t="s">
        <v>24</v>
      </c>
      <c r="D18" s="53" t="s">
        <v>25</v>
      </c>
      <c r="E18" s="169" t="s">
        <v>26</v>
      </c>
      <c r="F18" s="169" t="s">
        <v>27</v>
      </c>
      <c r="G18" s="169" t="s">
        <v>28</v>
      </c>
      <c r="H18" s="169" t="s">
        <v>29</v>
      </c>
      <c r="I18" s="35">
        <v>65.0</v>
      </c>
      <c r="J18" s="35" t="s">
        <v>214</v>
      </c>
      <c r="K18" s="35" t="s">
        <v>30</v>
      </c>
      <c r="L18" s="35" t="s">
        <v>31</v>
      </c>
      <c r="M18" s="35" t="s">
        <v>32</v>
      </c>
      <c r="N18" s="35" t="s">
        <v>33</v>
      </c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ht="17.25" customHeight="1">
      <c r="A19" s="78">
        <v>1.0</v>
      </c>
      <c r="B19" s="57"/>
      <c r="C19" s="58" t="s">
        <v>34</v>
      </c>
      <c r="D19" s="58" t="s">
        <v>35</v>
      </c>
      <c r="E19" s="59" t="s">
        <v>36</v>
      </c>
      <c r="F19" s="59" t="s">
        <v>37</v>
      </c>
      <c r="G19" s="59" t="s">
        <v>36</v>
      </c>
      <c r="H19" s="59" t="s">
        <v>37</v>
      </c>
      <c r="I19" s="59">
        <v>28.0</v>
      </c>
      <c r="J19" s="59">
        <f t="shared" ref="J19:J52" si="1">(I19/65)*100</f>
        <v>43.07692308</v>
      </c>
      <c r="K19" s="59" t="str">
        <f t="shared" ref="K19:K52" si="2">IF(J19&lt;=0,"",IF((J19&gt;=60),"Y","N"))</f>
        <v>N</v>
      </c>
      <c r="L19" s="61">
        <f>(E57+F57+G57+H57)/4</f>
        <v>1.75</v>
      </c>
      <c r="M19" s="61">
        <f>K57</f>
        <v>3</v>
      </c>
      <c r="N19" s="62">
        <f>(L19*0.2+M19*0.8)</f>
        <v>2.75</v>
      </c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ht="15.0" customHeight="1">
      <c r="A20" s="78">
        <v>2.0</v>
      </c>
      <c r="B20" s="57"/>
      <c r="C20" s="58" t="s">
        <v>38</v>
      </c>
      <c r="D20" s="58" t="s">
        <v>39</v>
      </c>
      <c r="E20" s="59" t="s">
        <v>36</v>
      </c>
      <c r="F20" s="59" t="s">
        <v>37</v>
      </c>
      <c r="G20" s="59" t="s">
        <v>36</v>
      </c>
      <c r="H20" s="59" t="s">
        <v>36</v>
      </c>
      <c r="I20" s="59">
        <v>36.0</v>
      </c>
      <c r="J20" s="59">
        <f t="shared" si="1"/>
        <v>55.38461538</v>
      </c>
      <c r="K20" s="59" t="str">
        <f t="shared" si="2"/>
        <v>N</v>
      </c>
      <c r="L20" s="65"/>
      <c r="M20" s="65"/>
      <c r="N20" s="66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ht="17.25" customHeight="1">
      <c r="A21" s="78">
        <v>3.0</v>
      </c>
      <c r="B21" s="57"/>
      <c r="C21" s="58" t="s">
        <v>40</v>
      </c>
      <c r="D21" s="58" t="s">
        <v>41</v>
      </c>
      <c r="E21" s="59" t="s">
        <v>36</v>
      </c>
      <c r="F21" s="59" t="s">
        <v>36</v>
      </c>
      <c r="G21" s="59" t="s">
        <v>37</v>
      </c>
      <c r="H21" s="59" t="s">
        <v>36</v>
      </c>
      <c r="I21" s="59">
        <v>27.0</v>
      </c>
      <c r="J21" s="59">
        <f t="shared" si="1"/>
        <v>41.53846154</v>
      </c>
      <c r="K21" s="59" t="str">
        <f t="shared" si="2"/>
        <v>N</v>
      </c>
      <c r="L21" s="65"/>
      <c r="M21" s="65"/>
      <c r="N21" s="66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</row>
    <row r="22" ht="13.5" customHeight="1">
      <c r="A22" s="78">
        <v>4.0</v>
      </c>
      <c r="B22" s="57"/>
      <c r="C22" s="58" t="s">
        <v>42</v>
      </c>
      <c r="D22" s="58" t="s">
        <v>43</v>
      </c>
      <c r="E22" s="59" t="s">
        <v>36</v>
      </c>
      <c r="F22" s="59" t="s">
        <v>37</v>
      </c>
      <c r="G22" s="59" t="s">
        <v>36</v>
      </c>
      <c r="H22" s="59" t="s">
        <v>36</v>
      </c>
      <c r="I22" s="59">
        <v>32.0</v>
      </c>
      <c r="J22" s="59">
        <f t="shared" si="1"/>
        <v>49.23076923</v>
      </c>
      <c r="K22" s="59" t="str">
        <f t="shared" si="2"/>
        <v>N</v>
      </c>
      <c r="L22" s="65"/>
      <c r="M22" s="65"/>
      <c r="N22" s="66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ht="13.5" customHeight="1">
      <c r="A23" s="78">
        <v>5.0</v>
      </c>
      <c r="B23" s="57"/>
      <c r="C23" s="58" t="s">
        <v>44</v>
      </c>
      <c r="D23" s="58" t="s">
        <v>45</v>
      </c>
      <c r="E23" s="59" t="s">
        <v>36</v>
      </c>
      <c r="F23" s="59" t="s">
        <v>37</v>
      </c>
      <c r="G23" s="59" t="s">
        <v>36</v>
      </c>
      <c r="H23" s="59" t="s">
        <v>37</v>
      </c>
      <c r="I23" s="40">
        <v>48.0</v>
      </c>
      <c r="J23" s="59">
        <f t="shared" si="1"/>
        <v>73.84615385</v>
      </c>
      <c r="K23" s="59" t="str">
        <f t="shared" si="2"/>
        <v>Y</v>
      </c>
      <c r="L23" s="65"/>
      <c r="M23" s="65"/>
      <c r="N23" s="66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3.5" customHeight="1">
      <c r="A24" s="78">
        <v>6.0</v>
      </c>
      <c r="B24" s="57"/>
      <c r="C24" s="58" t="s">
        <v>46</v>
      </c>
      <c r="D24" s="58" t="s">
        <v>47</v>
      </c>
      <c r="E24" s="59" t="s">
        <v>36</v>
      </c>
      <c r="F24" s="59" t="s">
        <v>37</v>
      </c>
      <c r="G24" s="59" t="s">
        <v>36</v>
      </c>
      <c r="H24" s="59" t="s">
        <v>36</v>
      </c>
      <c r="I24" s="40">
        <v>28.0</v>
      </c>
      <c r="J24" s="59">
        <f t="shared" si="1"/>
        <v>43.07692308</v>
      </c>
      <c r="K24" s="59" t="str">
        <f t="shared" si="2"/>
        <v>N</v>
      </c>
      <c r="L24" s="65"/>
      <c r="M24" s="65"/>
      <c r="N24" s="66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3.5" customHeight="1">
      <c r="A25" s="78">
        <v>7.0</v>
      </c>
      <c r="B25" s="57"/>
      <c r="C25" s="58" t="s">
        <v>48</v>
      </c>
      <c r="D25" s="58" t="s">
        <v>49</v>
      </c>
      <c r="E25" s="59" t="s">
        <v>36</v>
      </c>
      <c r="F25" s="59" t="s">
        <v>36</v>
      </c>
      <c r="G25" s="59" t="s">
        <v>37</v>
      </c>
      <c r="H25" s="59" t="s">
        <v>36</v>
      </c>
      <c r="I25" s="40">
        <v>26.0</v>
      </c>
      <c r="J25" s="59">
        <f t="shared" si="1"/>
        <v>40</v>
      </c>
      <c r="K25" s="59" t="str">
        <f t="shared" si="2"/>
        <v>N</v>
      </c>
      <c r="L25" s="65"/>
      <c r="M25" s="65"/>
      <c r="N25" s="66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3.5" customHeight="1">
      <c r="A26" s="78">
        <v>8.0</v>
      </c>
      <c r="B26" s="57"/>
      <c r="C26" s="58" t="s">
        <v>50</v>
      </c>
      <c r="D26" s="58" t="s">
        <v>51</v>
      </c>
      <c r="E26" s="59" t="s">
        <v>36</v>
      </c>
      <c r="F26" s="59" t="s">
        <v>37</v>
      </c>
      <c r="G26" s="59" t="s">
        <v>36</v>
      </c>
      <c r="H26" s="59" t="s">
        <v>36</v>
      </c>
      <c r="I26" s="40">
        <v>29.0</v>
      </c>
      <c r="J26" s="59">
        <f t="shared" si="1"/>
        <v>44.61538462</v>
      </c>
      <c r="K26" s="59" t="str">
        <f t="shared" si="2"/>
        <v>N</v>
      </c>
      <c r="L26" s="65"/>
      <c r="M26" s="65"/>
      <c r="N26" s="66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3.5" customHeight="1">
      <c r="A27" s="78">
        <v>9.0</v>
      </c>
      <c r="B27" s="57"/>
      <c r="C27" s="58" t="s">
        <v>52</v>
      </c>
      <c r="D27" s="58" t="s">
        <v>53</v>
      </c>
      <c r="E27" s="59" t="s">
        <v>36</v>
      </c>
      <c r="F27" s="59" t="s">
        <v>37</v>
      </c>
      <c r="G27" s="59" t="s">
        <v>36</v>
      </c>
      <c r="H27" s="59" t="s">
        <v>37</v>
      </c>
      <c r="I27" s="40">
        <v>41.0</v>
      </c>
      <c r="J27" s="59">
        <f t="shared" si="1"/>
        <v>63.07692308</v>
      </c>
      <c r="K27" s="59" t="str">
        <f t="shared" si="2"/>
        <v>Y</v>
      </c>
      <c r="L27" s="65"/>
      <c r="M27" s="65"/>
      <c r="N27" s="66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3.5" customHeight="1">
      <c r="A28" s="78">
        <v>10.0</v>
      </c>
      <c r="B28" s="57"/>
      <c r="C28" s="58" t="s">
        <v>54</v>
      </c>
      <c r="D28" s="58" t="s">
        <v>55</v>
      </c>
      <c r="E28" s="59" t="s">
        <v>36</v>
      </c>
      <c r="F28" s="59" t="s">
        <v>37</v>
      </c>
      <c r="G28" s="59" t="s">
        <v>36</v>
      </c>
      <c r="H28" s="59" t="s">
        <v>36</v>
      </c>
      <c r="I28" s="40">
        <v>36.0</v>
      </c>
      <c r="J28" s="59">
        <f t="shared" si="1"/>
        <v>55.38461538</v>
      </c>
      <c r="K28" s="59" t="str">
        <f t="shared" si="2"/>
        <v>N</v>
      </c>
      <c r="L28" s="65"/>
      <c r="M28" s="65"/>
      <c r="N28" s="66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3.5" customHeight="1">
      <c r="A29" s="78">
        <v>11.0</v>
      </c>
      <c r="B29" s="57"/>
      <c r="C29" s="58" t="s">
        <v>56</v>
      </c>
      <c r="D29" s="58" t="s">
        <v>57</v>
      </c>
      <c r="E29" s="59" t="s">
        <v>36</v>
      </c>
      <c r="F29" s="59" t="s">
        <v>36</v>
      </c>
      <c r="G29" s="59" t="s">
        <v>37</v>
      </c>
      <c r="H29" s="59" t="s">
        <v>36</v>
      </c>
      <c r="I29" s="40">
        <v>32.0</v>
      </c>
      <c r="J29" s="59">
        <f t="shared" si="1"/>
        <v>49.23076923</v>
      </c>
      <c r="K29" s="59" t="str">
        <f t="shared" si="2"/>
        <v>N</v>
      </c>
      <c r="L29" s="65"/>
      <c r="M29" s="65"/>
      <c r="N29" s="66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3.5" customHeight="1">
      <c r="A30" s="78">
        <v>12.0</v>
      </c>
      <c r="B30" s="57"/>
      <c r="C30" s="58" t="s">
        <v>58</v>
      </c>
      <c r="D30" s="58" t="s">
        <v>59</v>
      </c>
      <c r="E30" s="59" t="s">
        <v>36</v>
      </c>
      <c r="F30" s="59" t="s">
        <v>37</v>
      </c>
      <c r="G30" s="59" t="s">
        <v>36</v>
      </c>
      <c r="H30" s="59" t="s">
        <v>36</v>
      </c>
      <c r="I30" s="40">
        <v>28.0</v>
      </c>
      <c r="J30" s="59">
        <f t="shared" si="1"/>
        <v>43.07692308</v>
      </c>
      <c r="K30" s="59" t="str">
        <f t="shared" si="2"/>
        <v>N</v>
      </c>
      <c r="L30" s="65"/>
      <c r="M30" s="65"/>
      <c r="N30" s="66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3.5" customHeight="1">
      <c r="A31" s="78">
        <v>13.0</v>
      </c>
      <c r="B31" s="57"/>
      <c r="C31" s="58" t="s">
        <v>60</v>
      </c>
      <c r="D31" s="58" t="s">
        <v>61</v>
      </c>
      <c r="E31" s="59" t="s">
        <v>36</v>
      </c>
      <c r="F31" s="59" t="s">
        <v>36</v>
      </c>
      <c r="G31" s="59" t="s">
        <v>36</v>
      </c>
      <c r="H31" s="59" t="s">
        <v>37</v>
      </c>
      <c r="I31" s="40">
        <v>32.0</v>
      </c>
      <c r="J31" s="59">
        <f t="shared" si="1"/>
        <v>49.23076923</v>
      </c>
      <c r="K31" s="59" t="str">
        <f t="shared" si="2"/>
        <v>N</v>
      </c>
      <c r="L31" s="65"/>
      <c r="M31" s="65"/>
      <c r="N31" s="66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3.5" customHeight="1">
      <c r="A32" s="78">
        <v>14.0</v>
      </c>
      <c r="B32" s="57"/>
      <c r="C32" s="58" t="s">
        <v>62</v>
      </c>
      <c r="D32" s="58" t="s">
        <v>63</v>
      </c>
      <c r="E32" s="59" t="s">
        <v>36</v>
      </c>
      <c r="F32" s="59" t="s">
        <v>37</v>
      </c>
      <c r="G32" s="59" t="s">
        <v>36</v>
      </c>
      <c r="H32" s="59" t="s">
        <v>36</v>
      </c>
      <c r="I32" s="40">
        <v>26.0</v>
      </c>
      <c r="J32" s="59">
        <f t="shared" si="1"/>
        <v>40</v>
      </c>
      <c r="K32" s="59" t="str">
        <f t="shared" si="2"/>
        <v>N</v>
      </c>
      <c r="L32" s="65"/>
      <c r="M32" s="65"/>
      <c r="N32" s="66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3.5" customHeight="1">
      <c r="A33" s="78">
        <v>15.0</v>
      </c>
      <c r="B33" s="57"/>
      <c r="C33" s="58" t="s">
        <v>64</v>
      </c>
      <c r="D33" s="58" t="s">
        <v>65</v>
      </c>
      <c r="E33" s="59" t="s">
        <v>36</v>
      </c>
      <c r="F33" s="59" t="s">
        <v>36</v>
      </c>
      <c r="G33" s="59" t="s">
        <v>37</v>
      </c>
      <c r="H33" s="59" t="s">
        <v>36</v>
      </c>
      <c r="I33" s="40">
        <v>29.0</v>
      </c>
      <c r="J33" s="59">
        <f t="shared" si="1"/>
        <v>44.61538462</v>
      </c>
      <c r="K33" s="59" t="str">
        <f t="shared" si="2"/>
        <v>N</v>
      </c>
      <c r="L33" s="65"/>
      <c r="M33" s="65"/>
      <c r="N33" s="66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3.5" customHeight="1">
      <c r="A34" s="78">
        <v>16.0</v>
      </c>
      <c r="B34" s="57"/>
      <c r="C34" s="58" t="s">
        <v>66</v>
      </c>
      <c r="D34" s="58" t="s">
        <v>67</v>
      </c>
      <c r="E34" s="59" t="s">
        <v>37</v>
      </c>
      <c r="F34" s="59" t="s">
        <v>37</v>
      </c>
      <c r="G34" s="59" t="s">
        <v>36</v>
      </c>
      <c r="H34" s="59" t="s">
        <v>36</v>
      </c>
      <c r="I34" s="40">
        <v>30.0</v>
      </c>
      <c r="J34" s="59">
        <f t="shared" si="1"/>
        <v>46.15384615</v>
      </c>
      <c r="K34" s="59" t="str">
        <f t="shared" si="2"/>
        <v>N</v>
      </c>
      <c r="L34" s="65"/>
      <c r="M34" s="65"/>
      <c r="N34" s="66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3.5" customHeight="1">
      <c r="A35" s="78">
        <v>17.0</v>
      </c>
      <c r="B35" s="57"/>
      <c r="C35" s="58" t="s">
        <v>68</v>
      </c>
      <c r="D35" s="58" t="s">
        <v>69</v>
      </c>
      <c r="E35" s="59" t="s">
        <v>36</v>
      </c>
      <c r="F35" s="59" t="s">
        <v>37</v>
      </c>
      <c r="G35" s="59" t="s">
        <v>37</v>
      </c>
      <c r="H35" s="59" t="s">
        <v>36</v>
      </c>
      <c r="I35" s="40">
        <v>26.0</v>
      </c>
      <c r="J35" s="59">
        <f t="shared" si="1"/>
        <v>40</v>
      </c>
      <c r="K35" s="59" t="str">
        <f t="shared" si="2"/>
        <v>N</v>
      </c>
      <c r="L35" s="65"/>
      <c r="M35" s="65"/>
      <c r="N35" s="66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3.5" customHeight="1">
      <c r="A36" s="78">
        <v>18.0</v>
      </c>
      <c r="B36" s="57"/>
      <c r="C36" s="58" t="s">
        <v>70</v>
      </c>
      <c r="D36" s="58" t="s">
        <v>71</v>
      </c>
      <c r="E36" s="59" t="s">
        <v>37</v>
      </c>
      <c r="F36" s="59" t="s">
        <v>36</v>
      </c>
      <c r="G36" s="59" t="s">
        <v>37</v>
      </c>
      <c r="H36" s="59" t="s">
        <v>36</v>
      </c>
      <c r="I36" s="40">
        <v>38.0</v>
      </c>
      <c r="J36" s="59">
        <f t="shared" si="1"/>
        <v>58.46153846</v>
      </c>
      <c r="K36" s="59" t="str">
        <f t="shared" si="2"/>
        <v>N</v>
      </c>
      <c r="L36" s="65"/>
      <c r="M36" s="65"/>
      <c r="N36" s="66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3.5" customHeight="1">
      <c r="A37" s="78">
        <v>19.0</v>
      </c>
      <c r="B37" s="57"/>
      <c r="C37" s="58" t="s">
        <v>72</v>
      </c>
      <c r="D37" s="58" t="s">
        <v>73</v>
      </c>
      <c r="E37" s="59" t="s">
        <v>36</v>
      </c>
      <c r="F37" s="59" t="s">
        <v>37</v>
      </c>
      <c r="G37" s="59" t="s">
        <v>36</v>
      </c>
      <c r="H37" s="59" t="s">
        <v>36</v>
      </c>
      <c r="I37" s="40">
        <v>34.0</v>
      </c>
      <c r="J37" s="59">
        <f t="shared" si="1"/>
        <v>52.30769231</v>
      </c>
      <c r="K37" s="59" t="str">
        <f t="shared" si="2"/>
        <v>N</v>
      </c>
      <c r="L37" s="65"/>
      <c r="M37" s="65"/>
      <c r="N37" s="66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78">
        <v>20.0</v>
      </c>
      <c r="B38" s="57"/>
      <c r="C38" s="58" t="s">
        <v>74</v>
      </c>
      <c r="D38" s="58" t="s">
        <v>75</v>
      </c>
      <c r="E38" s="59" t="s">
        <v>36</v>
      </c>
      <c r="F38" s="59" t="s">
        <v>37</v>
      </c>
      <c r="G38" s="59" t="s">
        <v>36</v>
      </c>
      <c r="H38" s="59" t="s">
        <v>37</v>
      </c>
      <c r="I38" s="40">
        <v>31.0</v>
      </c>
      <c r="J38" s="59">
        <f t="shared" si="1"/>
        <v>47.69230769</v>
      </c>
      <c r="K38" s="59" t="str">
        <f t="shared" si="2"/>
        <v>N</v>
      </c>
      <c r="L38" s="65"/>
      <c r="M38" s="65"/>
      <c r="N38" s="66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3.5" customHeight="1">
      <c r="A39" s="78">
        <v>21.0</v>
      </c>
      <c r="B39" s="57"/>
      <c r="C39" s="58" t="s">
        <v>76</v>
      </c>
      <c r="D39" s="58" t="s">
        <v>77</v>
      </c>
      <c r="E39" s="59" t="s">
        <v>36</v>
      </c>
      <c r="F39" s="59" t="s">
        <v>37</v>
      </c>
      <c r="G39" s="59" t="s">
        <v>36</v>
      </c>
      <c r="H39" s="59" t="s">
        <v>36</v>
      </c>
      <c r="I39" s="40">
        <v>36.0</v>
      </c>
      <c r="J39" s="59">
        <f t="shared" si="1"/>
        <v>55.38461538</v>
      </c>
      <c r="K39" s="59" t="str">
        <f t="shared" si="2"/>
        <v>N</v>
      </c>
      <c r="L39" s="65"/>
      <c r="M39" s="65"/>
      <c r="N39" s="66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3.5" customHeight="1">
      <c r="A40" s="78">
        <v>22.0</v>
      </c>
      <c r="B40" s="57"/>
      <c r="C40" s="58" t="s">
        <v>78</v>
      </c>
      <c r="D40" s="58" t="s">
        <v>79</v>
      </c>
      <c r="E40" s="59" t="s">
        <v>36</v>
      </c>
      <c r="F40" s="59" t="s">
        <v>37</v>
      </c>
      <c r="G40" s="59" t="s">
        <v>36</v>
      </c>
      <c r="H40" s="59" t="s">
        <v>36</v>
      </c>
      <c r="I40" s="40">
        <v>38.0</v>
      </c>
      <c r="J40" s="59">
        <f t="shared" si="1"/>
        <v>58.46153846</v>
      </c>
      <c r="K40" s="59" t="str">
        <f t="shared" si="2"/>
        <v>N</v>
      </c>
      <c r="L40" s="65"/>
      <c r="M40" s="65"/>
      <c r="N40" s="66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3.5" customHeight="1">
      <c r="A41" s="78">
        <v>23.0</v>
      </c>
      <c r="B41" s="57"/>
      <c r="C41" s="58" t="s">
        <v>80</v>
      </c>
      <c r="D41" s="58" t="s">
        <v>81</v>
      </c>
      <c r="E41" s="59" t="s">
        <v>37</v>
      </c>
      <c r="F41" s="59" t="s">
        <v>36</v>
      </c>
      <c r="G41" s="59" t="s">
        <v>37</v>
      </c>
      <c r="H41" s="59" t="s">
        <v>36</v>
      </c>
      <c r="I41" s="40">
        <v>41.0</v>
      </c>
      <c r="J41" s="59">
        <f t="shared" si="1"/>
        <v>63.07692308</v>
      </c>
      <c r="K41" s="59" t="str">
        <f t="shared" si="2"/>
        <v>Y</v>
      </c>
      <c r="L41" s="65"/>
      <c r="M41" s="65"/>
      <c r="N41" s="66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3.5" customHeight="1">
      <c r="A42" s="78">
        <v>24.0</v>
      </c>
      <c r="B42" s="57"/>
      <c r="C42" s="58" t="s">
        <v>82</v>
      </c>
      <c r="D42" s="58" t="s">
        <v>83</v>
      </c>
      <c r="E42" s="59" t="s">
        <v>36</v>
      </c>
      <c r="F42" s="59" t="s">
        <v>37</v>
      </c>
      <c r="G42" s="59" t="s">
        <v>36</v>
      </c>
      <c r="H42" s="59" t="s">
        <v>36</v>
      </c>
      <c r="I42" s="40">
        <v>42.0</v>
      </c>
      <c r="J42" s="59">
        <f t="shared" si="1"/>
        <v>64.61538462</v>
      </c>
      <c r="K42" s="59" t="str">
        <f t="shared" si="2"/>
        <v>Y</v>
      </c>
      <c r="L42" s="65"/>
      <c r="M42" s="65"/>
      <c r="N42" s="66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3.5" customHeight="1">
      <c r="A43" s="78">
        <v>25.0</v>
      </c>
      <c r="B43" s="57"/>
      <c r="C43" s="58" t="s">
        <v>84</v>
      </c>
      <c r="D43" s="58" t="s">
        <v>85</v>
      </c>
      <c r="E43" s="59" t="s">
        <v>36</v>
      </c>
      <c r="F43" s="59" t="s">
        <v>37</v>
      </c>
      <c r="G43" s="59" t="s">
        <v>36</v>
      </c>
      <c r="H43" s="59" t="s">
        <v>37</v>
      </c>
      <c r="I43" s="40">
        <v>40.0</v>
      </c>
      <c r="J43" s="59">
        <f t="shared" si="1"/>
        <v>61.53846154</v>
      </c>
      <c r="K43" s="59" t="str">
        <f t="shared" si="2"/>
        <v>Y</v>
      </c>
      <c r="L43" s="65"/>
      <c r="M43" s="65"/>
      <c r="N43" s="66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3.5" customHeight="1">
      <c r="A44" s="78">
        <v>26.0</v>
      </c>
      <c r="B44" s="57"/>
      <c r="C44" s="58" t="s">
        <v>86</v>
      </c>
      <c r="D44" s="58" t="s">
        <v>87</v>
      </c>
      <c r="E44" s="59" t="s">
        <v>36</v>
      </c>
      <c r="F44" s="59" t="s">
        <v>37</v>
      </c>
      <c r="G44" s="59" t="s">
        <v>36</v>
      </c>
      <c r="H44" s="59" t="s">
        <v>36</v>
      </c>
      <c r="I44" s="40">
        <v>26.0</v>
      </c>
      <c r="J44" s="59">
        <f t="shared" si="1"/>
        <v>40</v>
      </c>
      <c r="K44" s="59" t="str">
        <f t="shared" si="2"/>
        <v>N</v>
      </c>
      <c r="L44" s="65"/>
      <c r="M44" s="65"/>
      <c r="N44" s="66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78">
        <v>27.0</v>
      </c>
      <c r="B45" s="57"/>
      <c r="C45" s="58" t="s">
        <v>88</v>
      </c>
      <c r="D45" s="58" t="s">
        <v>89</v>
      </c>
      <c r="E45" s="59" t="s">
        <v>36</v>
      </c>
      <c r="F45" s="59" t="s">
        <v>37</v>
      </c>
      <c r="G45" s="59" t="s">
        <v>36</v>
      </c>
      <c r="H45" s="59" t="s">
        <v>36</v>
      </c>
      <c r="I45" s="40">
        <v>22.0</v>
      </c>
      <c r="J45" s="59">
        <f t="shared" si="1"/>
        <v>33.84615385</v>
      </c>
      <c r="K45" s="59" t="str">
        <f t="shared" si="2"/>
        <v>N</v>
      </c>
      <c r="L45" s="65"/>
      <c r="M45" s="65"/>
      <c r="N45" s="66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78">
        <v>28.0</v>
      </c>
      <c r="B46" s="57"/>
      <c r="C46" s="58" t="s">
        <v>90</v>
      </c>
      <c r="D46" s="58" t="s">
        <v>91</v>
      </c>
      <c r="E46" s="59" t="s">
        <v>36</v>
      </c>
      <c r="F46" s="59" t="s">
        <v>36</v>
      </c>
      <c r="G46" s="59" t="s">
        <v>36</v>
      </c>
      <c r="H46" s="59" t="s">
        <v>37</v>
      </c>
      <c r="I46" s="40">
        <v>33.0</v>
      </c>
      <c r="J46" s="59">
        <f t="shared" si="1"/>
        <v>50.76923077</v>
      </c>
      <c r="K46" s="59" t="str">
        <f t="shared" si="2"/>
        <v>N</v>
      </c>
      <c r="L46" s="65"/>
      <c r="M46" s="65"/>
      <c r="N46" s="66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3.5" customHeight="1">
      <c r="A47" s="78">
        <v>29.0</v>
      </c>
      <c r="B47" s="57"/>
      <c r="C47" s="58" t="s">
        <v>92</v>
      </c>
      <c r="D47" s="58" t="s">
        <v>93</v>
      </c>
      <c r="E47" s="59" t="s">
        <v>36</v>
      </c>
      <c r="F47" s="59" t="s">
        <v>37</v>
      </c>
      <c r="G47" s="59" t="s">
        <v>36</v>
      </c>
      <c r="H47" s="59" t="s">
        <v>37</v>
      </c>
      <c r="I47" s="40">
        <v>28.0</v>
      </c>
      <c r="J47" s="59">
        <f t="shared" si="1"/>
        <v>43.07692308</v>
      </c>
      <c r="K47" s="59" t="str">
        <f t="shared" si="2"/>
        <v>N</v>
      </c>
      <c r="L47" s="65"/>
      <c r="M47" s="65"/>
      <c r="N47" s="66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3.5" customHeight="1">
      <c r="A48" s="78">
        <v>30.0</v>
      </c>
      <c r="B48" s="57"/>
      <c r="C48" s="58" t="s">
        <v>94</v>
      </c>
      <c r="D48" s="58" t="s">
        <v>95</v>
      </c>
      <c r="E48" s="59" t="s">
        <v>36</v>
      </c>
      <c r="F48" s="59" t="s">
        <v>37</v>
      </c>
      <c r="G48" s="59" t="s">
        <v>36</v>
      </c>
      <c r="H48" s="59" t="s">
        <v>36</v>
      </c>
      <c r="I48" s="40">
        <v>32.0</v>
      </c>
      <c r="J48" s="59">
        <f t="shared" si="1"/>
        <v>49.23076923</v>
      </c>
      <c r="K48" s="59" t="str">
        <f t="shared" si="2"/>
        <v>N</v>
      </c>
      <c r="L48" s="65"/>
      <c r="M48" s="65"/>
      <c r="N48" s="66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3.5" customHeight="1">
      <c r="A49" s="78">
        <v>31.0</v>
      </c>
      <c r="B49" s="57"/>
      <c r="C49" s="58" t="s">
        <v>96</v>
      </c>
      <c r="D49" s="58" t="s">
        <v>97</v>
      </c>
      <c r="E49" s="59" t="s">
        <v>36</v>
      </c>
      <c r="F49" s="59" t="s">
        <v>36</v>
      </c>
      <c r="G49" s="59" t="s">
        <v>37</v>
      </c>
      <c r="H49" s="59" t="s">
        <v>37</v>
      </c>
      <c r="I49" s="40">
        <v>28.0</v>
      </c>
      <c r="J49" s="59">
        <f t="shared" si="1"/>
        <v>43.07692308</v>
      </c>
      <c r="K49" s="59" t="str">
        <f t="shared" si="2"/>
        <v>N</v>
      </c>
      <c r="L49" s="65"/>
      <c r="M49" s="65"/>
      <c r="N49" s="66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3.5" customHeight="1">
      <c r="A50" s="78">
        <v>32.0</v>
      </c>
      <c r="B50" s="57"/>
      <c r="C50" s="58" t="s">
        <v>98</v>
      </c>
      <c r="D50" s="58" t="s">
        <v>99</v>
      </c>
      <c r="E50" s="59" t="s">
        <v>36</v>
      </c>
      <c r="F50" s="59" t="s">
        <v>37</v>
      </c>
      <c r="G50" s="59" t="s">
        <v>36</v>
      </c>
      <c r="H50" s="59" t="s">
        <v>36</v>
      </c>
      <c r="I50" s="40">
        <v>32.0</v>
      </c>
      <c r="J50" s="59">
        <f t="shared" si="1"/>
        <v>49.23076923</v>
      </c>
      <c r="K50" s="59" t="str">
        <f t="shared" si="2"/>
        <v>N</v>
      </c>
      <c r="L50" s="65"/>
      <c r="M50" s="65"/>
      <c r="N50" s="66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3.5" customHeight="1">
      <c r="A51" s="78">
        <v>33.0</v>
      </c>
      <c r="B51" s="57"/>
      <c r="C51" s="58" t="s">
        <v>100</v>
      </c>
      <c r="D51" s="58" t="s">
        <v>101</v>
      </c>
      <c r="E51" s="59" t="s">
        <v>36</v>
      </c>
      <c r="F51" s="59" t="s">
        <v>37</v>
      </c>
      <c r="G51" s="59" t="s">
        <v>36</v>
      </c>
      <c r="H51" s="59" t="s">
        <v>37</v>
      </c>
      <c r="I51" s="40">
        <v>40.0</v>
      </c>
      <c r="J51" s="59">
        <f t="shared" si="1"/>
        <v>61.53846154</v>
      </c>
      <c r="K51" s="59" t="str">
        <f t="shared" si="2"/>
        <v>Y</v>
      </c>
      <c r="L51" s="65"/>
      <c r="M51" s="65"/>
      <c r="N51" s="66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3.5" customHeight="1">
      <c r="A52" s="78">
        <v>34.0</v>
      </c>
      <c r="B52" s="57"/>
      <c r="C52" s="58" t="s">
        <v>102</v>
      </c>
      <c r="D52" s="58" t="s">
        <v>103</v>
      </c>
      <c r="E52" s="59" t="s">
        <v>36</v>
      </c>
      <c r="F52" s="59" t="s">
        <v>37</v>
      </c>
      <c r="G52" s="59" t="s">
        <v>37</v>
      </c>
      <c r="H52" s="59" t="s">
        <v>37</v>
      </c>
      <c r="I52" s="40">
        <v>32.0</v>
      </c>
      <c r="J52" s="59">
        <f t="shared" si="1"/>
        <v>49.23076923</v>
      </c>
      <c r="K52" s="59" t="str">
        <f t="shared" si="2"/>
        <v>N</v>
      </c>
      <c r="L52" s="65"/>
      <c r="M52" s="65"/>
      <c r="N52" s="66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15.5" customHeight="1">
      <c r="A53" s="67" t="s">
        <v>104</v>
      </c>
      <c r="B53" s="3"/>
      <c r="C53" s="67">
        <f>COUNTA(A19:A52)</f>
        <v>34</v>
      </c>
      <c r="D53" s="170"/>
      <c r="E53" s="40">
        <f t="shared" ref="E53:H53" si="3">COUNTIF(E19:E52,"Y")</f>
        <v>31</v>
      </c>
      <c r="F53" s="40">
        <f t="shared" si="3"/>
        <v>9</v>
      </c>
      <c r="G53" s="40">
        <f t="shared" si="3"/>
        <v>25</v>
      </c>
      <c r="H53" s="40">
        <f t="shared" si="3"/>
        <v>23</v>
      </c>
      <c r="I53" s="40"/>
      <c r="J53" s="40"/>
      <c r="K53" s="40">
        <f>COUNTIF(K19:K52,"Y")</f>
        <v>6</v>
      </c>
      <c r="L53" s="65"/>
      <c r="M53" s="65"/>
      <c r="N53" s="66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87.75" customHeight="1">
      <c r="A54" s="171" t="s">
        <v>105</v>
      </c>
      <c r="B54" s="172"/>
      <c r="C54" s="67" t="str">
        <f>'[1]CC1-CO-Attainment-correct'!C34</f>
        <v>#REF!</v>
      </c>
      <c r="D54" s="173" t="s">
        <v>106</v>
      </c>
      <c r="E54" s="40" t="str">
        <f>(E53/C54)*100</f>
        <v>#REF!</v>
      </c>
      <c r="F54" s="40" t="str">
        <f>(F53/C54)*100</f>
        <v>#REF!</v>
      </c>
      <c r="G54" s="40" t="str">
        <f>(G53/C54)*100</f>
        <v>#REF!</v>
      </c>
      <c r="H54" s="40" t="str">
        <f>(H53/C54)*100</f>
        <v>#REF!</v>
      </c>
      <c r="I54" s="40"/>
      <c r="J54" s="40"/>
      <c r="K54" s="40" t="str">
        <f>(K53/C54)*100</f>
        <v>#REF!</v>
      </c>
      <c r="L54" s="65"/>
      <c r="M54" s="65"/>
      <c r="N54" s="66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39.75" customHeight="1">
      <c r="A55" s="78"/>
      <c r="B55" s="57"/>
      <c r="C55" s="57"/>
      <c r="D55" s="174"/>
      <c r="E55" s="176" t="str">
        <f t="shared" ref="E55:K55" si="4">IF(E54&lt;=0,"",IF((E54&gt;=60),"Attained","Not-Attained"))</f>
        <v>#REF!</v>
      </c>
      <c r="F55" s="176" t="str">
        <f t="shared" si="4"/>
        <v>#REF!</v>
      </c>
      <c r="G55" s="176" t="str">
        <f t="shared" si="4"/>
        <v>#REF!</v>
      </c>
      <c r="H55" s="176" t="str">
        <f t="shared" si="4"/>
        <v>#REF!</v>
      </c>
      <c r="I55" s="40" t="str">
        <f t="shared" si="4"/>
        <v/>
      </c>
      <c r="J55" s="40" t="str">
        <f t="shared" si="4"/>
        <v/>
      </c>
      <c r="K55" s="40" t="str">
        <f t="shared" si="4"/>
        <v>#REF!</v>
      </c>
      <c r="L55" s="65"/>
      <c r="M55" s="65"/>
      <c r="N55" s="66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0" customHeight="1">
      <c r="A56" s="78"/>
      <c r="B56" s="57"/>
      <c r="C56" s="57"/>
      <c r="D56" s="174"/>
      <c r="E56" s="40"/>
      <c r="F56" s="40"/>
      <c r="G56" s="40"/>
      <c r="H56" s="40"/>
      <c r="I56" s="40"/>
      <c r="J56" s="40"/>
      <c r="K56" s="40"/>
      <c r="L56" s="65"/>
      <c r="M56" s="65"/>
      <c r="N56" s="66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0" customHeight="1">
      <c r="A57" s="78"/>
      <c r="B57" s="57"/>
      <c r="C57" s="57"/>
      <c r="D57" s="174"/>
      <c r="E57" s="175">
        <v>2.0</v>
      </c>
      <c r="F57" s="175">
        <v>1.0</v>
      </c>
      <c r="G57" s="175">
        <v>1.0</v>
      </c>
      <c r="H57" s="175">
        <v>3.0</v>
      </c>
      <c r="I57" s="40"/>
      <c r="J57" s="40"/>
      <c r="K57" s="175">
        <v>3.0</v>
      </c>
      <c r="L57" s="76"/>
      <c r="M57" s="76"/>
      <c r="N57" s="77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0" customHeight="1">
      <c r="A58" s="78"/>
      <c r="B58" s="57"/>
      <c r="C58" s="57"/>
      <c r="D58" s="69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0" customHeight="1">
      <c r="A59" s="78"/>
      <c r="B59" s="57"/>
      <c r="C59" s="57"/>
      <c r="D59" s="69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0" customHeight="1">
      <c r="A60" s="78"/>
      <c r="B60" s="57"/>
      <c r="C60" s="57"/>
      <c r="D60" s="69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0" customHeight="1">
      <c r="A61" s="78"/>
      <c r="B61" s="57"/>
      <c r="C61" s="57"/>
      <c r="D61" s="69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0" customHeight="1">
      <c r="A62" s="78"/>
      <c r="B62" s="57"/>
      <c r="C62" s="57"/>
      <c r="D62" s="79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0" customHeight="1">
      <c r="A63" s="78"/>
      <c r="B63" s="57"/>
      <c r="C63" s="57"/>
      <c r="D63" s="69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0" customHeight="1">
      <c r="A64" s="78"/>
      <c r="B64" s="57"/>
      <c r="C64" s="57"/>
      <c r="D64" s="69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0" customHeight="1">
      <c r="A65" s="78"/>
      <c r="B65" s="57"/>
      <c r="C65" s="57"/>
      <c r="D65" s="69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3.5" customHeight="1">
      <c r="A66" s="78"/>
      <c r="B66" s="80"/>
      <c r="C66" s="80"/>
      <c r="D66" s="80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3.5" customHeight="1">
      <c r="A67" s="78"/>
      <c r="B67" s="80"/>
      <c r="C67" s="80"/>
      <c r="D67" s="80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3.5" customHeight="1">
      <c r="A68" s="78"/>
      <c r="B68" s="80"/>
      <c r="C68" s="80"/>
      <c r="D68" s="80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3.5" customHeight="1">
      <c r="A69" s="78"/>
      <c r="B69" s="80"/>
      <c r="C69" s="80"/>
      <c r="D69" s="80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3.5" customHeight="1">
      <c r="A70" s="78"/>
      <c r="B70" s="80"/>
      <c r="C70" s="80"/>
      <c r="D70" s="80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3.5" customHeight="1">
      <c r="A71" s="78"/>
      <c r="B71" s="80"/>
      <c r="C71" s="80"/>
      <c r="D71" s="80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3.5" customHeight="1">
      <c r="A72" s="78"/>
      <c r="B72" s="80"/>
      <c r="C72" s="80"/>
      <c r="D72" s="80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3.5" customHeight="1">
      <c r="A73" s="78"/>
      <c r="B73" s="80"/>
      <c r="C73" s="80"/>
      <c r="D73" s="80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3.5" customHeight="1">
      <c r="A74" s="78"/>
      <c r="B74" s="80"/>
      <c r="C74" s="80"/>
      <c r="D74" s="80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3.5" customHeight="1">
      <c r="A75" s="78"/>
      <c r="B75" s="80"/>
      <c r="C75" s="80"/>
      <c r="D75" s="80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3.5" customHeight="1">
      <c r="A76" s="78"/>
      <c r="B76" s="80"/>
      <c r="C76" s="80"/>
      <c r="D76" s="80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3.5" customHeight="1">
      <c r="A77" s="78"/>
      <c r="B77" s="80"/>
      <c r="C77" s="80"/>
      <c r="D77" s="80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3.5" customHeight="1">
      <c r="A78" s="78"/>
      <c r="B78" s="80"/>
      <c r="C78" s="80"/>
      <c r="D78" s="80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3.5" customHeight="1">
      <c r="A79" s="78"/>
      <c r="B79" s="80"/>
      <c r="C79" s="80"/>
      <c r="D79" s="80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3.5" customHeight="1">
      <c r="A80" s="78"/>
      <c r="B80" s="80"/>
      <c r="C80" s="80"/>
      <c r="D80" s="80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3.5" customHeight="1">
      <c r="A81" s="78"/>
      <c r="B81" s="80"/>
      <c r="C81" s="80"/>
      <c r="D81" s="80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3.5" customHeight="1">
      <c r="A82" s="78"/>
      <c r="B82" s="80"/>
      <c r="C82" s="80"/>
      <c r="D82" s="80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3.5" customHeight="1">
      <c r="A83" s="78"/>
      <c r="B83" s="80"/>
      <c r="C83" s="80"/>
      <c r="D83" s="80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3.5" customHeight="1">
      <c r="A84" s="78"/>
      <c r="B84" s="80"/>
      <c r="C84" s="80"/>
      <c r="D84" s="80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3.5" customHeight="1">
      <c r="A85" s="78"/>
      <c r="B85" s="80"/>
      <c r="C85" s="80"/>
      <c r="D85" s="80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3.5" customHeight="1">
      <c r="A86" s="78"/>
      <c r="B86" s="80"/>
      <c r="C86" s="80"/>
      <c r="D86" s="80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3.5" customHeight="1">
      <c r="A87" s="78"/>
      <c r="B87" s="80"/>
      <c r="C87" s="80"/>
      <c r="D87" s="80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3.5" customHeight="1">
      <c r="A88" s="78"/>
      <c r="B88" s="80"/>
      <c r="C88" s="80"/>
      <c r="D88" s="80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3.5" customHeight="1">
      <c r="A89" s="78"/>
      <c r="B89" s="80"/>
      <c r="C89" s="80"/>
      <c r="D89" s="80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3.5" customHeight="1">
      <c r="A90" s="78"/>
      <c r="B90" s="80"/>
      <c r="C90" s="80"/>
      <c r="D90" s="80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3.5" customHeight="1">
      <c r="A91" s="78"/>
      <c r="B91" s="80"/>
      <c r="C91" s="80"/>
      <c r="D91" s="80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3.5" customHeight="1">
      <c r="A92" s="78"/>
      <c r="B92" s="80"/>
      <c r="C92" s="80"/>
      <c r="D92" s="80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3.5" customHeight="1">
      <c r="A93" s="78"/>
      <c r="B93" s="80"/>
      <c r="C93" s="80"/>
      <c r="D93" s="80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3.5" customHeight="1">
      <c r="A94" s="78"/>
      <c r="B94" s="80"/>
      <c r="C94" s="80"/>
      <c r="D94" s="80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3.5" customHeight="1">
      <c r="A95" s="78"/>
      <c r="B95" s="80"/>
      <c r="C95" s="80"/>
      <c r="D95" s="80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3.5" customHeight="1">
      <c r="A96" s="78"/>
      <c r="B96" s="80"/>
      <c r="C96" s="80"/>
      <c r="D96" s="80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3.5" customHeight="1">
      <c r="A97" s="78"/>
      <c r="B97" s="80"/>
      <c r="C97" s="80"/>
      <c r="D97" s="80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3.5" customHeight="1">
      <c r="A98" s="78"/>
      <c r="B98" s="80"/>
      <c r="C98" s="80"/>
      <c r="D98" s="80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3.5" customHeight="1">
      <c r="A99" s="78"/>
      <c r="B99" s="80"/>
      <c r="C99" s="80"/>
      <c r="D99" s="80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3.5" customHeight="1">
      <c r="A100" s="78"/>
      <c r="B100" s="80"/>
      <c r="C100" s="80"/>
      <c r="D100" s="80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3.5" customHeight="1">
      <c r="A101" s="78"/>
      <c r="B101" s="80"/>
      <c r="C101" s="80"/>
      <c r="D101" s="80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3.5" customHeight="1">
      <c r="A102" s="78"/>
      <c r="B102" s="80"/>
      <c r="C102" s="80"/>
      <c r="D102" s="80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3.5" customHeight="1">
      <c r="A103" s="78"/>
      <c r="B103" s="80"/>
      <c r="C103" s="80"/>
      <c r="D103" s="80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3.5" customHeight="1">
      <c r="A104" s="78"/>
      <c r="B104" s="80"/>
      <c r="C104" s="80"/>
      <c r="D104" s="80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3.5" customHeight="1">
      <c r="A105" s="78"/>
      <c r="B105" s="80"/>
      <c r="C105" s="80"/>
      <c r="D105" s="80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3.5" customHeight="1">
      <c r="A106" s="78"/>
      <c r="B106" s="80"/>
      <c r="C106" s="80"/>
      <c r="D106" s="80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3.5" customHeight="1">
      <c r="A107" s="78"/>
      <c r="B107" s="80"/>
      <c r="C107" s="80"/>
      <c r="D107" s="80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3.5" customHeight="1">
      <c r="A108" s="78"/>
      <c r="B108" s="80"/>
      <c r="C108" s="80"/>
      <c r="D108" s="80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3.5" customHeight="1">
      <c r="A109" s="78"/>
      <c r="B109" s="80"/>
      <c r="C109" s="80"/>
      <c r="D109" s="80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3.5" customHeight="1">
      <c r="A110" s="78"/>
      <c r="B110" s="80"/>
      <c r="C110" s="80"/>
      <c r="D110" s="80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3.5" customHeight="1">
      <c r="A111" s="78"/>
      <c r="B111" s="80"/>
      <c r="C111" s="80"/>
      <c r="D111" s="80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0" customHeight="1">
      <c r="A112" s="78"/>
      <c r="B112" s="80"/>
      <c r="C112" s="80"/>
      <c r="D112" s="80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0" customHeight="1">
      <c r="A113" s="78"/>
      <c r="B113" s="80"/>
      <c r="C113" s="80"/>
      <c r="D113" s="80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0" customHeight="1">
      <c r="A114" s="78"/>
      <c r="B114" s="80"/>
      <c r="C114" s="80"/>
      <c r="D114" s="80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0" customHeight="1">
      <c r="A115" s="78"/>
      <c r="B115" s="80"/>
      <c r="C115" s="80"/>
      <c r="D115" s="80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0" customHeight="1">
      <c r="A116" s="78"/>
      <c r="B116" s="80"/>
      <c r="C116" s="80"/>
      <c r="D116" s="80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0" customHeight="1">
      <c r="A117" s="78"/>
      <c r="B117" s="80"/>
      <c r="C117" s="80"/>
      <c r="D117" s="80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0" customHeight="1">
      <c r="A118" s="78"/>
      <c r="B118" s="80"/>
      <c r="C118" s="80"/>
      <c r="D118" s="80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0" customHeight="1">
      <c r="A119" s="78"/>
      <c r="B119" s="80"/>
      <c r="C119" s="80"/>
      <c r="D119" s="80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0" customHeight="1">
      <c r="A120" s="78"/>
      <c r="B120" s="80"/>
      <c r="C120" s="80"/>
      <c r="D120" s="80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0" customHeight="1">
      <c r="A121" s="78"/>
      <c r="B121" s="80"/>
      <c r="C121" s="80"/>
      <c r="D121" s="80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0" customHeight="1">
      <c r="A122" s="78"/>
      <c r="B122" s="80"/>
      <c r="C122" s="80"/>
      <c r="D122" s="80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0" customHeight="1">
      <c r="A123" s="78"/>
      <c r="B123" s="80"/>
      <c r="C123" s="80"/>
      <c r="D123" s="80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0" customHeight="1">
      <c r="A124" s="78"/>
      <c r="B124" s="80"/>
      <c r="C124" s="80"/>
      <c r="D124" s="80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0" customHeight="1">
      <c r="A125" s="78"/>
      <c r="B125" s="80"/>
      <c r="C125" s="80"/>
      <c r="D125" s="80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0" customHeight="1">
      <c r="A126" s="78"/>
      <c r="B126" s="80"/>
      <c r="C126" s="80"/>
      <c r="D126" s="80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0" customHeight="1">
      <c r="A127" s="78"/>
      <c r="B127" s="80"/>
      <c r="C127" s="80"/>
      <c r="D127" s="80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0" customHeight="1">
      <c r="A128" s="78"/>
      <c r="B128" s="80"/>
      <c r="C128" s="80"/>
      <c r="D128" s="80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0" customHeight="1">
      <c r="A129" s="78"/>
      <c r="B129" s="80"/>
      <c r="C129" s="80"/>
      <c r="D129" s="80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3.5" customHeight="1">
      <c r="A130" s="78"/>
      <c r="B130" s="80"/>
      <c r="C130" s="80"/>
      <c r="D130" s="80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3.5" customHeight="1">
      <c r="A131" s="81"/>
      <c r="B131" s="82"/>
      <c r="C131" s="82"/>
      <c r="D131" s="83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3.5" customHeight="1">
      <c r="A132" s="81"/>
      <c r="B132" s="82"/>
      <c r="C132" s="82"/>
      <c r="D132" s="83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3.5" customHeight="1">
      <c r="A133" s="81"/>
      <c r="B133" s="82"/>
      <c r="C133" s="82"/>
      <c r="D133" s="83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3.5" customHeight="1">
      <c r="A134" s="81"/>
      <c r="B134" s="82"/>
      <c r="C134" s="82"/>
      <c r="D134" s="83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3.5" customHeight="1">
      <c r="A135" s="81"/>
      <c r="B135" s="82"/>
      <c r="C135" s="82"/>
      <c r="D135" s="83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3.5" customHeight="1">
      <c r="A136" s="81"/>
      <c r="B136" s="82"/>
      <c r="C136" s="82"/>
      <c r="D136" s="84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3.5" customHeight="1">
      <c r="A137" s="81"/>
      <c r="B137" s="82"/>
      <c r="C137" s="82"/>
      <c r="D137" s="83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3.5" customHeight="1">
      <c r="A138" s="81"/>
      <c r="B138" s="82"/>
      <c r="C138" s="82"/>
      <c r="D138" s="83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3.5" customHeight="1">
      <c r="A139" s="81"/>
      <c r="B139" s="82"/>
      <c r="C139" s="82"/>
      <c r="D139" s="84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3.5" customHeight="1">
      <c r="A140" s="81"/>
      <c r="B140" s="82"/>
      <c r="C140" s="82"/>
      <c r="D140" s="83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3.5" customHeight="1">
      <c r="A141" s="81"/>
      <c r="B141" s="82"/>
      <c r="C141" s="82"/>
      <c r="D141" s="84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3.5" customHeight="1">
      <c r="A142" s="81"/>
      <c r="B142" s="82"/>
      <c r="C142" s="82"/>
      <c r="D142" s="84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3.5" customHeight="1">
      <c r="A143" s="81"/>
      <c r="B143" s="85"/>
      <c r="C143" s="85"/>
      <c r="D143" s="86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3.5" customHeight="1">
      <c r="A144" s="81"/>
      <c r="B144" s="82"/>
      <c r="C144" s="82"/>
      <c r="D144" s="83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3.5" customHeight="1">
      <c r="A145" s="81"/>
      <c r="B145" s="82"/>
      <c r="C145" s="82"/>
      <c r="D145" s="83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3.5" customHeight="1">
      <c r="A146" s="81"/>
      <c r="B146" s="82"/>
      <c r="C146" s="82"/>
      <c r="D146" s="83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3.5" customHeight="1">
      <c r="A147" s="81"/>
      <c r="B147" s="82"/>
      <c r="C147" s="82"/>
      <c r="D147" s="83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3.5" customHeight="1">
      <c r="A148" s="81"/>
      <c r="B148" s="82"/>
      <c r="C148" s="82"/>
      <c r="D148" s="83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3.5" customHeight="1">
      <c r="A149" s="81"/>
      <c r="B149" s="82"/>
      <c r="C149" s="82"/>
      <c r="D149" s="83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3.5" customHeight="1">
      <c r="A150" s="81"/>
      <c r="B150" s="82"/>
      <c r="C150" s="82"/>
      <c r="D150" s="84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3.5" customHeight="1">
      <c r="A151" s="81"/>
      <c r="B151" s="82"/>
      <c r="C151" s="82"/>
      <c r="D151" s="83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3.5" customHeight="1">
      <c r="A152" s="81"/>
      <c r="B152" s="82"/>
      <c r="C152" s="82"/>
      <c r="D152" s="83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3.5" customHeight="1">
      <c r="A153" s="81"/>
      <c r="B153" s="82"/>
      <c r="C153" s="82"/>
      <c r="D153" s="83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3.5" customHeight="1">
      <c r="A154" s="81"/>
      <c r="B154" s="82"/>
      <c r="C154" s="82"/>
      <c r="D154" s="84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3.5" customHeight="1">
      <c r="A155" s="87"/>
      <c r="B155" s="88"/>
      <c r="C155" s="89"/>
      <c r="D155" s="90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3.5" customHeight="1">
      <c r="A156" s="87"/>
      <c r="B156" s="88"/>
      <c r="C156" s="89"/>
      <c r="D156" s="90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3.5" customHeight="1">
      <c r="A157" s="87"/>
      <c r="B157" s="88"/>
      <c r="C157" s="89"/>
      <c r="D157" s="90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3.5" customHeight="1">
      <c r="A158" s="87"/>
      <c r="B158" s="88"/>
      <c r="C158" s="89"/>
      <c r="D158" s="90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3.5" customHeight="1">
      <c r="A159" s="87"/>
      <c r="B159" s="88"/>
      <c r="C159" s="89"/>
      <c r="D159" s="90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3.5" customHeight="1">
      <c r="A160" s="87"/>
      <c r="B160" s="88"/>
      <c r="C160" s="89"/>
      <c r="D160" s="90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3.5" customHeight="1">
      <c r="A161" s="87"/>
      <c r="B161" s="88"/>
      <c r="C161" s="89"/>
      <c r="D161" s="90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3.5" customHeight="1">
      <c r="A162" s="87"/>
      <c r="B162" s="88"/>
      <c r="C162" s="89"/>
      <c r="D162" s="90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3.5" customHeight="1">
      <c r="A163" s="87"/>
      <c r="B163" s="88"/>
      <c r="C163" s="89"/>
      <c r="D163" s="90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3.5" customHeight="1">
      <c r="A164" s="87"/>
      <c r="B164" s="88"/>
      <c r="C164" s="89"/>
      <c r="D164" s="90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3.5" customHeight="1">
      <c r="A165" s="87"/>
      <c r="B165" s="88"/>
      <c r="C165" s="91"/>
      <c r="D165" s="92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3.5" customHeight="1">
      <c r="A166" s="87"/>
      <c r="B166" s="88"/>
      <c r="C166" s="91"/>
      <c r="D166" s="92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3.5" customHeight="1">
      <c r="A167" s="87"/>
      <c r="B167" s="88"/>
      <c r="C167" s="91"/>
      <c r="D167" s="92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3.5" customHeight="1">
      <c r="A168" s="87"/>
      <c r="B168" s="88"/>
      <c r="C168" s="91"/>
      <c r="D168" s="92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3.5" customHeight="1">
      <c r="A169" s="87">
        <v>146.0</v>
      </c>
      <c r="B169" s="88"/>
      <c r="C169" s="91"/>
      <c r="D169" s="92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3.5" customHeight="1">
      <c r="A170" s="87">
        <v>147.0</v>
      </c>
      <c r="B170" s="88"/>
      <c r="C170" s="91"/>
      <c r="D170" s="92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3.5" customHeight="1">
      <c r="A171" s="87">
        <v>148.0</v>
      </c>
      <c r="B171" s="88"/>
      <c r="C171" s="91"/>
      <c r="D171" s="92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3.5" customHeight="1">
      <c r="A172" s="87">
        <v>149.0</v>
      </c>
      <c r="B172" s="88"/>
      <c r="C172" s="91"/>
      <c r="D172" s="92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3.5" customHeight="1">
      <c r="A173" s="87">
        <v>150.0</v>
      </c>
      <c r="B173" s="88"/>
      <c r="C173" s="91"/>
      <c r="D173" s="92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3.5" customHeight="1">
      <c r="A174" s="87">
        <v>151.0</v>
      </c>
      <c r="B174" s="93"/>
      <c r="C174" s="91"/>
      <c r="D174" s="92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3.5" customHeight="1">
      <c r="A175" s="87">
        <v>152.0</v>
      </c>
      <c r="B175" s="88"/>
      <c r="C175" s="91"/>
      <c r="D175" s="92"/>
      <c r="E175" s="33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6.5" customHeight="1">
      <c r="A176" s="87">
        <v>153.0</v>
      </c>
      <c r="B176" s="88"/>
      <c r="C176" s="91"/>
      <c r="D176" s="92"/>
      <c r="E176" s="33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80.25" customHeight="1">
      <c r="A177" s="94"/>
      <c r="B177" s="95" t="s">
        <v>104</v>
      </c>
      <c r="C177" s="75"/>
      <c r="D177" s="67">
        <f>COUNTA(D19:D176)</f>
        <v>35</v>
      </c>
      <c r="E177" s="96" t="s">
        <v>107</v>
      </c>
      <c r="F177" s="97" t="str">
        <f>COUNTIF(#REF!,"3")</f>
        <v>#REF!</v>
      </c>
      <c r="G177" s="97" t="s">
        <v>108</v>
      </c>
      <c r="H177" s="96" t="str">
        <f>COUNTIF(#REF!,"2")</f>
        <v>#REF!</v>
      </c>
      <c r="I177" s="97" t="s">
        <v>109</v>
      </c>
      <c r="J177" s="96" t="str">
        <f>COUNTIF(#REF!,"1")</f>
        <v>#REF!</v>
      </c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</row>
    <row r="178" ht="75.75" customHeight="1">
      <c r="A178" s="98"/>
      <c r="B178" s="67" t="s">
        <v>105</v>
      </c>
      <c r="C178" s="3"/>
      <c r="D178" s="67" t="str">
        <f>COUNTIF(#REF!,"&gt;0")</f>
        <v>#REF!</v>
      </c>
      <c r="E178" s="99" t="s">
        <v>106</v>
      </c>
      <c r="F178" s="100" t="str">
        <f>F177/D178*100</f>
        <v>#REF!</v>
      </c>
      <c r="G178" s="101" t="s">
        <v>110</v>
      </c>
      <c r="H178" s="100" t="str">
        <f>H177/D178*100</f>
        <v>#REF!</v>
      </c>
      <c r="I178" s="101" t="s">
        <v>111</v>
      </c>
      <c r="J178" s="100" t="str">
        <f>J177/D178*100</f>
        <v>#REF!</v>
      </c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21.0" customHeight="1">
      <c r="A179" s="1"/>
      <c r="B179" s="1"/>
      <c r="C179" s="33"/>
      <c r="D179" s="102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3.5" customHeight="1">
      <c r="A180" s="1"/>
      <c r="B180" s="1"/>
      <c r="C180" s="33"/>
      <c r="D180" s="102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3.5" customHeight="1">
      <c r="A181" s="1"/>
      <c r="B181" s="1"/>
      <c r="C181" s="33"/>
      <c r="D181" s="102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3.5" customHeight="1">
      <c r="A182" s="1"/>
      <c r="B182" s="1"/>
      <c r="C182" s="33"/>
      <c r="D182" s="102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3.5" customHeight="1">
      <c r="A183" s="1"/>
      <c r="B183" s="1"/>
      <c r="C183" s="33"/>
      <c r="D183" s="102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3.5" customHeight="1">
      <c r="A184" s="1"/>
      <c r="B184" s="1"/>
      <c r="C184" s="33"/>
      <c r="D184" s="102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3.5" customHeight="1">
      <c r="A185" s="1"/>
      <c r="B185" s="1"/>
      <c r="C185" s="33"/>
      <c r="D185" s="102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3.5" customHeight="1">
      <c r="A186" s="1"/>
      <c r="B186" s="1"/>
      <c r="C186" s="33"/>
      <c r="D186" s="102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3.5" customHeight="1">
      <c r="A187" s="1"/>
      <c r="B187" s="1"/>
      <c r="C187" s="33"/>
      <c r="D187" s="102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3.5" customHeight="1">
      <c r="A188" s="1"/>
      <c r="B188" s="1"/>
      <c r="C188" s="33"/>
      <c r="D188" s="102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3.5" customHeight="1">
      <c r="A189" s="1"/>
      <c r="B189" s="1"/>
      <c r="C189" s="33"/>
      <c r="D189" s="102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3.5" customHeight="1">
      <c r="A190" s="1"/>
      <c r="B190" s="1"/>
      <c r="C190" s="33"/>
      <c r="D190" s="102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3.5" customHeight="1">
      <c r="A191" s="1"/>
      <c r="B191" s="1"/>
      <c r="C191" s="33"/>
      <c r="D191" s="102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3.5" customHeight="1">
      <c r="A192" s="1"/>
      <c r="B192" s="1"/>
      <c r="C192" s="33"/>
      <c r="D192" s="102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3.5" customHeight="1">
      <c r="A193" s="1"/>
      <c r="B193" s="1"/>
      <c r="C193" s="33"/>
      <c r="D193" s="102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3.5" customHeight="1">
      <c r="A194" s="1"/>
      <c r="B194" s="1"/>
      <c r="C194" s="33"/>
      <c r="D194" s="102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3.5" customHeight="1">
      <c r="A195" s="1"/>
      <c r="B195" s="1"/>
      <c r="C195" s="33"/>
      <c r="D195" s="102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3.5" customHeight="1">
      <c r="A196" s="1"/>
      <c r="B196" s="1"/>
      <c r="C196" s="33"/>
      <c r="D196" s="102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3.5" customHeight="1">
      <c r="A197" s="1"/>
      <c r="B197" s="1"/>
      <c r="C197" s="33"/>
      <c r="D197" s="102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3.5" customHeight="1">
      <c r="A198" s="1"/>
      <c r="B198" s="1"/>
      <c r="C198" s="33"/>
      <c r="D198" s="102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3.5" customHeight="1">
      <c r="A199" s="1"/>
      <c r="B199" s="1"/>
      <c r="C199" s="33"/>
      <c r="D199" s="102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3.5" customHeight="1">
      <c r="A200" s="1"/>
      <c r="B200" s="1"/>
      <c r="C200" s="33"/>
      <c r="D200" s="102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3.5" customHeight="1">
      <c r="A201" s="1"/>
      <c r="B201" s="1"/>
      <c r="C201" s="33"/>
      <c r="D201" s="102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3.5" customHeight="1">
      <c r="A202" s="1"/>
      <c r="B202" s="1"/>
      <c r="C202" s="33"/>
      <c r="D202" s="102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3.5" customHeight="1">
      <c r="A203" s="1"/>
      <c r="B203" s="1"/>
      <c r="C203" s="33"/>
      <c r="D203" s="102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3.5" customHeight="1">
      <c r="A204" s="1"/>
      <c r="B204" s="1"/>
      <c r="C204" s="33"/>
      <c r="D204" s="102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3.5" customHeight="1">
      <c r="A205" s="1"/>
      <c r="B205" s="1"/>
      <c r="C205" s="33"/>
      <c r="D205" s="102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3.5" customHeight="1">
      <c r="A206" s="1"/>
      <c r="B206" s="1"/>
      <c r="C206" s="33"/>
      <c r="D206" s="102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3.5" customHeight="1">
      <c r="A207" s="1"/>
      <c r="B207" s="1"/>
      <c r="C207" s="33"/>
      <c r="D207" s="102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3.5" customHeight="1">
      <c r="A208" s="1"/>
      <c r="B208" s="1"/>
      <c r="C208" s="33"/>
      <c r="D208" s="102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3.5" customHeight="1">
      <c r="A209" s="1"/>
      <c r="B209" s="1"/>
      <c r="C209" s="33"/>
      <c r="D209" s="102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3.5" customHeight="1">
      <c r="A210" s="1"/>
      <c r="B210" s="1"/>
      <c r="C210" s="33"/>
      <c r="D210" s="102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3.5" customHeight="1">
      <c r="A211" s="1"/>
      <c r="B211" s="1"/>
      <c r="C211" s="33"/>
      <c r="D211" s="102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3.5" customHeight="1">
      <c r="A212" s="1"/>
      <c r="B212" s="1"/>
      <c r="C212" s="33"/>
      <c r="D212" s="102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3.5" customHeight="1">
      <c r="A213" s="1"/>
      <c r="B213" s="1"/>
      <c r="C213" s="33"/>
      <c r="D213" s="102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3.5" customHeight="1">
      <c r="A214" s="1"/>
      <c r="B214" s="1"/>
      <c r="C214" s="33"/>
      <c r="D214" s="102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3.5" customHeight="1">
      <c r="A215" s="1"/>
      <c r="B215" s="1"/>
      <c r="C215" s="33"/>
      <c r="D215" s="102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3.5" customHeight="1">
      <c r="A216" s="1"/>
      <c r="B216" s="1"/>
      <c r="C216" s="33"/>
      <c r="D216" s="102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3.5" customHeight="1">
      <c r="A217" s="1"/>
      <c r="B217" s="1"/>
      <c r="C217" s="33"/>
      <c r="D217" s="102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3.5" customHeight="1">
      <c r="A218" s="1"/>
      <c r="B218" s="1"/>
      <c r="C218" s="33"/>
      <c r="D218" s="102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3.5" customHeight="1">
      <c r="A219" s="1"/>
      <c r="B219" s="1"/>
      <c r="C219" s="33"/>
      <c r="D219" s="102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3.5" customHeight="1">
      <c r="A220" s="1"/>
      <c r="B220" s="1"/>
      <c r="C220" s="33"/>
      <c r="D220" s="102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3.5" customHeight="1">
      <c r="A221" s="1"/>
      <c r="B221" s="1"/>
      <c r="C221" s="33"/>
      <c r="D221" s="102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3.5" customHeight="1">
      <c r="A222" s="1"/>
      <c r="B222" s="1"/>
      <c r="C222" s="33"/>
      <c r="D222" s="102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3.5" customHeight="1">
      <c r="A223" s="1"/>
      <c r="B223" s="1"/>
      <c r="C223" s="33"/>
      <c r="D223" s="102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3.5" customHeight="1">
      <c r="A224" s="1"/>
      <c r="B224" s="1"/>
      <c r="C224" s="33"/>
      <c r="D224" s="102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3.5" customHeight="1">
      <c r="A225" s="1"/>
      <c r="B225" s="1"/>
      <c r="C225" s="33"/>
      <c r="D225" s="102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3.5" customHeight="1">
      <c r="A226" s="1"/>
      <c r="B226" s="1"/>
      <c r="C226" s="33"/>
      <c r="D226" s="102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3.5" customHeight="1">
      <c r="A227" s="1"/>
      <c r="B227" s="1"/>
      <c r="C227" s="33"/>
      <c r="D227" s="102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3.5" customHeight="1">
      <c r="A228" s="1"/>
      <c r="B228" s="1"/>
      <c r="C228" s="33"/>
      <c r="D228" s="102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3.5" customHeight="1">
      <c r="A229" s="1"/>
      <c r="B229" s="1"/>
      <c r="C229" s="33"/>
      <c r="D229" s="102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3.5" customHeight="1">
      <c r="A230" s="1"/>
      <c r="B230" s="1"/>
      <c r="C230" s="33"/>
      <c r="D230" s="102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3.5" customHeight="1">
      <c r="A231" s="1"/>
      <c r="B231" s="1"/>
      <c r="C231" s="33"/>
      <c r="D231" s="102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3.5" customHeight="1">
      <c r="A232" s="1"/>
      <c r="B232" s="1"/>
      <c r="C232" s="33"/>
      <c r="D232" s="102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3.5" customHeight="1">
      <c r="A233" s="1"/>
      <c r="B233" s="1"/>
      <c r="C233" s="33"/>
      <c r="D233" s="102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3.5" customHeight="1">
      <c r="A234" s="1"/>
      <c r="B234" s="1"/>
      <c r="C234" s="33"/>
      <c r="D234" s="102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3.5" customHeight="1">
      <c r="A235" s="1"/>
      <c r="B235" s="1"/>
      <c r="C235" s="33"/>
      <c r="D235" s="102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3.5" customHeight="1">
      <c r="A236" s="1"/>
      <c r="B236" s="1"/>
      <c r="C236" s="33"/>
      <c r="D236" s="102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3.5" customHeight="1">
      <c r="A237" s="1"/>
      <c r="B237" s="1"/>
      <c r="C237" s="33"/>
      <c r="D237" s="102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3.5" customHeight="1">
      <c r="A238" s="1"/>
      <c r="B238" s="1"/>
      <c r="C238" s="33"/>
      <c r="D238" s="102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3.5" customHeight="1">
      <c r="A239" s="1"/>
      <c r="B239" s="1"/>
      <c r="C239" s="33"/>
      <c r="D239" s="102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3.5" customHeight="1">
      <c r="A240" s="1"/>
      <c r="B240" s="1"/>
      <c r="C240" s="33"/>
      <c r="D240" s="102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3.5" customHeight="1">
      <c r="A241" s="1"/>
      <c r="B241" s="1"/>
      <c r="C241" s="33"/>
      <c r="D241" s="102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3.5" customHeight="1">
      <c r="A242" s="1"/>
      <c r="B242" s="1"/>
      <c r="C242" s="33"/>
      <c r="D242" s="102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3.5" customHeight="1">
      <c r="A243" s="1"/>
      <c r="B243" s="1"/>
      <c r="C243" s="33"/>
      <c r="D243" s="102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3.5" customHeight="1">
      <c r="A244" s="1"/>
      <c r="B244" s="1"/>
      <c r="C244" s="33"/>
      <c r="D244" s="102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3.5" customHeight="1">
      <c r="A245" s="1"/>
      <c r="B245" s="1"/>
      <c r="C245" s="33"/>
      <c r="D245" s="102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3.5" customHeight="1">
      <c r="A246" s="1"/>
      <c r="B246" s="1"/>
      <c r="C246" s="33"/>
      <c r="D246" s="102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3.5" customHeight="1">
      <c r="A247" s="1"/>
      <c r="B247" s="1"/>
      <c r="C247" s="33"/>
      <c r="D247" s="102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3.5" customHeight="1">
      <c r="A248" s="1"/>
      <c r="B248" s="1"/>
      <c r="C248" s="33"/>
      <c r="D248" s="102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3.5" customHeight="1">
      <c r="A249" s="1"/>
      <c r="B249" s="1"/>
      <c r="C249" s="33"/>
      <c r="D249" s="102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3.5" customHeight="1">
      <c r="A250" s="1"/>
      <c r="B250" s="1"/>
      <c r="C250" s="33"/>
      <c r="D250" s="102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3.5" customHeight="1">
      <c r="A251" s="1"/>
      <c r="B251" s="1"/>
      <c r="C251" s="33"/>
      <c r="D251" s="102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3.5" customHeight="1">
      <c r="A252" s="1"/>
      <c r="B252" s="1"/>
      <c r="C252" s="33"/>
      <c r="D252" s="102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3.5" customHeight="1">
      <c r="A253" s="1"/>
      <c r="B253" s="1"/>
      <c r="C253" s="33"/>
      <c r="D253" s="102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3.5" customHeight="1">
      <c r="A254" s="1"/>
      <c r="B254" s="1"/>
      <c r="C254" s="33"/>
      <c r="D254" s="102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3.5" customHeight="1">
      <c r="A255" s="1"/>
      <c r="B255" s="1"/>
      <c r="C255" s="33"/>
      <c r="D255" s="102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3.5" customHeight="1">
      <c r="A256" s="1"/>
      <c r="B256" s="1"/>
      <c r="C256" s="33"/>
      <c r="D256" s="102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3.5" customHeight="1">
      <c r="A257" s="1"/>
      <c r="B257" s="1"/>
      <c r="C257" s="33"/>
      <c r="D257" s="102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3.5" customHeight="1">
      <c r="A258" s="1"/>
      <c r="B258" s="1"/>
      <c r="C258" s="33"/>
      <c r="D258" s="102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3.5" customHeight="1">
      <c r="A259" s="1"/>
      <c r="B259" s="1"/>
      <c r="C259" s="33"/>
      <c r="D259" s="102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3.5" customHeight="1">
      <c r="A260" s="1"/>
      <c r="B260" s="1"/>
      <c r="C260" s="33"/>
      <c r="D260" s="102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3.5" customHeight="1">
      <c r="A261" s="1"/>
      <c r="B261" s="1"/>
      <c r="C261" s="33"/>
      <c r="D261" s="102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3.5" customHeight="1">
      <c r="A262" s="1"/>
      <c r="B262" s="1"/>
      <c r="C262" s="33"/>
      <c r="D262" s="102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3.5" customHeight="1">
      <c r="A263" s="1"/>
      <c r="B263" s="1"/>
      <c r="C263" s="33"/>
      <c r="D263" s="102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3.5" customHeight="1">
      <c r="A264" s="1"/>
      <c r="B264" s="1"/>
      <c r="C264" s="33"/>
      <c r="D264" s="102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3.5" customHeight="1">
      <c r="A265" s="1"/>
      <c r="B265" s="1"/>
      <c r="C265" s="33"/>
      <c r="D265" s="102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3.5" customHeight="1">
      <c r="A266" s="1"/>
      <c r="B266" s="1"/>
      <c r="C266" s="33"/>
      <c r="D266" s="102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3.5" customHeight="1">
      <c r="A267" s="1"/>
      <c r="B267" s="1"/>
      <c r="C267" s="33"/>
      <c r="D267" s="102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3.5" customHeight="1">
      <c r="A268" s="1"/>
      <c r="B268" s="1"/>
      <c r="C268" s="33"/>
      <c r="D268" s="102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3.5" customHeight="1">
      <c r="A269" s="1"/>
      <c r="B269" s="1"/>
      <c r="C269" s="33"/>
      <c r="D269" s="102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3.5" customHeight="1">
      <c r="A270" s="1"/>
      <c r="B270" s="1"/>
      <c r="C270" s="33"/>
      <c r="D270" s="102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3.5" customHeight="1">
      <c r="A271" s="1"/>
      <c r="B271" s="1"/>
      <c r="C271" s="33"/>
      <c r="D271" s="102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3.5" customHeight="1">
      <c r="A272" s="1"/>
      <c r="B272" s="1"/>
      <c r="C272" s="33"/>
      <c r="D272" s="102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3.5" customHeight="1">
      <c r="A273" s="1"/>
      <c r="B273" s="1"/>
      <c r="C273" s="33"/>
      <c r="D273" s="102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3.5" customHeight="1">
      <c r="A274" s="1"/>
      <c r="B274" s="1"/>
      <c r="C274" s="33"/>
      <c r="D274" s="102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3.5" customHeight="1">
      <c r="A275" s="1"/>
      <c r="B275" s="1"/>
      <c r="C275" s="33"/>
      <c r="D275" s="102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3.5" customHeight="1">
      <c r="A276" s="1"/>
      <c r="B276" s="1"/>
      <c r="C276" s="33"/>
      <c r="D276" s="102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3.5" customHeight="1">
      <c r="A277" s="1"/>
      <c r="B277" s="1"/>
      <c r="C277" s="33"/>
      <c r="D277" s="102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3.5" customHeight="1">
      <c r="A278" s="1"/>
      <c r="B278" s="1"/>
      <c r="C278" s="33"/>
      <c r="D278" s="102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3.5" customHeight="1">
      <c r="A279" s="1"/>
      <c r="B279" s="1"/>
      <c r="C279" s="33"/>
      <c r="D279" s="102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3.5" customHeight="1">
      <c r="A280" s="1"/>
      <c r="B280" s="1"/>
      <c r="C280" s="33"/>
      <c r="D280" s="102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3.5" customHeight="1">
      <c r="A281" s="1"/>
      <c r="B281" s="1"/>
      <c r="C281" s="33"/>
      <c r="D281" s="102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3.5" customHeight="1">
      <c r="A282" s="1"/>
      <c r="B282" s="1"/>
      <c r="C282" s="33"/>
      <c r="D282" s="102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3.5" customHeight="1">
      <c r="A283" s="1"/>
      <c r="B283" s="1"/>
      <c r="C283" s="33"/>
      <c r="D283" s="102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3.5" customHeight="1">
      <c r="A284" s="1"/>
      <c r="B284" s="1"/>
      <c r="C284" s="33"/>
      <c r="D284" s="102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3.5" customHeight="1">
      <c r="A285" s="1"/>
      <c r="B285" s="1"/>
      <c r="C285" s="33"/>
      <c r="D285" s="102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3.5" customHeight="1">
      <c r="A286" s="1"/>
      <c r="B286" s="1"/>
      <c r="C286" s="33"/>
      <c r="D286" s="102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3.5" customHeight="1">
      <c r="A287" s="1"/>
      <c r="B287" s="1"/>
      <c r="C287" s="33"/>
      <c r="D287" s="102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3.5" customHeight="1">
      <c r="A288" s="1"/>
      <c r="B288" s="1"/>
      <c r="C288" s="33"/>
      <c r="D288" s="102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3.5" customHeight="1">
      <c r="A289" s="1"/>
      <c r="B289" s="1"/>
      <c r="C289" s="33"/>
      <c r="D289" s="102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3.5" customHeight="1">
      <c r="A290" s="1"/>
      <c r="B290" s="1"/>
      <c r="C290" s="33"/>
      <c r="D290" s="102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3.5" customHeight="1">
      <c r="A291" s="1"/>
      <c r="B291" s="1"/>
      <c r="C291" s="33"/>
      <c r="D291" s="102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3.5" customHeight="1">
      <c r="A292" s="1"/>
      <c r="B292" s="1"/>
      <c r="C292" s="33"/>
      <c r="D292" s="102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3.5" customHeight="1">
      <c r="A293" s="1"/>
      <c r="B293" s="1"/>
      <c r="C293" s="33"/>
      <c r="D293" s="102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3.5" customHeight="1">
      <c r="A294" s="1"/>
      <c r="B294" s="1"/>
      <c r="C294" s="33"/>
      <c r="D294" s="102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3.5" customHeight="1">
      <c r="A295" s="1"/>
      <c r="B295" s="1"/>
      <c r="C295" s="33"/>
      <c r="D295" s="102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3.5" customHeight="1">
      <c r="A296" s="1"/>
      <c r="B296" s="1"/>
      <c r="C296" s="33"/>
      <c r="D296" s="102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3.5" customHeight="1">
      <c r="A297" s="1"/>
      <c r="B297" s="1"/>
      <c r="C297" s="33"/>
      <c r="D297" s="102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3.5" customHeight="1">
      <c r="A298" s="1"/>
      <c r="B298" s="1"/>
      <c r="C298" s="33"/>
      <c r="D298" s="102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3.5" customHeight="1">
      <c r="A299" s="1"/>
      <c r="B299" s="1"/>
      <c r="C299" s="33"/>
      <c r="D299" s="102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3.5" customHeight="1">
      <c r="A300" s="1"/>
      <c r="B300" s="1"/>
      <c r="C300" s="33"/>
      <c r="D300" s="102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3.5" customHeight="1">
      <c r="A301" s="1"/>
      <c r="B301" s="1"/>
      <c r="C301" s="33"/>
      <c r="D301" s="102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3.5" customHeight="1">
      <c r="A302" s="1"/>
      <c r="B302" s="1"/>
      <c r="C302" s="33"/>
      <c r="D302" s="102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3.5" customHeight="1">
      <c r="A303" s="1"/>
      <c r="B303" s="1"/>
      <c r="C303" s="33"/>
      <c r="D303" s="102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3.5" customHeight="1">
      <c r="A304" s="1"/>
      <c r="B304" s="1"/>
      <c r="C304" s="33"/>
      <c r="D304" s="102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3.5" customHeight="1">
      <c r="A305" s="1"/>
      <c r="B305" s="1"/>
      <c r="C305" s="33"/>
      <c r="D305" s="102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3.5" customHeight="1">
      <c r="A306" s="1"/>
      <c r="B306" s="1"/>
      <c r="C306" s="33"/>
      <c r="D306" s="102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3.5" customHeight="1">
      <c r="A307" s="1"/>
      <c r="B307" s="1"/>
      <c r="C307" s="33"/>
      <c r="D307" s="102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3.5" customHeight="1">
      <c r="A308" s="1"/>
      <c r="B308" s="1"/>
      <c r="C308" s="33"/>
      <c r="D308" s="102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3.5" customHeight="1">
      <c r="A309" s="1"/>
      <c r="B309" s="1"/>
      <c r="C309" s="33"/>
      <c r="D309" s="102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3.5" customHeight="1">
      <c r="A310" s="1"/>
      <c r="B310" s="1"/>
      <c r="C310" s="33"/>
      <c r="D310" s="102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3.5" customHeight="1">
      <c r="A311" s="1"/>
      <c r="B311" s="1"/>
      <c r="C311" s="33"/>
      <c r="D311" s="102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3.5" customHeight="1">
      <c r="A312" s="1"/>
      <c r="B312" s="1"/>
      <c r="C312" s="33"/>
      <c r="D312" s="102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3.5" customHeight="1">
      <c r="A313" s="1"/>
      <c r="B313" s="1"/>
      <c r="C313" s="33"/>
      <c r="D313" s="102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3.5" customHeight="1">
      <c r="A314" s="1"/>
      <c r="B314" s="1"/>
      <c r="C314" s="33"/>
      <c r="D314" s="102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3.5" customHeight="1">
      <c r="A315" s="1"/>
      <c r="B315" s="1"/>
      <c r="C315" s="33"/>
      <c r="D315" s="102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3.5" customHeight="1">
      <c r="A316" s="1"/>
      <c r="B316" s="1"/>
      <c r="C316" s="33"/>
      <c r="D316" s="102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3.5" customHeight="1">
      <c r="A317" s="1"/>
      <c r="B317" s="1"/>
      <c r="C317" s="33"/>
      <c r="D317" s="102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3.5" customHeight="1">
      <c r="A318" s="1"/>
      <c r="B318" s="1"/>
      <c r="C318" s="33"/>
      <c r="D318" s="102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3.5" customHeight="1">
      <c r="A319" s="1"/>
      <c r="B319" s="1"/>
      <c r="C319" s="33"/>
      <c r="D319" s="102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3.5" customHeight="1">
      <c r="A320" s="1"/>
      <c r="B320" s="1"/>
      <c r="C320" s="33"/>
      <c r="D320" s="102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3.5" customHeight="1">
      <c r="A321" s="1"/>
      <c r="B321" s="1"/>
      <c r="C321" s="33"/>
      <c r="D321" s="102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3.5" customHeight="1">
      <c r="A322" s="1"/>
      <c r="B322" s="1"/>
      <c r="C322" s="33"/>
      <c r="D322" s="102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3.5" customHeight="1">
      <c r="A323" s="1"/>
      <c r="B323" s="1"/>
      <c r="C323" s="33"/>
      <c r="D323" s="102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3.5" customHeight="1">
      <c r="A324" s="1"/>
      <c r="B324" s="1"/>
      <c r="C324" s="33"/>
      <c r="D324" s="102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3.5" customHeight="1">
      <c r="A325" s="1"/>
      <c r="B325" s="1"/>
      <c r="C325" s="33"/>
      <c r="D325" s="102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3.5" customHeight="1">
      <c r="A326" s="1"/>
      <c r="B326" s="1"/>
      <c r="C326" s="33"/>
      <c r="D326" s="102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3.5" customHeight="1">
      <c r="A327" s="1"/>
      <c r="B327" s="1"/>
      <c r="C327" s="33"/>
      <c r="D327" s="102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3.5" customHeight="1">
      <c r="A328" s="1"/>
      <c r="B328" s="1"/>
      <c r="C328" s="33"/>
      <c r="D328" s="102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3.5" customHeight="1">
      <c r="A329" s="1"/>
      <c r="B329" s="1"/>
      <c r="C329" s="33"/>
      <c r="D329" s="102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3.5" customHeight="1">
      <c r="A330" s="1"/>
      <c r="B330" s="1"/>
      <c r="C330" s="33"/>
      <c r="D330" s="102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3.5" customHeight="1">
      <c r="A331" s="1"/>
      <c r="B331" s="1"/>
      <c r="C331" s="33"/>
      <c r="D331" s="102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3.5" customHeight="1">
      <c r="A332" s="1"/>
      <c r="B332" s="1"/>
      <c r="C332" s="33"/>
      <c r="D332" s="102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3.5" customHeight="1">
      <c r="A333" s="1"/>
      <c r="B333" s="1"/>
      <c r="C333" s="33"/>
      <c r="D333" s="102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3.5" customHeight="1">
      <c r="A334" s="1"/>
      <c r="B334" s="1"/>
      <c r="C334" s="33"/>
      <c r="D334" s="102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3.5" customHeight="1">
      <c r="A335" s="1"/>
      <c r="B335" s="1"/>
      <c r="C335" s="33"/>
      <c r="D335" s="102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3.5" customHeight="1">
      <c r="A336" s="1"/>
      <c r="B336" s="1"/>
      <c r="C336" s="33"/>
      <c r="D336" s="102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3.5" customHeight="1">
      <c r="A337" s="1"/>
      <c r="B337" s="1"/>
      <c r="C337" s="33"/>
      <c r="D337" s="102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3.5" customHeight="1">
      <c r="A338" s="1"/>
      <c r="B338" s="1"/>
      <c r="C338" s="33"/>
      <c r="D338" s="102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3.5" customHeight="1">
      <c r="A339" s="1"/>
      <c r="B339" s="1"/>
      <c r="C339" s="33"/>
      <c r="D339" s="102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3.5" customHeight="1">
      <c r="A340" s="1"/>
      <c r="B340" s="1"/>
      <c r="C340" s="33"/>
      <c r="D340" s="102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3.5" customHeight="1">
      <c r="A341" s="1"/>
      <c r="B341" s="1"/>
      <c r="C341" s="33"/>
      <c r="D341" s="102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3.5" customHeight="1">
      <c r="A342" s="1"/>
      <c r="B342" s="1"/>
      <c r="C342" s="33"/>
      <c r="D342" s="102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3.5" customHeight="1">
      <c r="A343" s="1"/>
      <c r="B343" s="1"/>
      <c r="C343" s="33"/>
      <c r="D343" s="102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3.5" customHeight="1">
      <c r="A344" s="1"/>
      <c r="B344" s="1"/>
      <c r="C344" s="33"/>
      <c r="D344" s="102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3.5" customHeight="1">
      <c r="A345" s="1"/>
      <c r="B345" s="1"/>
      <c r="C345" s="33"/>
      <c r="D345" s="102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3.5" customHeight="1">
      <c r="A346" s="1"/>
      <c r="B346" s="1"/>
      <c r="C346" s="33"/>
      <c r="D346" s="102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3.5" customHeight="1">
      <c r="A347" s="1"/>
      <c r="B347" s="1"/>
      <c r="C347" s="33"/>
      <c r="D347" s="102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3.5" customHeight="1">
      <c r="A348" s="1"/>
      <c r="B348" s="1"/>
      <c r="C348" s="33"/>
      <c r="D348" s="102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3.5" customHeight="1">
      <c r="A349" s="1"/>
      <c r="B349" s="1"/>
      <c r="C349" s="33"/>
      <c r="D349" s="102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3.5" customHeight="1">
      <c r="A350" s="1"/>
      <c r="B350" s="1"/>
      <c r="C350" s="33"/>
      <c r="D350" s="102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3.5" customHeight="1">
      <c r="A351" s="1"/>
      <c r="B351" s="1"/>
      <c r="C351" s="33"/>
      <c r="D351" s="102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3.5" customHeight="1">
      <c r="A352" s="1"/>
      <c r="B352" s="1"/>
      <c r="C352" s="33"/>
      <c r="D352" s="102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3.5" customHeight="1">
      <c r="A353" s="1"/>
      <c r="B353" s="1"/>
      <c r="C353" s="33"/>
      <c r="D353" s="102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3.5" customHeight="1">
      <c r="A354" s="1"/>
      <c r="B354" s="1"/>
      <c r="C354" s="33"/>
      <c r="D354" s="102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3.5" customHeight="1">
      <c r="A355" s="1"/>
      <c r="B355" s="1"/>
      <c r="C355" s="33"/>
      <c r="D355" s="102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3.5" customHeight="1">
      <c r="A356" s="1"/>
      <c r="B356" s="1"/>
      <c r="C356" s="33"/>
      <c r="D356" s="102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3.5" customHeight="1">
      <c r="A357" s="1"/>
      <c r="B357" s="1"/>
      <c r="C357" s="33"/>
      <c r="D357" s="102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3.5" customHeight="1">
      <c r="A358" s="1"/>
      <c r="B358" s="1"/>
      <c r="C358" s="33"/>
      <c r="D358" s="102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3.5" customHeight="1">
      <c r="A359" s="1"/>
      <c r="B359" s="1"/>
      <c r="C359" s="33"/>
      <c r="D359" s="102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3.5" customHeight="1">
      <c r="A360" s="1"/>
      <c r="B360" s="1"/>
      <c r="C360" s="33"/>
      <c r="D360" s="102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3.5" customHeight="1">
      <c r="A361" s="1"/>
      <c r="B361" s="1"/>
      <c r="C361" s="33"/>
      <c r="D361" s="102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3.5" customHeight="1">
      <c r="A362" s="1"/>
      <c r="B362" s="1"/>
      <c r="C362" s="33"/>
      <c r="D362" s="102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3.5" customHeight="1">
      <c r="A363" s="1"/>
      <c r="B363" s="1"/>
      <c r="C363" s="33"/>
      <c r="D363" s="102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3.5" customHeight="1">
      <c r="A364" s="1"/>
      <c r="B364" s="1"/>
      <c r="C364" s="33"/>
      <c r="D364" s="102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3.5" customHeight="1">
      <c r="A365" s="1"/>
      <c r="B365" s="1"/>
      <c r="C365" s="33"/>
      <c r="D365" s="102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3.5" customHeight="1">
      <c r="A366" s="1"/>
      <c r="B366" s="1"/>
      <c r="C366" s="33"/>
      <c r="D366" s="102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3.5" customHeight="1">
      <c r="A367" s="1"/>
      <c r="B367" s="1"/>
      <c r="C367" s="33"/>
      <c r="D367" s="102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3.5" customHeight="1">
      <c r="A368" s="1"/>
      <c r="B368" s="1"/>
      <c r="C368" s="33"/>
      <c r="D368" s="102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3.5" customHeight="1">
      <c r="A369" s="1"/>
      <c r="B369" s="1"/>
      <c r="C369" s="33"/>
      <c r="D369" s="102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3.5" customHeight="1">
      <c r="A370" s="1"/>
      <c r="B370" s="1"/>
      <c r="C370" s="33"/>
      <c r="D370" s="102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3.5" customHeight="1">
      <c r="A371" s="1"/>
      <c r="B371" s="1"/>
      <c r="C371" s="33"/>
      <c r="D371" s="102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3.5" customHeight="1">
      <c r="A372" s="1"/>
      <c r="B372" s="1"/>
      <c r="C372" s="33"/>
      <c r="D372" s="102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3.5" customHeight="1">
      <c r="A373" s="1"/>
      <c r="B373" s="1"/>
      <c r="C373" s="33"/>
      <c r="D373" s="102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3.5" customHeight="1">
      <c r="A374" s="1"/>
      <c r="B374" s="1"/>
      <c r="C374" s="33"/>
      <c r="D374" s="102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3.5" customHeight="1">
      <c r="A375" s="1"/>
      <c r="B375" s="1"/>
      <c r="C375" s="33"/>
      <c r="D375" s="102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3.5" customHeight="1">
      <c r="A376" s="1"/>
      <c r="B376" s="1"/>
      <c r="C376" s="33"/>
      <c r="D376" s="102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3.5" customHeight="1">
      <c r="A377" s="1"/>
      <c r="B377" s="1"/>
      <c r="C377" s="33"/>
      <c r="D377" s="102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3.5" customHeight="1">
      <c r="A378" s="1"/>
      <c r="B378" s="1"/>
      <c r="C378" s="33"/>
      <c r="D378" s="102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3.5" customHeight="1">
      <c r="A379" s="1"/>
      <c r="B379" s="1"/>
      <c r="C379" s="33"/>
      <c r="D379" s="102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3.5" customHeight="1">
      <c r="A380" s="1"/>
      <c r="B380" s="1"/>
      <c r="C380" s="33"/>
      <c r="D380" s="102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3.5" customHeight="1">
      <c r="A381" s="1"/>
      <c r="B381" s="1"/>
      <c r="C381" s="33"/>
      <c r="D381" s="102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3.5" customHeight="1">
      <c r="A382" s="1"/>
      <c r="B382" s="1"/>
      <c r="C382" s="33"/>
      <c r="D382" s="102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3.5" customHeight="1">
      <c r="A383" s="1"/>
      <c r="B383" s="1"/>
      <c r="C383" s="33"/>
      <c r="D383" s="102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3.5" customHeight="1">
      <c r="A384" s="1"/>
      <c r="B384" s="1"/>
      <c r="C384" s="33"/>
      <c r="D384" s="102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3.5" customHeight="1">
      <c r="A385" s="1"/>
      <c r="B385" s="1"/>
      <c r="C385" s="33"/>
      <c r="D385" s="102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3.5" customHeight="1">
      <c r="A386" s="1"/>
      <c r="B386" s="1"/>
      <c r="C386" s="33"/>
      <c r="D386" s="102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3.5" customHeight="1">
      <c r="A387" s="1"/>
      <c r="B387" s="1"/>
      <c r="C387" s="33"/>
      <c r="D387" s="102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3.5" customHeight="1">
      <c r="A388" s="1"/>
      <c r="B388" s="1"/>
      <c r="C388" s="33"/>
      <c r="D388" s="102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3.5" customHeight="1">
      <c r="A389" s="1"/>
      <c r="B389" s="1"/>
      <c r="C389" s="33"/>
      <c r="D389" s="102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3.5" customHeight="1">
      <c r="A390" s="1"/>
      <c r="B390" s="1"/>
      <c r="C390" s="33"/>
      <c r="D390" s="102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3.5" customHeight="1">
      <c r="A391" s="1"/>
      <c r="B391" s="1"/>
      <c r="C391" s="33"/>
      <c r="D391" s="102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3.5" customHeight="1">
      <c r="A392" s="1"/>
      <c r="B392" s="1"/>
      <c r="C392" s="33"/>
      <c r="D392" s="102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3.5" customHeight="1">
      <c r="A393" s="1"/>
      <c r="B393" s="1"/>
      <c r="C393" s="33"/>
      <c r="D393" s="102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3.5" customHeight="1">
      <c r="A394" s="1"/>
      <c r="B394" s="1"/>
      <c r="C394" s="33"/>
      <c r="D394" s="102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3.5" customHeight="1">
      <c r="A395" s="1"/>
      <c r="B395" s="1"/>
      <c r="C395" s="33"/>
      <c r="D395" s="102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3.5" customHeight="1">
      <c r="A396" s="1"/>
      <c r="B396" s="1"/>
      <c r="C396" s="33"/>
      <c r="D396" s="102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3.5" customHeight="1">
      <c r="A397" s="1"/>
      <c r="B397" s="1"/>
      <c r="C397" s="33"/>
      <c r="D397" s="102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3.5" customHeight="1">
      <c r="A398" s="1"/>
      <c r="B398" s="1"/>
      <c r="C398" s="33"/>
      <c r="D398" s="102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3.5" customHeight="1">
      <c r="A399" s="1"/>
      <c r="B399" s="1"/>
      <c r="C399" s="33"/>
      <c r="D399" s="102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3.5" customHeight="1">
      <c r="A400" s="1"/>
      <c r="B400" s="1"/>
      <c r="C400" s="33"/>
      <c r="D400" s="102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3.5" customHeight="1">
      <c r="A401" s="1"/>
      <c r="B401" s="1"/>
      <c r="C401" s="33"/>
      <c r="D401" s="102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3.5" customHeight="1">
      <c r="A402" s="1"/>
      <c r="B402" s="1"/>
      <c r="C402" s="33"/>
      <c r="D402" s="102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3.5" customHeight="1">
      <c r="A403" s="1"/>
      <c r="B403" s="1"/>
      <c r="C403" s="33"/>
      <c r="D403" s="102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3.5" customHeight="1">
      <c r="A404" s="1"/>
      <c r="B404" s="1"/>
      <c r="C404" s="33"/>
      <c r="D404" s="102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3.5" customHeight="1">
      <c r="A405" s="1"/>
      <c r="B405" s="1"/>
      <c r="C405" s="33"/>
      <c r="D405" s="102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3.5" customHeight="1">
      <c r="A406" s="1"/>
      <c r="B406" s="1"/>
      <c r="C406" s="33"/>
      <c r="D406" s="102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3.5" customHeight="1">
      <c r="A407" s="1"/>
      <c r="B407" s="1"/>
      <c r="C407" s="33"/>
      <c r="D407" s="102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3.5" customHeight="1">
      <c r="A408" s="1"/>
      <c r="B408" s="1"/>
      <c r="C408" s="33"/>
      <c r="D408" s="102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3.5" customHeight="1">
      <c r="A409" s="1"/>
      <c r="B409" s="1"/>
      <c r="C409" s="33"/>
      <c r="D409" s="102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3.5" customHeight="1">
      <c r="A410" s="1"/>
      <c r="B410" s="1"/>
      <c r="C410" s="33"/>
      <c r="D410" s="102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3.5" customHeight="1">
      <c r="A411" s="1"/>
      <c r="B411" s="1"/>
      <c r="C411" s="33"/>
      <c r="D411" s="102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3.5" customHeight="1">
      <c r="A412" s="1"/>
      <c r="B412" s="1"/>
      <c r="C412" s="33"/>
      <c r="D412" s="102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3.5" customHeight="1">
      <c r="A413" s="1"/>
      <c r="B413" s="1"/>
      <c r="C413" s="33"/>
      <c r="D413" s="102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3.5" customHeight="1">
      <c r="A414" s="1"/>
      <c r="B414" s="1"/>
      <c r="C414" s="33"/>
      <c r="D414" s="102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3.5" customHeight="1">
      <c r="A415" s="1"/>
      <c r="B415" s="1"/>
      <c r="C415" s="33"/>
      <c r="D415" s="102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3.5" customHeight="1">
      <c r="A416" s="1"/>
      <c r="B416" s="1"/>
      <c r="C416" s="33"/>
      <c r="D416" s="102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3.5" customHeight="1">
      <c r="A417" s="1"/>
      <c r="B417" s="1"/>
      <c r="C417" s="33"/>
      <c r="D417" s="102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3.5" customHeight="1">
      <c r="A418" s="1"/>
      <c r="B418" s="1"/>
      <c r="C418" s="33"/>
      <c r="D418" s="102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3.5" customHeight="1">
      <c r="A419" s="1"/>
      <c r="B419" s="1"/>
      <c r="C419" s="33"/>
      <c r="D419" s="102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3.5" customHeight="1">
      <c r="A420" s="1"/>
      <c r="B420" s="1"/>
      <c r="C420" s="33"/>
      <c r="D420" s="102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3.5" customHeight="1">
      <c r="A421" s="1"/>
      <c r="B421" s="1"/>
      <c r="C421" s="33"/>
      <c r="D421" s="102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3.5" customHeight="1">
      <c r="A422" s="1"/>
      <c r="B422" s="1"/>
      <c r="C422" s="33"/>
      <c r="D422" s="102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3.5" customHeight="1">
      <c r="A423" s="1"/>
      <c r="B423" s="1"/>
      <c r="C423" s="33"/>
      <c r="D423" s="102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3.5" customHeight="1">
      <c r="A424" s="1"/>
      <c r="B424" s="1"/>
      <c r="C424" s="33"/>
      <c r="D424" s="102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3.5" customHeight="1">
      <c r="A425" s="1"/>
      <c r="B425" s="1"/>
      <c r="C425" s="33"/>
      <c r="D425" s="102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3.5" customHeight="1">
      <c r="A426" s="1"/>
      <c r="B426" s="1"/>
      <c r="C426" s="33"/>
      <c r="D426" s="102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3.5" customHeight="1">
      <c r="A427" s="1"/>
      <c r="B427" s="1"/>
      <c r="C427" s="33"/>
      <c r="D427" s="102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3.5" customHeight="1">
      <c r="A428" s="1"/>
      <c r="B428" s="1"/>
      <c r="C428" s="33"/>
      <c r="D428" s="102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3.5" customHeight="1">
      <c r="A429" s="1"/>
      <c r="B429" s="1"/>
      <c r="C429" s="33"/>
      <c r="D429" s="102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3.5" customHeight="1">
      <c r="A430" s="1"/>
      <c r="B430" s="1"/>
      <c r="C430" s="33"/>
      <c r="D430" s="102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3.5" customHeight="1">
      <c r="A431" s="1"/>
      <c r="B431" s="1"/>
      <c r="C431" s="33"/>
      <c r="D431" s="102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3.5" customHeight="1">
      <c r="A432" s="1"/>
      <c r="B432" s="1"/>
      <c r="C432" s="33"/>
      <c r="D432" s="102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3.5" customHeight="1">
      <c r="A433" s="1"/>
      <c r="B433" s="1"/>
      <c r="C433" s="33"/>
      <c r="D433" s="102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3.5" customHeight="1">
      <c r="A434" s="1"/>
      <c r="B434" s="1"/>
      <c r="C434" s="33"/>
      <c r="D434" s="102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3.5" customHeight="1">
      <c r="A435" s="1"/>
      <c r="B435" s="1"/>
      <c r="C435" s="33"/>
      <c r="D435" s="102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3.5" customHeight="1">
      <c r="A436" s="1"/>
      <c r="B436" s="1"/>
      <c r="C436" s="33"/>
      <c r="D436" s="102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3.5" customHeight="1">
      <c r="A437" s="1"/>
      <c r="B437" s="1"/>
      <c r="C437" s="33"/>
      <c r="D437" s="102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3.5" customHeight="1">
      <c r="A438" s="1"/>
      <c r="B438" s="1"/>
      <c r="C438" s="33"/>
      <c r="D438" s="102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3.5" customHeight="1">
      <c r="A439" s="1"/>
      <c r="B439" s="1"/>
      <c r="C439" s="33"/>
      <c r="D439" s="102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3.5" customHeight="1">
      <c r="A440" s="1"/>
      <c r="B440" s="1"/>
      <c r="C440" s="33"/>
      <c r="D440" s="102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3.5" customHeight="1">
      <c r="A441" s="1"/>
      <c r="B441" s="1"/>
      <c r="C441" s="33"/>
      <c r="D441" s="102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3.5" customHeight="1">
      <c r="A442" s="1"/>
      <c r="B442" s="1"/>
      <c r="C442" s="33"/>
      <c r="D442" s="102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3.5" customHeight="1">
      <c r="A443" s="1"/>
      <c r="B443" s="1"/>
      <c r="C443" s="33"/>
      <c r="D443" s="102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3.5" customHeight="1">
      <c r="A444" s="1"/>
      <c r="B444" s="1"/>
      <c r="C444" s="33"/>
      <c r="D444" s="102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3.5" customHeight="1">
      <c r="A445" s="1"/>
      <c r="B445" s="1"/>
      <c r="C445" s="33"/>
      <c r="D445" s="102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3.5" customHeight="1">
      <c r="A446" s="1"/>
      <c r="B446" s="1"/>
      <c r="C446" s="33"/>
      <c r="D446" s="102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3.5" customHeight="1">
      <c r="A447" s="1"/>
      <c r="B447" s="1"/>
      <c r="C447" s="33"/>
      <c r="D447" s="102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3.5" customHeight="1">
      <c r="A448" s="1"/>
      <c r="B448" s="1"/>
      <c r="C448" s="33"/>
      <c r="D448" s="102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3.5" customHeight="1">
      <c r="A449" s="1"/>
      <c r="B449" s="1"/>
      <c r="C449" s="33"/>
      <c r="D449" s="102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3.5" customHeight="1">
      <c r="A450" s="1"/>
      <c r="B450" s="1"/>
      <c r="C450" s="33"/>
      <c r="D450" s="102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3.5" customHeight="1">
      <c r="A451" s="1"/>
      <c r="B451" s="1"/>
      <c r="C451" s="33"/>
      <c r="D451" s="102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3.5" customHeight="1">
      <c r="A452" s="1"/>
      <c r="B452" s="1"/>
      <c r="C452" s="33"/>
      <c r="D452" s="102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3.5" customHeight="1">
      <c r="A453" s="1"/>
      <c r="B453" s="1"/>
      <c r="C453" s="33"/>
      <c r="D453" s="102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3.5" customHeight="1">
      <c r="A454" s="1"/>
      <c r="B454" s="1"/>
      <c r="C454" s="33"/>
      <c r="D454" s="102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3.5" customHeight="1">
      <c r="A455" s="1"/>
      <c r="B455" s="1"/>
      <c r="C455" s="33"/>
      <c r="D455" s="102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3.5" customHeight="1">
      <c r="A456" s="1"/>
      <c r="B456" s="1"/>
      <c r="C456" s="33"/>
      <c r="D456" s="102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3.5" customHeight="1">
      <c r="A457" s="1"/>
      <c r="B457" s="1"/>
      <c r="C457" s="33"/>
      <c r="D457" s="102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3.5" customHeight="1">
      <c r="A458" s="1"/>
      <c r="B458" s="1"/>
      <c r="C458" s="33"/>
      <c r="D458" s="102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3.5" customHeight="1">
      <c r="A459" s="1"/>
      <c r="B459" s="1"/>
      <c r="C459" s="33"/>
      <c r="D459" s="102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3.5" customHeight="1">
      <c r="A460" s="1"/>
      <c r="B460" s="1"/>
      <c r="C460" s="33"/>
      <c r="D460" s="102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3.5" customHeight="1">
      <c r="A461" s="1"/>
      <c r="B461" s="1"/>
      <c r="C461" s="33"/>
      <c r="D461" s="102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3.5" customHeight="1">
      <c r="A462" s="1"/>
      <c r="B462" s="1"/>
      <c r="C462" s="33"/>
      <c r="D462" s="102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3.5" customHeight="1">
      <c r="A463" s="1"/>
      <c r="B463" s="1"/>
      <c r="C463" s="33"/>
      <c r="D463" s="102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3.5" customHeight="1">
      <c r="A464" s="1"/>
      <c r="B464" s="1"/>
      <c r="C464" s="33"/>
      <c r="D464" s="102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3.5" customHeight="1">
      <c r="A465" s="1"/>
      <c r="B465" s="1"/>
      <c r="C465" s="33"/>
      <c r="D465" s="102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3.5" customHeight="1">
      <c r="A466" s="1"/>
      <c r="B466" s="1"/>
      <c r="C466" s="33"/>
      <c r="D466" s="102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3.5" customHeight="1">
      <c r="A467" s="1"/>
      <c r="B467" s="1"/>
      <c r="C467" s="33"/>
      <c r="D467" s="102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3.5" customHeight="1">
      <c r="A468" s="1"/>
      <c r="B468" s="1"/>
      <c r="C468" s="33"/>
      <c r="D468" s="102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3.5" customHeight="1">
      <c r="A469" s="1"/>
      <c r="B469" s="1"/>
      <c r="C469" s="33"/>
      <c r="D469" s="102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3.5" customHeight="1">
      <c r="A470" s="1"/>
      <c r="B470" s="1"/>
      <c r="C470" s="33"/>
      <c r="D470" s="102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3.5" customHeight="1">
      <c r="A471" s="1"/>
      <c r="B471" s="1"/>
      <c r="C471" s="33"/>
      <c r="D471" s="102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3.5" customHeight="1">
      <c r="A472" s="1"/>
      <c r="B472" s="1"/>
      <c r="C472" s="33"/>
      <c r="D472" s="102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3.5" customHeight="1">
      <c r="A473" s="1"/>
      <c r="B473" s="1"/>
      <c r="C473" s="33"/>
      <c r="D473" s="102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3.5" customHeight="1">
      <c r="A474" s="1"/>
      <c r="B474" s="1"/>
      <c r="C474" s="33"/>
      <c r="D474" s="102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3.5" customHeight="1">
      <c r="A475" s="1"/>
      <c r="B475" s="1"/>
      <c r="C475" s="33"/>
      <c r="D475" s="102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3.5" customHeight="1">
      <c r="A476" s="1"/>
      <c r="B476" s="1"/>
      <c r="C476" s="33"/>
      <c r="D476" s="102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3.5" customHeight="1">
      <c r="A477" s="1"/>
      <c r="B477" s="1"/>
      <c r="C477" s="33"/>
      <c r="D477" s="102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3.5" customHeight="1">
      <c r="A478" s="1"/>
      <c r="B478" s="1"/>
      <c r="C478" s="33"/>
      <c r="D478" s="102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3.5" customHeight="1">
      <c r="A479" s="1"/>
      <c r="B479" s="1"/>
      <c r="C479" s="33"/>
      <c r="D479" s="102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3.5" customHeight="1">
      <c r="A480" s="1"/>
      <c r="B480" s="1"/>
      <c r="C480" s="33"/>
      <c r="D480" s="102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3.5" customHeight="1">
      <c r="A481" s="1"/>
      <c r="B481" s="1"/>
      <c r="C481" s="33"/>
      <c r="D481" s="102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3.5" customHeight="1">
      <c r="A482" s="1"/>
      <c r="B482" s="1"/>
      <c r="C482" s="33"/>
      <c r="D482" s="102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3.5" customHeight="1">
      <c r="A483" s="1"/>
      <c r="B483" s="1"/>
      <c r="C483" s="33"/>
      <c r="D483" s="102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3.5" customHeight="1">
      <c r="A484" s="1"/>
      <c r="B484" s="1"/>
      <c r="C484" s="33"/>
      <c r="D484" s="102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3.5" customHeight="1">
      <c r="A485" s="1"/>
      <c r="B485" s="1"/>
      <c r="C485" s="33"/>
      <c r="D485" s="102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3.5" customHeight="1">
      <c r="A486" s="1"/>
      <c r="B486" s="1"/>
      <c r="C486" s="33"/>
      <c r="D486" s="102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3.5" customHeight="1">
      <c r="A487" s="1"/>
      <c r="B487" s="1"/>
      <c r="C487" s="33"/>
      <c r="D487" s="102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3.5" customHeight="1">
      <c r="A488" s="1"/>
      <c r="B488" s="1"/>
      <c r="C488" s="33"/>
      <c r="D488" s="102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3.5" customHeight="1">
      <c r="A489" s="1"/>
      <c r="B489" s="1"/>
      <c r="C489" s="33"/>
      <c r="D489" s="102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3.5" customHeight="1">
      <c r="A490" s="1"/>
      <c r="B490" s="1"/>
      <c r="C490" s="33"/>
      <c r="D490" s="102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3.5" customHeight="1">
      <c r="A491" s="1"/>
      <c r="B491" s="1"/>
      <c r="C491" s="33"/>
      <c r="D491" s="102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3.5" customHeight="1">
      <c r="A492" s="1"/>
      <c r="B492" s="1"/>
      <c r="C492" s="33"/>
      <c r="D492" s="102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3.5" customHeight="1">
      <c r="A493" s="1"/>
      <c r="B493" s="1"/>
      <c r="C493" s="33"/>
      <c r="D493" s="102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3.5" customHeight="1">
      <c r="A494" s="1"/>
      <c r="B494" s="1"/>
      <c r="C494" s="33"/>
      <c r="D494" s="102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3.5" customHeight="1">
      <c r="A495" s="1"/>
      <c r="B495" s="1"/>
      <c r="C495" s="33"/>
      <c r="D495" s="102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3.5" customHeight="1">
      <c r="A496" s="1"/>
      <c r="B496" s="1"/>
      <c r="C496" s="33"/>
      <c r="D496" s="102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3.5" customHeight="1">
      <c r="A497" s="1"/>
      <c r="B497" s="1"/>
      <c r="C497" s="33"/>
      <c r="D497" s="102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3.5" customHeight="1">
      <c r="A498" s="1"/>
      <c r="B498" s="1"/>
      <c r="C498" s="33"/>
      <c r="D498" s="102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3.5" customHeight="1">
      <c r="A499" s="1"/>
      <c r="B499" s="1"/>
      <c r="C499" s="33"/>
      <c r="D499" s="102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3.5" customHeight="1">
      <c r="A500" s="1"/>
      <c r="B500" s="1"/>
      <c r="C500" s="33"/>
      <c r="D500" s="102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3.5" customHeight="1">
      <c r="A501" s="1"/>
      <c r="B501" s="1"/>
      <c r="C501" s="33"/>
      <c r="D501" s="102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3.5" customHeight="1">
      <c r="A502" s="1"/>
      <c r="B502" s="1"/>
      <c r="C502" s="33"/>
      <c r="D502" s="102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3.5" customHeight="1">
      <c r="A503" s="1"/>
      <c r="B503" s="1"/>
      <c r="C503" s="33"/>
      <c r="D503" s="102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3.5" customHeight="1">
      <c r="A504" s="1"/>
      <c r="B504" s="1"/>
      <c r="C504" s="33"/>
      <c r="D504" s="102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3.5" customHeight="1">
      <c r="A505" s="1"/>
      <c r="B505" s="1"/>
      <c r="C505" s="33"/>
      <c r="D505" s="102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3.5" customHeight="1">
      <c r="A506" s="1"/>
      <c r="B506" s="1"/>
      <c r="C506" s="33"/>
      <c r="D506" s="102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3.5" customHeight="1">
      <c r="A507" s="1"/>
      <c r="B507" s="1"/>
      <c r="C507" s="33"/>
      <c r="D507" s="102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3.5" customHeight="1">
      <c r="A508" s="1"/>
      <c r="B508" s="1"/>
      <c r="C508" s="33"/>
      <c r="D508" s="102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3.5" customHeight="1">
      <c r="A509" s="1"/>
      <c r="B509" s="1"/>
      <c r="C509" s="33"/>
      <c r="D509" s="102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3.5" customHeight="1">
      <c r="A510" s="1"/>
      <c r="B510" s="1"/>
      <c r="C510" s="33"/>
      <c r="D510" s="102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3.5" customHeight="1">
      <c r="A511" s="1"/>
      <c r="B511" s="1"/>
      <c r="C511" s="33"/>
      <c r="D511" s="102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3.5" customHeight="1">
      <c r="A512" s="1"/>
      <c r="B512" s="1"/>
      <c r="C512" s="33"/>
      <c r="D512" s="102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3.5" customHeight="1">
      <c r="A513" s="1"/>
      <c r="B513" s="1"/>
      <c r="C513" s="33"/>
      <c r="D513" s="102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3.5" customHeight="1">
      <c r="A514" s="1"/>
      <c r="B514" s="1"/>
      <c r="C514" s="33"/>
      <c r="D514" s="102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3.5" customHeight="1">
      <c r="A515" s="1"/>
      <c r="B515" s="1"/>
      <c r="C515" s="33"/>
      <c r="D515" s="102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3.5" customHeight="1">
      <c r="A516" s="1"/>
      <c r="B516" s="1"/>
      <c r="C516" s="33"/>
      <c r="D516" s="102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3.5" customHeight="1">
      <c r="A517" s="1"/>
      <c r="B517" s="1"/>
      <c r="C517" s="33"/>
      <c r="D517" s="102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3.5" customHeight="1">
      <c r="A518" s="1"/>
      <c r="B518" s="1"/>
      <c r="C518" s="33"/>
      <c r="D518" s="102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3.5" customHeight="1">
      <c r="A519" s="1"/>
      <c r="B519" s="1"/>
      <c r="C519" s="33"/>
      <c r="D519" s="102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3.5" customHeight="1">
      <c r="A520" s="1"/>
      <c r="B520" s="1"/>
      <c r="C520" s="33"/>
      <c r="D520" s="102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3.5" customHeight="1">
      <c r="A521" s="1"/>
      <c r="B521" s="1"/>
      <c r="C521" s="33"/>
      <c r="D521" s="102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3.5" customHeight="1">
      <c r="A522" s="1"/>
      <c r="B522" s="1"/>
      <c r="C522" s="33"/>
      <c r="D522" s="102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3.5" customHeight="1">
      <c r="A523" s="1"/>
      <c r="B523" s="1"/>
      <c r="C523" s="33"/>
      <c r="D523" s="102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3.5" customHeight="1">
      <c r="A524" s="1"/>
      <c r="B524" s="1"/>
      <c r="C524" s="33"/>
      <c r="D524" s="102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3.5" customHeight="1">
      <c r="A525" s="1"/>
      <c r="B525" s="1"/>
      <c r="C525" s="33"/>
      <c r="D525" s="102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3.5" customHeight="1">
      <c r="A526" s="1"/>
      <c r="B526" s="1"/>
      <c r="C526" s="33"/>
      <c r="D526" s="102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3.5" customHeight="1">
      <c r="A527" s="1"/>
      <c r="B527" s="1"/>
      <c r="C527" s="33"/>
      <c r="D527" s="102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3.5" customHeight="1">
      <c r="A528" s="1"/>
      <c r="B528" s="1"/>
      <c r="C528" s="33"/>
      <c r="D528" s="102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3.5" customHeight="1">
      <c r="A529" s="1"/>
      <c r="B529" s="1"/>
      <c r="C529" s="33"/>
      <c r="D529" s="102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3.5" customHeight="1">
      <c r="A530" s="1"/>
      <c r="B530" s="1"/>
      <c r="C530" s="33"/>
      <c r="D530" s="102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3.5" customHeight="1">
      <c r="A531" s="1"/>
      <c r="B531" s="1"/>
      <c r="C531" s="33"/>
      <c r="D531" s="102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3.5" customHeight="1">
      <c r="A532" s="1"/>
      <c r="B532" s="1"/>
      <c r="C532" s="33"/>
      <c r="D532" s="102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3.5" customHeight="1">
      <c r="A533" s="1"/>
      <c r="B533" s="1"/>
      <c r="C533" s="33"/>
      <c r="D533" s="102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3.5" customHeight="1">
      <c r="A534" s="1"/>
      <c r="B534" s="1"/>
      <c r="C534" s="33"/>
      <c r="D534" s="102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3.5" customHeight="1">
      <c r="A535" s="1"/>
      <c r="B535" s="1"/>
      <c r="C535" s="33"/>
      <c r="D535" s="102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3.5" customHeight="1">
      <c r="A536" s="1"/>
      <c r="B536" s="1"/>
      <c r="C536" s="33"/>
      <c r="D536" s="102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3.5" customHeight="1">
      <c r="A537" s="1"/>
      <c r="B537" s="1"/>
      <c r="C537" s="33"/>
      <c r="D537" s="102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3.5" customHeight="1">
      <c r="A538" s="1"/>
      <c r="B538" s="1"/>
      <c r="C538" s="33"/>
      <c r="D538" s="102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3.5" customHeight="1">
      <c r="A539" s="1"/>
      <c r="B539" s="1"/>
      <c r="C539" s="33"/>
      <c r="D539" s="102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3.5" customHeight="1">
      <c r="A540" s="1"/>
      <c r="B540" s="1"/>
      <c r="C540" s="33"/>
      <c r="D540" s="102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3.5" customHeight="1">
      <c r="A541" s="1"/>
      <c r="B541" s="1"/>
      <c r="C541" s="33"/>
      <c r="D541" s="102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3.5" customHeight="1">
      <c r="A542" s="1"/>
      <c r="B542" s="1"/>
      <c r="C542" s="33"/>
      <c r="D542" s="102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3.5" customHeight="1">
      <c r="A543" s="1"/>
      <c r="B543" s="1"/>
      <c r="C543" s="33"/>
      <c r="D543" s="102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3.5" customHeight="1">
      <c r="A544" s="1"/>
      <c r="B544" s="1"/>
      <c r="C544" s="33"/>
      <c r="D544" s="102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3.5" customHeight="1">
      <c r="A545" s="1"/>
      <c r="B545" s="1"/>
      <c r="C545" s="33"/>
      <c r="D545" s="102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3.5" customHeight="1">
      <c r="A546" s="1"/>
      <c r="B546" s="1"/>
      <c r="C546" s="33"/>
      <c r="D546" s="102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3.5" customHeight="1">
      <c r="A547" s="1"/>
      <c r="B547" s="1"/>
      <c r="C547" s="33"/>
      <c r="D547" s="102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3.5" customHeight="1">
      <c r="A548" s="1"/>
      <c r="B548" s="1"/>
      <c r="C548" s="33"/>
      <c r="D548" s="102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3.5" customHeight="1">
      <c r="A549" s="1"/>
      <c r="B549" s="1"/>
      <c r="C549" s="33"/>
      <c r="D549" s="102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3.5" customHeight="1">
      <c r="A550" s="1"/>
      <c r="B550" s="1"/>
      <c r="C550" s="33"/>
      <c r="D550" s="102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3.5" customHeight="1">
      <c r="A551" s="1"/>
      <c r="B551" s="1"/>
      <c r="C551" s="33"/>
      <c r="D551" s="102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3.5" customHeight="1">
      <c r="A552" s="1"/>
      <c r="B552" s="1"/>
      <c r="C552" s="33"/>
      <c r="D552" s="102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3.5" customHeight="1">
      <c r="A553" s="1"/>
      <c r="B553" s="1"/>
      <c r="C553" s="33"/>
      <c r="D553" s="102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3.5" customHeight="1">
      <c r="A554" s="1"/>
      <c r="B554" s="1"/>
      <c r="C554" s="33"/>
      <c r="D554" s="102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3.5" customHeight="1">
      <c r="A555" s="1"/>
      <c r="B555" s="1"/>
      <c r="C555" s="33"/>
      <c r="D555" s="102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3.5" customHeight="1">
      <c r="A556" s="1"/>
      <c r="B556" s="1"/>
      <c r="C556" s="33"/>
      <c r="D556" s="102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3.5" customHeight="1">
      <c r="A557" s="1"/>
      <c r="B557" s="1"/>
      <c r="C557" s="33"/>
      <c r="D557" s="102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3.5" customHeight="1">
      <c r="A558" s="1"/>
      <c r="B558" s="1"/>
      <c r="C558" s="33"/>
      <c r="D558" s="102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3.5" customHeight="1">
      <c r="A559" s="1"/>
      <c r="B559" s="1"/>
      <c r="C559" s="33"/>
      <c r="D559" s="102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3.5" customHeight="1">
      <c r="A560" s="1"/>
      <c r="B560" s="1"/>
      <c r="C560" s="33"/>
      <c r="D560" s="102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3.5" customHeight="1">
      <c r="A561" s="1"/>
      <c r="B561" s="1"/>
      <c r="C561" s="33"/>
      <c r="D561" s="102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3.5" customHeight="1">
      <c r="A562" s="1"/>
      <c r="B562" s="1"/>
      <c r="C562" s="33"/>
      <c r="D562" s="102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3.5" customHeight="1">
      <c r="A563" s="1"/>
      <c r="B563" s="1"/>
      <c r="C563" s="33"/>
      <c r="D563" s="102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3.5" customHeight="1">
      <c r="A564" s="1"/>
      <c r="B564" s="1"/>
      <c r="C564" s="33"/>
      <c r="D564" s="102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3.5" customHeight="1">
      <c r="A565" s="1"/>
      <c r="B565" s="1"/>
      <c r="C565" s="33"/>
      <c r="D565" s="102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3.5" customHeight="1">
      <c r="A566" s="1"/>
      <c r="B566" s="1"/>
      <c r="C566" s="33"/>
      <c r="D566" s="102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3.5" customHeight="1">
      <c r="A567" s="1"/>
      <c r="B567" s="1"/>
      <c r="C567" s="33"/>
      <c r="D567" s="102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3.5" customHeight="1">
      <c r="A568" s="1"/>
      <c r="B568" s="1"/>
      <c r="C568" s="33"/>
      <c r="D568" s="102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3.5" customHeight="1">
      <c r="A569" s="1"/>
      <c r="B569" s="1"/>
      <c r="C569" s="33"/>
      <c r="D569" s="102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3.5" customHeight="1">
      <c r="A570" s="1"/>
      <c r="B570" s="1"/>
      <c r="C570" s="33"/>
      <c r="D570" s="102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3.5" customHeight="1">
      <c r="A571" s="1"/>
      <c r="B571" s="1"/>
      <c r="C571" s="33"/>
      <c r="D571" s="102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3.5" customHeight="1">
      <c r="A572" s="1"/>
      <c r="B572" s="1"/>
      <c r="C572" s="33"/>
      <c r="D572" s="102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3.5" customHeight="1">
      <c r="A573" s="1"/>
      <c r="B573" s="1"/>
      <c r="C573" s="33"/>
      <c r="D573" s="102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3.5" customHeight="1">
      <c r="A574" s="1"/>
      <c r="B574" s="1"/>
      <c r="C574" s="33"/>
      <c r="D574" s="102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3.5" customHeight="1">
      <c r="A575" s="1"/>
      <c r="B575" s="1"/>
      <c r="C575" s="33"/>
      <c r="D575" s="102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3.5" customHeight="1">
      <c r="A576" s="1"/>
      <c r="B576" s="1"/>
      <c r="C576" s="33"/>
      <c r="D576" s="102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3.5" customHeight="1">
      <c r="A577" s="1"/>
      <c r="B577" s="1"/>
      <c r="C577" s="33"/>
      <c r="D577" s="102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3.5" customHeight="1">
      <c r="A578" s="1"/>
      <c r="B578" s="1"/>
      <c r="C578" s="33"/>
      <c r="D578" s="102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3.5" customHeight="1">
      <c r="A579" s="1"/>
      <c r="B579" s="1"/>
      <c r="C579" s="33"/>
      <c r="D579" s="102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3.5" customHeight="1">
      <c r="A580" s="1"/>
      <c r="B580" s="1"/>
      <c r="C580" s="33"/>
      <c r="D580" s="102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3.5" customHeight="1">
      <c r="A581" s="1"/>
      <c r="B581" s="1"/>
      <c r="C581" s="33"/>
      <c r="D581" s="102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3.5" customHeight="1">
      <c r="A582" s="1"/>
      <c r="B582" s="1"/>
      <c r="C582" s="33"/>
      <c r="D582" s="102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3.5" customHeight="1">
      <c r="A583" s="1"/>
      <c r="B583" s="1"/>
      <c r="C583" s="33"/>
      <c r="D583" s="102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3.5" customHeight="1">
      <c r="A584" s="1"/>
      <c r="B584" s="1"/>
      <c r="C584" s="33"/>
      <c r="D584" s="102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3.5" customHeight="1">
      <c r="A585" s="1"/>
      <c r="B585" s="1"/>
      <c r="C585" s="33"/>
      <c r="D585" s="102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3.5" customHeight="1">
      <c r="A586" s="1"/>
      <c r="B586" s="1"/>
      <c r="C586" s="33"/>
      <c r="D586" s="102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3.5" customHeight="1">
      <c r="A587" s="1"/>
      <c r="B587" s="1"/>
      <c r="C587" s="33"/>
      <c r="D587" s="102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3.5" customHeight="1">
      <c r="A588" s="1"/>
      <c r="B588" s="1"/>
      <c r="C588" s="33"/>
      <c r="D588" s="102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3.5" customHeight="1">
      <c r="A589" s="1"/>
      <c r="B589" s="1"/>
      <c r="C589" s="33"/>
      <c r="D589" s="102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3.5" customHeight="1">
      <c r="A590" s="1"/>
      <c r="B590" s="1"/>
      <c r="C590" s="33"/>
      <c r="D590" s="102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3.5" customHeight="1">
      <c r="A591" s="1"/>
      <c r="B591" s="1"/>
      <c r="C591" s="33"/>
      <c r="D591" s="102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3.5" customHeight="1">
      <c r="A592" s="1"/>
      <c r="B592" s="1"/>
      <c r="C592" s="33"/>
      <c r="D592" s="102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3.5" customHeight="1">
      <c r="A593" s="1"/>
      <c r="B593" s="1"/>
      <c r="C593" s="33"/>
      <c r="D593" s="102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3.5" customHeight="1">
      <c r="A594" s="1"/>
      <c r="B594" s="1"/>
      <c r="C594" s="33"/>
      <c r="D594" s="102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3.5" customHeight="1">
      <c r="A595" s="1"/>
      <c r="B595" s="1"/>
      <c r="C595" s="33"/>
      <c r="D595" s="102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3.5" customHeight="1">
      <c r="A596" s="1"/>
      <c r="B596" s="1"/>
      <c r="C596" s="33"/>
      <c r="D596" s="102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3.5" customHeight="1">
      <c r="A597" s="1"/>
      <c r="B597" s="1"/>
      <c r="C597" s="33"/>
      <c r="D597" s="102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3.5" customHeight="1">
      <c r="A598" s="1"/>
      <c r="B598" s="1"/>
      <c r="C598" s="33"/>
      <c r="D598" s="102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3.5" customHeight="1">
      <c r="A599" s="1"/>
      <c r="B599" s="1"/>
      <c r="C599" s="33"/>
      <c r="D599" s="102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3.5" customHeight="1">
      <c r="A600" s="1"/>
      <c r="B600" s="1"/>
      <c r="C600" s="33"/>
      <c r="D600" s="102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3.5" customHeight="1">
      <c r="A601" s="1"/>
      <c r="B601" s="1"/>
      <c r="C601" s="33"/>
      <c r="D601" s="102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3.5" customHeight="1">
      <c r="A602" s="1"/>
      <c r="B602" s="1"/>
      <c r="C602" s="33"/>
      <c r="D602" s="102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3.5" customHeight="1">
      <c r="A603" s="1"/>
      <c r="B603" s="1"/>
      <c r="C603" s="33"/>
      <c r="D603" s="102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3.5" customHeight="1">
      <c r="A604" s="1"/>
      <c r="B604" s="1"/>
      <c r="C604" s="33"/>
      <c r="D604" s="102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3.5" customHeight="1">
      <c r="A605" s="1"/>
      <c r="B605" s="1"/>
      <c r="C605" s="33"/>
      <c r="D605" s="102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3.5" customHeight="1">
      <c r="A606" s="1"/>
      <c r="B606" s="1"/>
      <c r="C606" s="33"/>
      <c r="D606" s="102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3.5" customHeight="1">
      <c r="A607" s="1"/>
      <c r="B607" s="1"/>
      <c r="C607" s="33"/>
      <c r="D607" s="102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3.5" customHeight="1">
      <c r="A608" s="1"/>
      <c r="B608" s="1"/>
      <c r="C608" s="33"/>
      <c r="D608" s="102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3.5" customHeight="1">
      <c r="A609" s="1"/>
      <c r="B609" s="1"/>
      <c r="C609" s="33"/>
      <c r="D609" s="102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3.5" customHeight="1">
      <c r="A610" s="1"/>
      <c r="B610" s="1"/>
      <c r="C610" s="33"/>
      <c r="D610" s="102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3.5" customHeight="1">
      <c r="A611" s="1"/>
      <c r="B611" s="1"/>
      <c r="C611" s="33"/>
      <c r="D611" s="102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3.5" customHeight="1">
      <c r="A612" s="1"/>
      <c r="B612" s="1"/>
      <c r="C612" s="33"/>
      <c r="D612" s="102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3.5" customHeight="1">
      <c r="A613" s="1"/>
      <c r="B613" s="1"/>
      <c r="C613" s="33"/>
      <c r="D613" s="102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3.5" customHeight="1">
      <c r="A614" s="1"/>
      <c r="B614" s="1"/>
      <c r="C614" s="33"/>
      <c r="D614" s="102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3.5" customHeight="1">
      <c r="A615" s="1"/>
      <c r="B615" s="1"/>
      <c r="C615" s="33"/>
      <c r="D615" s="102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3.5" customHeight="1">
      <c r="A616" s="1"/>
      <c r="B616" s="1"/>
      <c r="C616" s="33"/>
      <c r="D616" s="102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3.5" customHeight="1">
      <c r="A617" s="1"/>
      <c r="B617" s="1"/>
      <c r="C617" s="33"/>
      <c r="D617" s="102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3.5" customHeight="1">
      <c r="A618" s="1"/>
      <c r="B618" s="1"/>
      <c r="C618" s="33"/>
      <c r="D618" s="102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3.5" customHeight="1">
      <c r="A619" s="1"/>
      <c r="B619" s="1"/>
      <c r="C619" s="33"/>
      <c r="D619" s="102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3.5" customHeight="1">
      <c r="A620" s="1"/>
      <c r="B620" s="1"/>
      <c r="C620" s="33"/>
      <c r="D620" s="102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3.5" customHeight="1">
      <c r="A621" s="1"/>
      <c r="B621" s="1"/>
      <c r="C621" s="33"/>
      <c r="D621" s="102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3.5" customHeight="1">
      <c r="A622" s="1"/>
      <c r="B622" s="1"/>
      <c r="C622" s="33"/>
      <c r="D622" s="102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3.5" customHeight="1">
      <c r="A623" s="1"/>
      <c r="B623" s="1"/>
      <c r="C623" s="33"/>
      <c r="D623" s="102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3.5" customHeight="1">
      <c r="A624" s="1"/>
      <c r="B624" s="1"/>
      <c r="C624" s="33"/>
      <c r="D624" s="102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3.5" customHeight="1">
      <c r="A625" s="1"/>
      <c r="B625" s="1"/>
      <c r="C625" s="33"/>
      <c r="D625" s="102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3.5" customHeight="1">
      <c r="A626" s="1"/>
      <c r="B626" s="1"/>
      <c r="C626" s="33"/>
      <c r="D626" s="102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3.5" customHeight="1">
      <c r="A627" s="1"/>
      <c r="B627" s="1"/>
      <c r="C627" s="33"/>
      <c r="D627" s="102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3.5" customHeight="1">
      <c r="A628" s="1"/>
      <c r="B628" s="1"/>
      <c r="C628" s="33"/>
      <c r="D628" s="102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3.5" customHeight="1">
      <c r="A629" s="1"/>
      <c r="B629" s="1"/>
      <c r="C629" s="33"/>
      <c r="D629" s="102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3.5" customHeight="1">
      <c r="A630" s="1"/>
      <c r="B630" s="1"/>
      <c r="C630" s="33"/>
      <c r="D630" s="102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3.5" customHeight="1">
      <c r="A631" s="1"/>
      <c r="B631" s="1"/>
      <c r="C631" s="33"/>
      <c r="D631" s="102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3.5" customHeight="1">
      <c r="A632" s="1"/>
      <c r="B632" s="1"/>
      <c r="C632" s="33"/>
      <c r="D632" s="102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3.5" customHeight="1">
      <c r="A633" s="1"/>
      <c r="B633" s="1"/>
      <c r="C633" s="33"/>
      <c r="D633" s="102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3.5" customHeight="1">
      <c r="A634" s="1"/>
      <c r="B634" s="1"/>
      <c r="C634" s="33"/>
      <c r="D634" s="102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3.5" customHeight="1">
      <c r="A635" s="1"/>
      <c r="B635" s="1"/>
      <c r="C635" s="33"/>
      <c r="D635" s="102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3.5" customHeight="1">
      <c r="A636" s="1"/>
      <c r="B636" s="1"/>
      <c r="C636" s="33"/>
      <c r="D636" s="102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3.5" customHeight="1">
      <c r="A637" s="1"/>
      <c r="B637" s="1"/>
      <c r="C637" s="33"/>
      <c r="D637" s="102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3.5" customHeight="1">
      <c r="A638" s="1"/>
      <c r="B638" s="1"/>
      <c r="C638" s="33"/>
      <c r="D638" s="102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3.5" customHeight="1">
      <c r="A639" s="1"/>
      <c r="B639" s="1"/>
      <c r="C639" s="33"/>
      <c r="D639" s="102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3.5" customHeight="1">
      <c r="A640" s="1"/>
      <c r="B640" s="1"/>
      <c r="C640" s="33"/>
      <c r="D640" s="102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3.5" customHeight="1">
      <c r="A641" s="1"/>
      <c r="B641" s="1"/>
      <c r="C641" s="33"/>
      <c r="D641" s="102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3.5" customHeight="1">
      <c r="A642" s="1"/>
      <c r="B642" s="1"/>
      <c r="C642" s="33"/>
      <c r="D642" s="102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3.5" customHeight="1">
      <c r="A643" s="1"/>
      <c r="B643" s="1"/>
      <c r="C643" s="33"/>
      <c r="D643" s="102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3.5" customHeight="1">
      <c r="A644" s="1"/>
      <c r="B644" s="1"/>
      <c r="C644" s="33"/>
      <c r="D644" s="102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3.5" customHeight="1">
      <c r="A645" s="1"/>
      <c r="B645" s="1"/>
      <c r="C645" s="33"/>
      <c r="D645" s="102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3.5" customHeight="1">
      <c r="A646" s="1"/>
      <c r="B646" s="1"/>
      <c r="C646" s="33"/>
      <c r="D646" s="102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3.5" customHeight="1">
      <c r="A647" s="1"/>
      <c r="B647" s="1"/>
      <c r="C647" s="33"/>
      <c r="D647" s="102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3.5" customHeight="1">
      <c r="A648" s="1"/>
      <c r="B648" s="1"/>
      <c r="C648" s="33"/>
      <c r="D648" s="102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3.5" customHeight="1">
      <c r="A649" s="1"/>
      <c r="B649" s="1"/>
      <c r="C649" s="33"/>
      <c r="D649" s="102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3.5" customHeight="1">
      <c r="A650" s="1"/>
      <c r="B650" s="1"/>
      <c r="C650" s="33"/>
      <c r="D650" s="102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3.5" customHeight="1">
      <c r="A651" s="1"/>
      <c r="B651" s="1"/>
      <c r="C651" s="33"/>
      <c r="D651" s="102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3.5" customHeight="1">
      <c r="A652" s="1"/>
      <c r="B652" s="1"/>
      <c r="C652" s="33"/>
      <c r="D652" s="102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3.5" customHeight="1">
      <c r="A653" s="1"/>
      <c r="B653" s="1"/>
      <c r="C653" s="33"/>
      <c r="D653" s="102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3.5" customHeight="1">
      <c r="A654" s="1"/>
      <c r="B654" s="1"/>
      <c r="C654" s="33"/>
      <c r="D654" s="102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3.5" customHeight="1">
      <c r="A655" s="1"/>
      <c r="B655" s="1"/>
      <c r="C655" s="33"/>
      <c r="D655" s="102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3.5" customHeight="1">
      <c r="A656" s="1"/>
      <c r="B656" s="1"/>
      <c r="C656" s="33"/>
      <c r="D656" s="102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3.5" customHeight="1">
      <c r="A657" s="1"/>
      <c r="B657" s="1"/>
      <c r="C657" s="33"/>
      <c r="D657" s="102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3.5" customHeight="1">
      <c r="A658" s="1"/>
      <c r="B658" s="1"/>
      <c r="C658" s="33"/>
      <c r="D658" s="102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3.5" customHeight="1">
      <c r="A659" s="1"/>
      <c r="B659" s="1"/>
      <c r="C659" s="33"/>
      <c r="D659" s="102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3.5" customHeight="1">
      <c r="A660" s="1"/>
      <c r="B660" s="1"/>
      <c r="C660" s="33"/>
      <c r="D660" s="102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3.5" customHeight="1">
      <c r="A661" s="1"/>
      <c r="B661" s="1"/>
      <c r="C661" s="33"/>
      <c r="D661" s="102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3.5" customHeight="1">
      <c r="A662" s="1"/>
      <c r="B662" s="1"/>
      <c r="C662" s="33"/>
      <c r="D662" s="102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3.5" customHeight="1">
      <c r="A663" s="1"/>
      <c r="B663" s="1"/>
      <c r="C663" s="33"/>
      <c r="D663" s="102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3.5" customHeight="1">
      <c r="A664" s="1"/>
      <c r="B664" s="1"/>
      <c r="C664" s="33"/>
      <c r="D664" s="102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3.5" customHeight="1">
      <c r="A665" s="1"/>
      <c r="B665" s="1"/>
      <c r="C665" s="33"/>
      <c r="D665" s="102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3.5" customHeight="1">
      <c r="A666" s="1"/>
      <c r="B666" s="1"/>
      <c r="C666" s="33"/>
      <c r="D666" s="102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3.5" customHeight="1">
      <c r="A667" s="1"/>
      <c r="B667" s="1"/>
      <c r="C667" s="33"/>
      <c r="D667" s="102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3.5" customHeight="1">
      <c r="A668" s="1"/>
      <c r="B668" s="1"/>
      <c r="C668" s="33"/>
      <c r="D668" s="102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3.5" customHeight="1">
      <c r="A669" s="1"/>
      <c r="B669" s="1"/>
      <c r="C669" s="33"/>
      <c r="D669" s="102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3.5" customHeight="1">
      <c r="A670" s="1"/>
      <c r="B670" s="1"/>
      <c r="C670" s="33"/>
      <c r="D670" s="102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3.5" customHeight="1">
      <c r="A671" s="1"/>
      <c r="B671" s="1"/>
      <c r="C671" s="33"/>
      <c r="D671" s="102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3.5" customHeight="1">
      <c r="A672" s="1"/>
      <c r="B672" s="1"/>
      <c r="C672" s="33"/>
      <c r="D672" s="102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3.5" customHeight="1">
      <c r="A673" s="1"/>
      <c r="B673" s="1"/>
      <c r="C673" s="33"/>
      <c r="D673" s="102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3.5" customHeight="1">
      <c r="A674" s="1"/>
      <c r="B674" s="1"/>
      <c r="C674" s="33"/>
      <c r="D674" s="102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3.5" customHeight="1">
      <c r="A675" s="1"/>
      <c r="B675" s="1"/>
      <c r="C675" s="33"/>
      <c r="D675" s="102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3.5" customHeight="1">
      <c r="A676" s="1"/>
      <c r="B676" s="1"/>
      <c r="C676" s="33"/>
      <c r="D676" s="102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3.5" customHeight="1">
      <c r="A677" s="1"/>
      <c r="B677" s="1"/>
      <c r="C677" s="33"/>
      <c r="D677" s="102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3.5" customHeight="1">
      <c r="A678" s="1"/>
      <c r="B678" s="1"/>
      <c r="C678" s="33"/>
      <c r="D678" s="102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3.5" customHeight="1">
      <c r="A679" s="1"/>
      <c r="B679" s="1"/>
      <c r="C679" s="33"/>
      <c r="D679" s="102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3.5" customHeight="1">
      <c r="A680" s="1"/>
      <c r="B680" s="1"/>
      <c r="C680" s="33"/>
      <c r="D680" s="102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3.5" customHeight="1">
      <c r="A681" s="1"/>
      <c r="B681" s="1"/>
      <c r="C681" s="33"/>
      <c r="D681" s="102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3.5" customHeight="1">
      <c r="A682" s="1"/>
      <c r="B682" s="1"/>
      <c r="C682" s="33"/>
      <c r="D682" s="102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3.5" customHeight="1">
      <c r="A683" s="1"/>
      <c r="B683" s="1"/>
      <c r="C683" s="33"/>
      <c r="D683" s="102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3.5" customHeight="1">
      <c r="A684" s="1"/>
      <c r="B684" s="1"/>
      <c r="C684" s="33"/>
      <c r="D684" s="102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3.5" customHeight="1">
      <c r="A685" s="1"/>
      <c r="B685" s="1"/>
      <c r="C685" s="33"/>
      <c r="D685" s="102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3.5" customHeight="1">
      <c r="A686" s="1"/>
      <c r="B686" s="1"/>
      <c r="C686" s="33"/>
      <c r="D686" s="102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3.5" customHeight="1">
      <c r="A687" s="1"/>
      <c r="B687" s="1"/>
      <c r="C687" s="33"/>
      <c r="D687" s="102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3.5" customHeight="1">
      <c r="A688" s="1"/>
      <c r="B688" s="1"/>
      <c r="C688" s="33"/>
      <c r="D688" s="102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3.5" customHeight="1">
      <c r="A689" s="1"/>
      <c r="B689" s="1"/>
      <c r="C689" s="33"/>
      <c r="D689" s="102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3.5" customHeight="1">
      <c r="A690" s="1"/>
      <c r="B690" s="1"/>
      <c r="C690" s="33"/>
      <c r="D690" s="102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3.5" customHeight="1">
      <c r="A691" s="1"/>
      <c r="B691" s="1"/>
      <c r="C691" s="33"/>
      <c r="D691" s="102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3.5" customHeight="1">
      <c r="A692" s="1"/>
      <c r="B692" s="1"/>
      <c r="C692" s="33"/>
      <c r="D692" s="102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3.5" customHeight="1">
      <c r="A693" s="1"/>
      <c r="B693" s="1"/>
      <c r="C693" s="33"/>
      <c r="D693" s="102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3.5" customHeight="1">
      <c r="A694" s="1"/>
      <c r="B694" s="1"/>
      <c r="C694" s="33"/>
      <c r="D694" s="102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3.5" customHeight="1">
      <c r="A695" s="1"/>
      <c r="B695" s="1"/>
      <c r="C695" s="33"/>
      <c r="D695" s="102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3.5" customHeight="1">
      <c r="A696" s="1"/>
      <c r="B696" s="1"/>
      <c r="C696" s="33"/>
      <c r="D696" s="102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3.5" customHeight="1">
      <c r="A697" s="1"/>
      <c r="B697" s="1"/>
      <c r="C697" s="33"/>
      <c r="D697" s="102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3.5" customHeight="1">
      <c r="A698" s="1"/>
      <c r="B698" s="1"/>
      <c r="C698" s="33"/>
      <c r="D698" s="102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3.5" customHeight="1">
      <c r="A699" s="1"/>
      <c r="B699" s="1"/>
      <c r="C699" s="33"/>
      <c r="D699" s="102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3.5" customHeight="1">
      <c r="A700" s="1"/>
      <c r="B700" s="1"/>
      <c r="C700" s="33"/>
      <c r="D700" s="102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3.5" customHeight="1">
      <c r="A701" s="1"/>
      <c r="B701" s="1"/>
      <c r="C701" s="33"/>
      <c r="D701" s="102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3.5" customHeight="1">
      <c r="A702" s="1"/>
      <c r="B702" s="1"/>
      <c r="C702" s="33"/>
      <c r="D702" s="102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3.5" customHeight="1">
      <c r="A703" s="1"/>
      <c r="B703" s="1"/>
      <c r="C703" s="33"/>
      <c r="D703" s="102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3.5" customHeight="1">
      <c r="A704" s="1"/>
      <c r="B704" s="1"/>
      <c r="C704" s="33"/>
      <c r="D704" s="102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3.5" customHeight="1">
      <c r="A705" s="1"/>
      <c r="B705" s="1"/>
      <c r="C705" s="33"/>
      <c r="D705" s="102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3.5" customHeight="1">
      <c r="A706" s="1"/>
      <c r="B706" s="1"/>
      <c r="C706" s="33"/>
      <c r="D706" s="102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3.5" customHeight="1">
      <c r="A707" s="1"/>
      <c r="B707" s="1"/>
      <c r="C707" s="33"/>
      <c r="D707" s="102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3.5" customHeight="1">
      <c r="A708" s="1"/>
      <c r="B708" s="1"/>
      <c r="C708" s="33"/>
      <c r="D708" s="102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3.5" customHeight="1">
      <c r="A709" s="1"/>
      <c r="B709" s="1"/>
      <c r="C709" s="33"/>
      <c r="D709" s="102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3.5" customHeight="1">
      <c r="A710" s="1"/>
      <c r="B710" s="1"/>
      <c r="C710" s="33"/>
      <c r="D710" s="102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3.5" customHeight="1">
      <c r="A711" s="1"/>
      <c r="B711" s="1"/>
      <c r="C711" s="33"/>
      <c r="D711" s="102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3.5" customHeight="1">
      <c r="A712" s="1"/>
      <c r="B712" s="1"/>
      <c r="C712" s="33"/>
      <c r="D712" s="102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3.5" customHeight="1">
      <c r="A713" s="1"/>
      <c r="B713" s="1"/>
      <c r="C713" s="33"/>
      <c r="D713" s="102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3.5" customHeight="1">
      <c r="A714" s="1"/>
      <c r="B714" s="1"/>
      <c r="C714" s="33"/>
      <c r="D714" s="102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3.5" customHeight="1">
      <c r="A715" s="1"/>
      <c r="B715" s="1"/>
      <c r="C715" s="33"/>
      <c r="D715" s="102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3.5" customHeight="1">
      <c r="A716" s="1"/>
      <c r="B716" s="1"/>
      <c r="C716" s="33"/>
      <c r="D716" s="102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3.5" customHeight="1">
      <c r="A717" s="1"/>
      <c r="B717" s="1"/>
      <c r="C717" s="33"/>
      <c r="D717" s="102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3.5" customHeight="1">
      <c r="A718" s="1"/>
      <c r="B718" s="1"/>
      <c r="C718" s="33"/>
      <c r="D718" s="102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3.5" customHeight="1">
      <c r="A719" s="1"/>
      <c r="B719" s="1"/>
      <c r="C719" s="33"/>
      <c r="D719" s="102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3.5" customHeight="1">
      <c r="A720" s="1"/>
      <c r="B720" s="1"/>
      <c r="C720" s="33"/>
      <c r="D720" s="102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3.5" customHeight="1">
      <c r="A721" s="1"/>
      <c r="B721" s="1"/>
      <c r="C721" s="33"/>
      <c r="D721" s="102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3.5" customHeight="1">
      <c r="A722" s="1"/>
      <c r="B722" s="1"/>
      <c r="C722" s="33"/>
      <c r="D722" s="102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3.5" customHeight="1">
      <c r="A723" s="1"/>
      <c r="B723" s="1"/>
      <c r="C723" s="33"/>
      <c r="D723" s="102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3.5" customHeight="1">
      <c r="A724" s="1"/>
      <c r="B724" s="1"/>
      <c r="C724" s="33"/>
      <c r="D724" s="102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3.5" customHeight="1">
      <c r="A725" s="1"/>
      <c r="B725" s="1"/>
      <c r="C725" s="33"/>
      <c r="D725" s="102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3.5" customHeight="1">
      <c r="A726" s="1"/>
      <c r="B726" s="1"/>
      <c r="C726" s="33"/>
      <c r="D726" s="102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3.5" customHeight="1">
      <c r="A727" s="1"/>
      <c r="B727" s="1"/>
      <c r="C727" s="33"/>
      <c r="D727" s="102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3.5" customHeight="1">
      <c r="A728" s="1"/>
      <c r="B728" s="1"/>
      <c r="C728" s="33"/>
      <c r="D728" s="102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3.5" customHeight="1">
      <c r="A729" s="1"/>
      <c r="B729" s="1"/>
      <c r="C729" s="33"/>
      <c r="D729" s="102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3.5" customHeight="1">
      <c r="A730" s="1"/>
      <c r="B730" s="1"/>
      <c r="C730" s="33"/>
      <c r="D730" s="102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3.5" customHeight="1">
      <c r="A731" s="1"/>
      <c r="B731" s="1"/>
      <c r="C731" s="33"/>
      <c r="D731" s="102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3.5" customHeight="1">
      <c r="A732" s="1"/>
      <c r="B732" s="1"/>
      <c r="C732" s="33"/>
      <c r="D732" s="102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3.5" customHeight="1">
      <c r="A733" s="1"/>
      <c r="B733" s="1"/>
      <c r="C733" s="33"/>
      <c r="D733" s="102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3.5" customHeight="1">
      <c r="A734" s="1"/>
      <c r="B734" s="1"/>
      <c r="C734" s="33"/>
      <c r="D734" s="102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3.5" customHeight="1">
      <c r="A735" s="1"/>
      <c r="B735" s="1"/>
      <c r="C735" s="33"/>
      <c r="D735" s="102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3.5" customHeight="1">
      <c r="A736" s="1"/>
      <c r="B736" s="1"/>
      <c r="C736" s="33"/>
      <c r="D736" s="102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3.5" customHeight="1">
      <c r="A737" s="1"/>
      <c r="B737" s="1"/>
      <c r="C737" s="33"/>
      <c r="D737" s="102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3.5" customHeight="1">
      <c r="A738" s="1"/>
      <c r="B738" s="1"/>
      <c r="C738" s="33"/>
      <c r="D738" s="102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3.5" customHeight="1">
      <c r="A739" s="1"/>
      <c r="B739" s="1"/>
      <c r="C739" s="33"/>
      <c r="D739" s="102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3.5" customHeight="1">
      <c r="A740" s="1"/>
      <c r="B740" s="1"/>
      <c r="C740" s="33"/>
      <c r="D740" s="102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3.5" customHeight="1">
      <c r="A741" s="1"/>
      <c r="B741" s="1"/>
      <c r="C741" s="33"/>
      <c r="D741" s="102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3.5" customHeight="1">
      <c r="A742" s="1"/>
      <c r="B742" s="1"/>
      <c r="C742" s="33"/>
      <c r="D742" s="102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3.5" customHeight="1">
      <c r="A743" s="1"/>
      <c r="B743" s="1"/>
      <c r="C743" s="33"/>
      <c r="D743" s="102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3.5" customHeight="1">
      <c r="A744" s="1"/>
      <c r="B744" s="1"/>
      <c r="C744" s="33"/>
      <c r="D744" s="102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3.5" customHeight="1">
      <c r="A745" s="1"/>
      <c r="B745" s="1"/>
      <c r="C745" s="33"/>
      <c r="D745" s="102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3.5" customHeight="1">
      <c r="A746" s="1"/>
      <c r="B746" s="1"/>
      <c r="C746" s="33"/>
      <c r="D746" s="102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3.5" customHeight="1">
      <c r="A747" s="1"/>
      <c r="B747" s="1"/>
      <c r="C747" s="33"/>
      <c r="D747" s="102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3.5" customHeight="1">
      <c r="A748" s="1"/>
      <c r="B748" s="1"/>
      <c r="C748" s="33"/>
      <c r="D748" s="102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3.5" customHeight="1">
      <c r="A749" s="1"/>
      <c r="B749" s="1"/>
      <c r="C749" s="33"/>
      <c r="D749" s="102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3.5" customHeight="1">
      <c r="A750" s="1"/>
      <c r="B750" s="1"/>
      <c r="C750" s="33"/>
      <c r="D750" s="102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3.5" customHeight="1">
      <c r="A751" s="1"/>
      <c r="B751" s="1"/>
      <c r="C751" s="33"/>
      <c r="D751" s="102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3.5" customHeight="1">
      <c r="A752" s="1"/>
      <c r="B752" s="1"/>
      <c r="C752" s="33"/>
      <c r="D752" s="102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3.5" customHeight="1">
      <c r="A753" s="1"/>
      <c r="B753" s="1"/>
      <c r="C753" s="33"/>
      <c r="D753" s="102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3.5" customHeight="1">
      <c r="A754" s="1"/>
      <c r="B754" s="1"/>
      <c r="C754" s="33"/>
      <c r="D754" s="102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3.5" customHeight="1">
      <c r="A755" s="1"/>
      <c r="B755" s="1"/>
      <c r="C755" s="33"/>
      <c r="D755" s="102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3.5" customHeight="1">
      <c r="A756" s="1"/>
      <c r="B756" s="1"/>
      <c r="C756" s="33"/>
      <c r="D756" s="102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3.5" customHeight="1">
      <c r="A757" s="1"/>
      <c r="B757" s="1"/>
      <c r="C757" s="33"/>
      <c r="D757" s="102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3.5" customHeight="1">
      <c r="A758" s="1"/>
      <c r="B758" s="1"/>
      <c r="C758" s="33"/>
      <c r="D758" s="102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3.5" customHeight="1">
      <c r="A759" s="1"/>
      <c r="B759" s="1"/>
      <c r="C759" s="33"/>
      <c r="D759" s="102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3.5" customHeight="1">
      <c r="A760" s="1"/>
      <c r="B760" s="1"/>
      <c r="C760" s="33"/>
      <c r="D760" s="102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3.5" customHeight="1">
      <c r="A761" s="1"/>
      <c r="B761" s="1"/>
      <c r="C761" s="33"/>
      <c r="D761" s="102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3.5" customHeight="1">
      <c r="A762" s="1"/>
      <c r="B762" s="1"/>
      <c r="C762" s="33"/>
      <c r="D762" s="102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3.5" customHeight="1">
      <c r="A763" s="1"/>
      <c r="B763" s="1"/>
      <c r="C763" s="33"/>
      <c r="D763" s="102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3.5" customHeight="1">
      <c r="A764" s="1"/>
      <c r="B764" s="1"/>
      <c r="C764" s="33"/>
      <c r="D764" s="102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3.5" customHeight="1">
      <c r="A765" s="1"/>
      <c r="B765" s="1"/>
      <c r="C765" s="33"/>
      <c r="D765" s="102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3.5" customHeight="1">
      <c r="A766" s="1"/>
      <c r="B766" s="1"/>
      <c r="C766" s="33"/>
      <c r="D766" s="102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3.5" customHeight="1">
      <c r="A767" s="1"/>
      <c r="B767" s="1"/>
      <c r="C767" s="33"/>
      <c r="D767" s="102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3.5" customHeight="1">
      <c r="A768" s="1"/>
      <c r="B768" s="1"/>
      <c r="C768" s="33"/>
      <c r="D768" s="102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3.5" customHeight="1">
      <c r="A769" s="1"/>
      <c r="B769" s="1"/>
      <c r="C769" s="33"/>
      <c r="D769" s="102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3.5" customHeight="1">
      <c r="A770" s="1"/>
      <c r="B770" s="1"/>
      <c r="C770" s="33"/>
      <c r="D770" s="102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3.5" customHeight="1">
      <c r="A771" s="1"/>
      <c r="B771" s="1"/>
      <c r="C771" s="33"/>
      <c r="D771" s="102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3.5" customHeight="1">
      <c r="A772" s="1"/>
      <c r="B772" s="1"/>
      <c r="C772" s="33"/>
      <c r="D772" s="102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3.5" customHeight="1">
      <c r="A773" s="1"/>
      <c r="B773" s="1"/>
      <c r="C773" s="33"/>
      <c r="D773" s="102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3.5" customHeight="1">
      <c r="A774" s="1"/>
      <c r="B774" s="1"/>
      <c r="C774" s="33"/>
      <c r="D774" s="102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3.5" customHeight="1">
      <c r="A775" s="1"/>
      <c r="B775" s="1"/>
      <c r="C775" s="33"/>
      <c r="D775" s="102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3.5" customHeight="1">
      <c r="A776" s="1"/>
      <c r="B776" s="1"/>
      <c r="C776" s="33"/>
      <c r="D776" s="102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3.5" customHeight="1">
      <c r="A777" s="1"/>
      <c r="B777" s="1"/>
      <c r="C777" s="33"/>
      <c r="D777" s="102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3.5" customHeight="1">
      <c r="A778" s="1"/>
      <c r="B778" s="1"/>
      <c r="C778" s="33"/>
      <c r="D778" s="102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3.5" customHeight="1">
      <c r="A779" s="1"/>
      <c r="B779" s="1"/>
      <c r="C779" s="33"/>
      <c r="D779" s="102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3.5" customHeight="1">
      <c r="A780" s="1"/>
      <c r="B780" s="1"/>
      <c r="C780" s="33"/>
      <c r="D780" s="102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3.5" customHeight="1">
      <c r="A781" s="1"/>
      <c r="B781" s="1"/>
      <c r="C781" s="33"/>
      <c r="D781" s="102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3.5" customHeight="1">
      <c r="A782" s="1"/>
      <c r="B782" s="1"/>
      <c r="C782" s="33"/>
      <c r="D782" s="102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3.5" customHeight="1">
      <c r="A783" s="1"/>
      <c r="B783" s="1"/>
      <c r="C783" s="33"/>
      <c r="D783" s="102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3.5" customHeight="1">
      <c r="A784" s="1"/>
      <c r="B784" s="1"/>
      <c r="C784" s="33"/>
      <c r="D784" s="102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3.5" customHeight="1">
      <c r="A785" s="1"/>
      <c r="B785" s="1"/>
      <c r="C785" s="33"/>
      <c r="D785" s="102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3.5" customHeight="1">
      <c r="A786" s="1"/>
      <c r="B786" s="1"/>
      <c r="C786" s="33"/>
      <c r="D786" s="102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3.5" customHeight="1">
      <c r="A787" s="1"/>
      <c r="B787" s="1"/>
      <c r="C787" s="33"/>
      <c r="D787" s="102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3.5" customHeight="1">
      <c r="A788" s="1"/>
      <c r="B788" s="1"/>
      <c r="C788" s="33"/>
      <c r="D788" s="102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3.5" customHeight="1">
      <c r="A789" s="1"/>
      <c r="B789" s="1"/>
      <c r="C789" s="33"/>
      <c r="D789" s="102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3.5" customHeight="1">
      <c r="A790" s="1"/>
      <c r="B790" s="1"/>
      <c r="C790" s="33"/>
      <c r="D790" s="102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3.5" customHeight="1">
      <c r="A791" s="1"/>
      <c r="B791" s="1"/>
      <c r="C791" s="33"/>
      <c r="D791" s="102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3.5" customHeight="1">
      <c r="A792" s="1"/>
      <c r="B792" s="1"/>
      <c r="C792" s="33"/>
      <c r="D792" s="102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3.5" customHeight="1">
      <c r="A793" s="1"/>
      <c r="B793" s="1"/>
      <c r="C793" s="33"/>
      <c r="D793" s="102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3.5" customHeight="1">
      <c r="A794" s="1"/>
      <c r="B794" s="1"/>
      <c r="C794" s="33"/>
      <c r="D794" s="102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3.5" customHeight="1">
      <c r="A795" s="1"/>
      <c r="B795" s="1"/>
      <c r="C795" s="33"/>
      <c r="D795" s="102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3.5" customHeight="1">
      <c r="A796" s="1"/>
      <c r="B796" s="1"/>
      <c r="C796" s="33"/>
      <c r="D796" s="102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3.5" customHeight="1">
      <c r="A797" s="1"/>
      <c r="B797" s="1"/>
      <c r="C797" s="33"/>
      <c r="D797" s="102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3.5" customHeight="1">
      <c r="A798" s="1"/>
      <c r="B798" s="1"/>
      <c r="C798" s="33"/>
      <c r="D798" s="102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3.5" customHeight="1">
      <c r="A799" s="1"/>
      <c r="B799" s="1"/>
      <c r="C799" s="33"/>
      <c r="D799" s="102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3.5" customHeight="1">
      <c r="A800" s="1"/>
      <c r="B800" s="1"/>
      <c r="C800" s="33"/>
      <c r="D800" s="102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3.5" customHeight="1">
      <c r="A801" s="1"/>
      <c r="B801" s="1"/>
      <c r="C801" s="33"/>
      <c r="D801" s="102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3.5" customHeight="1">
      <c r="A802" s="1"/>
      <c r="B802" s="1"/>
      <c r="C802" s="33"/>
      <c r="D802" s="102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3.5" customHeight="1">
      <c r="A803" s="1"/>
      <c r="B803" s="1"/>
      <c r="C803" s="33"/>
      <c r="D803" s="102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3.5" customHeight="1">
      <c r="A804" s="1"/>
      <c r="B804" s="1"/>
      <c r="C804" s="33"/>
      <c r="D804" s="102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3.5" customHeight="1">
      <c r="A805" s="1"/>
      <c r="B805" s="1"/>
      <c r="C805" s="33"/>
      <c r="D805" s="102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3.5" customHeight="1">
      <c r="A806" s="1"/>
      <c r="B806" s="1"/>
      <c r="C806" s="33"/>
      <c r="D806" s="102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3.5" customHeight="1">
      <c r="A807" s="1"/>
      <c r="B807" s="1"/>
      <c r="C807" s="33"/>
      <c r="D807" s="102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3.5" customHeight="1">
      <c r="A808" s="1"/>
      <c r="B808" s="1"/>
      <c r="C808" s="33"/>
      <c r="D808" s="102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3.5" customHeight="1">
      <c r="A809" s="1"/>
      <c r="B809" s="1"/>
      <c r="C809" s="33"/>
      <c r="D809" s="102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3.5" customHeight="1">
      <c r="A810" s="1"/>
      <c r="B810" s="1"/>
      <c r="C810" s="33"/>
      <c r="D810" s="102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3.5" customHeight="1">
      <c r="A811" s="1"/>
      <c r="B811" s="1"/>
      <c r="C811" s="33"/>
      <c r="D811" s="102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3.5" customHeight="1">
      <c r="A812" s="1"/>
      <c r="B812" s="1"/>
      <c r="C812" s="33"/>
      <c r="D812" s="102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3.5" customHeight="1">
      <c r="A813" s="1"/>
      <c r="B813" s="1"/>
      <c r="C813" s="33"/>
      <c r="D813" s="102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3.5" customHeight="1">
      <c r="A814" s="1"/>
      <c r="B814" s="1"/>
      <c r="C814" s="33"/>
      <c r="D814" s="102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3.5" customHeight="1">
      <c r="A815" s="1"/>
      <c r="B815" s="1"/>
      <c r="C815" s="33"/>
      <c r="D815" s="102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3.5" customHeight="1">
      <c r="A816" s="1"/>
      <c r="B816" s="1"/>
      <c r="C816" s="33"/>
      <c r="D816" s="102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3.5" customHeight="1">
      <c r="A817" s="1"/>
      <c r="B817" s="1"/>
      <c r="C817" s="33"/>
      <c r="D817" s="102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3.5" customHeight="1">
      <c r="A818" s="1"/>
      <c r="B818" s="1"/>
      <c r="C818" s="33"/>
      <c r="D818" s="102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3.5" customHeight="1">
      <c r="A819" s="1"/>
      <c r="B819" s="1"/>
      <c r="C819" s="33"/>
      <c r="D819" s="102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3.5" customHeight="1">
      <c r="A820" s="1"/>
      <c r="B820" s="1"/>
      <c r="C820" s="33"/>
      <c r="D820" s="102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3.5" customHeight="1">
      <c r="A821" s="1"/>
      <c r="B821" s="1"/>
      <c r="C821" s="33"/>
      <c r="D821" s="102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3.5" customHeight="1">
      <c r="A822" s="1"/>
      <c r="B822" s="1"/>
      <c r="C822" s="33"/>
      <c r="D822" s="102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3.5" customHeight="1">
      <c r="A823" s="1"/>
      <c r="B823" s="1"/>
      <c r="C823" s="33"/>
      <c r="D823" s="102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3.5" customHeight="1">
      <c r="A824" s="1"/>
      <c r="B824" s="1"/>
      <c r="C824" s="33"/>
      <c r="D824" s="102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3.5" customHeight="1">
      <c r="A825" s="1"/>
      <c r="B825" s="1"/>
      <c r="C825" s="33"/>
      <c r="D825" s="102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3.5" customHeight="1">
      <c r="A826" s="1"/>
      <c r="B826" s="1"/>
      <c r="C826" s="33"/>
      <c r="D826" s="102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3.5" customHeight="1">
      <c r="A827" s="1"/>
      <c r="B827" s="1"/>
      <c r="C827" s="33"/>
      <c r="D827" s="102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3.5" customHeight="1">
      <c r="A828" s="1"/>
      <c r="B828" s="1"/>
      <c r="C828" s="33"/>
      <c r="D828" s="102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3.5" customHeight="1">
      <c r="A829" s="1"/>
      <c r="B829" s="1"/>
      <c r="C829" s="33"/>
      <c r="D829" s="102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3.5" customHeight="1">
      <c r="A830" s="1"/>
      <c r="B830" s="1"/>
      <c r="C830" s="33"/>
      <c r="D830" s="102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3.5" customHeight="1">
      <c r="A831" s="1"/>
      <c r="B831" s="1"/>
      <c r="C831" s="33"/>
      <c r="D831" s="102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3.5" customHeight="1">
      <c r="A832" s="1"/>
      <c r="B832" s="1"/>
      <c r="C832" s="33"/>
      <c r="D832" s="102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3.5" customHeight="1">
      <c r="A833" s="1"/>
      <c r="B833" s="1"/>
      <c r="C833" s="33"/>
      <c r="D833" s="102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3.5" customHeight="1">
      <c r="A834" s="1"/>
      <c r="B834" s="1"/>
      <c r="C834" s="33"/>
      <c r="D834" s="102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3.5" customHeight="1">
      <c r="A835" s="1"/>
      <c r="B835" s="1"/>
      <c r="C835" s="33"/>
      <c r="D835" s="102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3.5" customHeight="1">
      <c r="A836" s="1"/>
      <c r="B836" s="1"/>
      <c r="C836" s="33"/>
      <c r="D836" s="102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3.5" customHeight="1">
      <c r="A837" s="1"/>
      <c r="B837" s="1"/>
      <c r="C837" s="33"/>
      <c r="D837" s="102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3.5" customHeight="1">
      <c r="A838" s="1"/>
      <c r="B838" s="1"/>
      <c r="C838" s="33"/>
      <c r="D838" s="102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3.5" customHeight="1">
      <c r="A839" s="1"/>
      <c r="B839" s="1"/>
      <c r="C839" s="33"/>
      <c r="D839" s="102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3.5" customHeight="1">
      <c r="A840" s="1"/>
      <c r="B840" s="1"/>
      <c r="C840" s="33"/>
      <c r="D840" s="102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3.5" customHeight="1">
      <c r="A841" s="1"/>
      <c r="B841" s="1"/>
      <c r="C841" s="33"/>
      <c r="D841" s="102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3.5" customHeight="1">
      <c r="A842" s="1"/>
      <c r="B842" s="1"/>
      <c r="C842" s="33"/>
      <c r="D842" s="102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3.5" customHeight="1">
      <c r="A843" s="1"/>
      <c r="B843" s="1"/>
      <c r="C843" s="33"/>
      <c r="D843" s="102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3.5" customHeight="1">
      <c r="A844" s="1"/>
      <c r="B844" s="1"/>
      <c r="C844" s="33"/>
      <c r="D844" s="102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3.5" customHeight="1">
      <c r="A845" s="1"/>
      <c r="B845" s="1"/>
      <c r="C845" s="33"/>
      <c r="D845" s="102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3.5" customHeight="1">
      <c r="A846" s="1"/>
      <c r="B846" s="1"/>
      <c r="C846" s="33"/>
      <c r="D846" s="102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3.5" customHeight="1">
      <c r="A847" s="1"/>
      <c r="B847" s="1"/>
      <c r="C847" s="33"/>
      <c r="D847" s="102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3.5" customHeight="1">
      <c r="A848" s="1"/>
      <c r="B848" s="1"/>
      <c r="C848" s="33"/>
      <c r="D848" s="102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3.5" customHeight="1">
      <c r="A849" s="1"/>
      <c r="B849" s="1"/>
      <c r="C849" s="33"/>
      <c r="D849" s="102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3.5" customHeight="1">
      <c r="A850" s="1"/>
      <c r="B850" s="1"/>
      <c r="C850" s="33"/>
      <c r="D850" s="102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3.5" customHeight="1">
      <c r="A851" s="1"/>
      <c r="B851" s="1"/>
      <c r="C851" s="33"/>
      <c r="D851" s="102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3.5" customHeight="1">
      <c r="A852" s="1"/>
      <c r="B852" s="1"/>
      <c r="C852" s="33"/>
      <c r="D852" s="102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3.5" customHeight="1">
      <c r="A853" s="1"/>
      <c r="B853" s="1"/>
      <c r="C853" s="33"/>
      <c r="D853" s="102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3.5" customHeight="1">
      <c r="A854" s="1"/>
      <c r="B854" s="1"/>
      <c r="C854" s="33"/>
      <c r="D854" s="102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3.5" customHeight="1">
      <c r="A855" s="1"/>
      <c r="B855" s="1"/>
      <c r="C855" s="33"/>
      <c r="D855" s="102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3.5" customHeight="1">
      <c r="A856" s="1"/>
      <c r="B856" s="1"/>
      <c r="C856" s="33"/>
      <c r="D856" s="102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3.5" customHeight="1">
      <c r="A857" s="1"/>
      <c r="B857" s="1"/>
      <c r="C857" s="33"/>
      <c r="D857" s="102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3.5" customHeight="1">
      <c r="A858" s="1"/>
      <c r="B858" s="1"/>
      <c r="C858" s="33"/>
      <c r="D858" s="102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3.5" customHeight="1">
      <c r="A859" s="1"/>
      <c r="B859" s="1"/>
      <c r="C859" s="33"/>
      <c r="D859" s="102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3.5" customHeight="1">
      <c r="A860" s="1"/>
      <c r="B860" s="1"/>
      <c r="C860" s="33"/>
      <c r="D860" s="102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3.5" customHeight="1">
      <c r="A861" s="1"/>
      <c r="B861" s="1"/>
      <c r="C861" s="33"/>
      <c r="D861" s="102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3.5" customHeight="1">
      <c r="A862" s="1"/>
      <c r="B862" s="1"/>
      <c r="C862" s="33"/>
      <c r="D862" s="102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3.5" customHeight="1">
      <c r="A863" s="1"/>
      <c r="B863" s="1"/>
      <c r="C863" s="33"/>
      <c r="D863" s="102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3.5" customHeight="1">
      <c r="A864" s="1"/>
      <c r="B864" s="1"/>
      <c r="C864" s="33"/>
      <c r="D864" s="102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3.5" customHeight="1">
      <c r="A865" s="1"/>
      <c r="B865" s="1"/>
      <c r="C865" s="33"/>
      <c r="D865" s="102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3.5" customHeight="1">
      <c r="A866" s="1"/>
      <c r="B866" s="1"/>
      <c r="C866" s="33"/>
      <c r="D866" s="102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3.5" customHeight="1">
      <c r="A867" s="1"/>
      <c r="B867" s="1"/>
      <c r="C867" s="33"/>
      <c r="D867" s="102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3.5" customHeight="1">
      <c r="A868" s="1"/>
      <c r="B868" s="1"/>
      <c r="C868" s="33"/>
      <c r="D868" s="102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3.5" customHeight="1">
      <c r="A869" s="1"/>
      <c r="B869" s="1"/>
      <c r="C869" s="33"/>
      <c r="D869" s="102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3.5" customHeight="1">
      <c r="A870" s="1"/>
      <c r="B870" s="1"/>
      <c r="C870" s="33"/>
      <c r="D870" s="102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3.5" customHeight="1">
      <c r="A871" s="1"/>
      <c r="B871" s="1"/>
      <c r="C871" s="33"/>
      <c r="D871" s="102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3.5" customHeight="1">
      <c r="A872" s="1"/>
      <c r="B872" s="1"/>
      <c r="C872" s="33"/>
      <c r="D872" s="102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3.5" customHeight="1">
      <c r="A873" s="1"/>
      <c r="B873" s="1"/>
      <c r="C873" s="33"/>
      <c r="D873" s="102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3.5" customHeight="1">
      <c r="A874" s="1"/>
      <c r="B874" s="1"/>
      <c r="C874" s="33"/>
      <c r="D874" s="102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3.5" customHeight="1">
      <c r="A875" s="1"/>
      <c r="B875" s="1"/>
      <c r="C875" s="33"/>
      <c r="D875" s="102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3.5" customHeight="1">
      <c r="A876" s="1"/>
      <c r="B876" s="1"/>
      <c r="C876" s="33"/>
      <c r="D876" s="102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3.5" customHeight="1">
      <c r="A877" s="1"/>
      <c r="B877" s="1"/>
      <c r="C877" s="33"/>
      <c r="D877" s="102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3.5" customHeight="1">
      <c r="A878" s="1"/>
      <c r="B878" s="1"/>
      <c r="C878" s="33"/>
      <c r="D878" s="102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3.5" customHeight="1">
      <c r="A879" s="1"/>
      <c r="B879" s="1"/>
      <c r="C879" s="33"/>
      <c r="D879" s="102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3.5" customHeight="1">
      <c r="A880" s="1"/>
      <c r="B880" s="1"/>
      <c r="C880" s="33"/>
      <c r="D880" s="102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3.5" customHeight="1">
      <c r="A881" s="1"/>
      <c r="B881" s="1"/>
      <c r="C881" s="33"/>
      <c r="D881" s="102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3.5" customHeight="1">
      <c r="A882" s="1"/>
      <c r="B882" s="1"/>
      <c r="C882" s="33"/>
      <c r="D882" s="102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3.5" customHeight="1">
      <c r="A883" s="1"/>
      <c r="B883" s="1"/>
      <c r="C883" s="33"/>
      <c r="D883" s="102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3.5" customHeight="1">
      <c r="A884" s="1"/>
      <c r="B884" s="1"/>
      <c r="C884" s="33"/>
      <c r="D884" s="102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3.5" customHeight="1">
      <c r="A885" s="1"/>
      <c r="B885" s="1"/>
      <c r="C885" s="33"/>
      <c r="D885" s="102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3.5" customHeight="1">
      <c r="A886" s="1"/>
      <c r="B886" s="1"/>
      <c r="C886" s="33"/>
      <c r="D886" s="102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3.5" customHeight="1">
      <c r="A887" s="1"/>
      <c r="B887" s="1"/>
      <c r="C887" s="33"/>
      <c r="D887" s="102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3.5" customHeight="1">
      <c r="A888" s="1"/>
      <c r="B888" s="1"/>
      <c r="C888" s="33"/>
      <c r="D888" s="102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3.5" customHeight="1">
      <c r="A889" s="1"/>
      <c r="B889" s="1"/>
      <c r="C889" s="33"/>
      <c r="D889" s="102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3.5" customHeight="1">
      <c r="A890" s="1"/>
      <c r="B890" s="1"/>
      <c r="C890" s="33"/>
      <c r="D890" s="102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3.5" customHeight="1">
      <c r="A891" s="1"/>
      <c r="B891" s="1"/>
      <c r="C891" s="33"/>
      <c r="D891" s="102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3.5" customHeight="1">
      <c r="A892" s="1"/>
      <c r="B892" s="1"/>
      <c r="C892" s="33"/>
      <c r="D892" s="102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3.5" customHeight="1">
      <c r="A893" s="1"/>
      <c r="B893" s="1"/>
      <c r="C893" s="33"/>
      <c r="D893" s="102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3.5" customHeight="1">
      <c r="A894" s="1"/>
      <c r="B894" s="1"/>
      <c r="C894" s="33"/>
      <c r="D894" s="102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3.5" customHeight="1">
      <c r="A895" s="1"/>
      <c r="B895" s="1"/>
      <c r="C895" s="33"/>
      <c r="D895" s="102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3.5" customHeight="1">
      <c r="A896" s="1"/>
      <c r="B896" s="1"/>
      <c r="C896" s="33"/>
      <c r="D896" s="102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3.5" customHeight="1">
      <c r="A897" s="1"/>
      <c r="B897" s="1"/>
      <c r="C897" s="33"/>
      <c r="D897" s="102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3.5" customHeight="1">
      <c r="A898" s="1"/>
      <c r="B898" s="1"/>
      <c r="C898" s="33"/>
      <c r="D898" s="102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3.5" customHeight="1">
      <c r="A899" s="1"/>
      <c r="B899" s="1"/>
      <c r="C899" s="33"/>
      <c r="D899" s="102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3.5" customHeight="1">
      <c r="A900" s="1"/>
      <c r="B900" s="1"/>
      <c r="C900" s="33"/>
      <c r="D900" s="102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3.5" customHeight="1">
      <c r="A901" s="1"/>
      <c r="B901" s="1"/>
      <c r="C901" s="33"/>
      <c r="D901" s="102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3.5" customHeight="1">
      <c r="A902" s="1"/>
      <c r="B902" s="1"/>
      <c r="C902" s="33"/>
      <c r="D902" s="102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3.5" customHeight="1">
      <c r="A903" s="1"/>
      <c r="B903" s="1"/>
      <c r="C903" s="33"/>
      <c r="D903" s="102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3.5" customHeight="1">
      <c r="A904" s="1"/>
      <c r="B904" s="1"/>
      <c r="C904" s="33"/>
      <c r="D904" s="102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3.5" customHeight="1">
      <c r="A905" s="1"/>
      <c r="B905" s="1"/>
      <c r="C905" s="33"/>
      <c r="D905" s="102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3.5" customHeight="1">
      <c r="A906" s="1"/>
      <c r="B906" s="1"/>
      <c r="C906" s="33"/>
      <c r="D906" s="102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3.5" customHeight="1">
      <c r="A907" s="1"/>
      <c r="B907" s="1"/>
      <c r="C907" s="33"/>
      <c r="D907" s="102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3.5" customHeight="1">
      <c r="A908" s="1"/>
      <c r="B908" s="1"/>
      <c r="C908" s="33"/>
      <c r="D908" s="102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3.5" customHeight="1">
      <c r="A909" s="1"/>
      <c r="B909" s="1"/>
      <c r="C909" s="33"/>
      <c r="D909" s="102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3.5" customHeight="1">
      <c r="A910" s="1"/>
      <c r="B910" s="1"/>
      <c r="C910" s="33"/>
      <c r="D910" s="102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3.5" customHeight="1">
      <c r="A911" s="1"/>
      <c r="B911" s="1"/>
      <c r="C911" s="33"/>
      <c r="D911" s="102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3.5" customHeight="1">
      <c r="A912" s="1"/>
      <c r="B912" s="1"/>
      <c r="C912" s="33"/>
      <c r="D912" s="102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3.5" customHeight="1">
      <c r="A913" s="1"/>
      <c r="B913" s="1"/>
      <c r="C913" s="33"/>
      <c r="D913" s="102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3.5" customHeight="1">
      <c r="A914" s="1"/>
      <c r="B914" s="1"/>
      <c r="C914" s="33"/>
      <c r="D914" s="102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3.5" customHeight="1">
      <c r="A915" s="1"/>
      <c r="B915" s="1"/>
      <c r="C915" s="33"/>
      <c r="D915" s="102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3.5" customHeight="1">
      <c r="A916" s="1"/>
      <c r="B916" s="1"/>
      <c r="C916" s="33"/>
      <c r="D916" s="102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3.5" customHeight="1">
      <c r="A917" s="1"/>
      <c r="B917" s="1"/>
      <c r="C917" s="33"/>
      <c r="D917" s="102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3.5" customHeight="1">
      <c r="A918" s="1"/>
      <c r="B918" s="1"/>
      <c r="C918" s="33"/>
      <c r="D918" s="102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3.5" customHeight="1">
      <c r="A919" s="1"/>
      <c r="B919" s="1"/>
      <c r="C919" s="33"/>
      <c r="D919" s="102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3.5" customHeight="1">
      <c r="A920" s="1"/>
      <c r="B920" s="1"/>
      <c r="C920" s="33"/>
      <c r="D920" s="102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3.5" customHeight="1">
      <c r="A921" s="1"/>
      <c r="B921" s="1"/>
      <c r="C921" s="33"/>
      <c r="D921" s="102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3.5" customHeight="1">
      <c r="A922" s="1"/>
      <c r="B922" s="1"/>
      <c r="C922" s="33"/>
      <c r="D922" s="102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3.5" customHeight="1">
      <c r="A923" s="1"/>
      <c r="B923" s="1"/>
      <c r="C923" s="33"/>
      <c r="D923" s="102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3.5" customHeight="1">
      <c r="A924" s="1"/>
      <c r="B924" s="1"/>
      <c r="C924" s="33"/>
      <c r="D924" s="102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3.5" customHeight="1">
      <c r="A925" s="1"/>
      <c r="B925" s="1"/>
      <c r="C925" s="33"/>
      <c r="D925" s="102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3.5" customHeight="1">
      <c r="A926" s="1"/>
      <c r="B926" s="1"/>
      <c r="C926" s="33"/>
      <c r="D926" s="102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3.5" customHeight="1">
      <c r="A927" s="1"/>
      <c r="B927" s="1"/>
      <c r="C927" s="33"/>
      <c r="D927" s="102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3.5" customHeight="1">
      <c r="A928" s="1"/>
      <c r="B928" s="1"/>
      <c r="C928" s="33"/>
      <c r="D928" s="102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3.5" customHeight="1">
      <c r="A929" s="1"/>
      <c r="B929" s="1"/>
      <c r="C929" s="33"/>
      <c r="D929" s="102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3.5" customHeight="1">
      <c r="A930" s="1"/>
      <c r="B930" s="1"/>
      <c r="C930" s="33"/>
      <c r="D930" s="102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3.5" customHeight="1">
      <c r="A931" s="1"/>
      <c r="B931" s="1"/>
      <c r="C931" s="33"/>
      <c r="D931" s="102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3.5" customHeight="1">
      <c r="A932" s="1"/>
      <c r="B932" s="1"/>
      <c r="C932" s="33"/>
      <c r="D932" s="102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3.5" customHeight="1">
      <c r="A933" s="1"/>
      <c r="B933" s="1"/>
      <c r="C933" s="33"/>
      <c r="D933" s="102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3.5" customHeight="1">
      <c r="A934" s="1"/>
      <c r="B934" s="1"/>
      <c r="C934" s="33"/>
      <c r="D934" s="102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3.5" customHeight="1">
      <c r="A935" s="1"/>
      <c r="B935" s="1"/>
      <c r="C935" s="33"/>
      <c r="D935" s="102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3.5" customHeight="1">
      <c r="A936" s="1"/>
      <c r="B936" s="1"/>
      <c r="C936" s="33"/>
      <c r="D936" s="102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3.5" customHeight="1">
      <c r="A937" s="1"/>
      <c r="B937" s="1"/>
      <c r="C937" s="33"/>
      <c r="D937" s="102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3.5" customHeight="1">
      <c r="A938" s="1"/>
      <c r="B938" s="1"/>
      <c r="C938" s="33"/>
      <c r="D938" s="102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3.5" customHeight="1">
      <c r="A939" s="1"/>
      <c r="B939" s="1"/>
      <c r="C939" s="33"/>
      <c r="D939" s="102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3.5" customHeight="1">
      <c r="A940" s="1"/>
      <c r="B940" s="1"/>
      <c r="C940" s="33"/>
      <c r="D940" s="102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3.5" customHeight="1">
      <c r="A941" s="1"/>
      <c r="B941" s="1"/>
      <c r="C941" s="33"/>
      <c r="D941" s="102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3.5" customHeight="1">
      <c r="A942" s="1"/>
      <c r="B942" s="1"/>
      <c r="C942" s="33"/>
      <c r="D942" s="102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3.5" customHeight="1">
      <c r="A943" s="1"/>
      <c r="B943" s="1"/>
      <c r="C943" s="33"/>
      <c r="D943" s="102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3.5" customHeight="1">
      <c r="A944" s="1"/>
      <c r="B944" s="1"/>
      <c r="C944" s="33"/>
      <c r="D944" s="102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3.5" customHeight="1">
      <c r="A945" s="1"/>
      <c r="B945" s="1"/>
      <c r="C945" s="33"/>
      <c r="D945" s="102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3.5" customHeight="1">
      <c r="A946" s="1"/>
      <c r="B946" s="1"/>
      <c r="C946" s="33"/>
      <c r="D946" s="102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3.5" customHeight="1">
      <c r="A947" s="1"/>
      <c r="B947" s="1"/>
      <c r="C947" s="33"/>
      <c r="D947" s="102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3.5" customHeight="1">
      <c r="A948" s="1"/>
      <c r="B948" s="1"/>
      <c r="C948" s="33"/>
      <c r="D948" s="102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3.5" customHeight="1">
      <c r="A949" s="1"/>
      <c r="B949" s="1"/>
      <c r="C949" s="33"/>
      <c r="D949" s="102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3.5" customHeight="1">
      <c r="A950" s="1"/>
      <c r="B950" s="1"/>
      <c r="C950" s="33"/>
      <c r="D950" s="102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3.5" customHeight="1">
      <c r="A951" s="1"/>
      <c r="B951" s="1"/>
      <c r="C951" s="33"/>
      <c r="D951" s="102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3.5" customHeight="1">
      <c r="A952" s="1"/>
      <c r="B952" s="1"/>
      <c r="C952" s="33"/>
      <c r="D952" s="102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3.5" customHeight="1">
      <c r="A953" s="1"/>
      <c r="B953" s="1"/>
      <c r="C953" s="33"/>
      <c r="D953" s="102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3.5" customHeight="1">
      <c r="A954" s="1"/>
      <c r="B954" s="1"/>
      <c r="C954" s="33"/>
      <c r="D954" s="102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3.5" customHeight="1">
      <c r="A955" s="1"/>
      <c r="B955" s="1"/>
      <c r="C955" s="33"/>
      <c r="D955" s="102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3.5" customHeight="1">
      <c r="A956" s="1"/>
      <c r="B956" s="1"/>
      <c r="C956" s="33"/>
      <c r="D956" s="102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3.5" customHeight="1">
      <c r="A957" s="1"/>
      <c r="B957" s="1"/>
      <c r="C957" s="33"/>
      <c r="D957" s="102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3.5" customHeight="1">
      <c r="A958" s="1"/>
      <c r="B958" s="1"/>
      <c r="C958" s="33"/>
      <c r="D958" s="102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3.5" customHeight="1">
      <c r="A959" s="1"/>
      <c r="B959" s="1"/>
      <c r="C959" s="33"/>
      <c r="D959" s="102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3.5" customHeight="1">
      <c r="A960" s="1"/>
      <c r="B960" s="1"/>
      <c r="C960" s="33"/>
      <c r="D960" s="102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3.5" customHeight="1">
      <c r="A961" s="1"/>
      <c r="B961" s="1"/>
      <c r="C961" s="33"/>
      <c r="D961" s="102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3.5" customHeight="1">
      <c r="A962" s="1"/>
      <c r="B962" s="1"/>
      <c r="C962" s="33"/>
      <c r="D962" s="102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3.5" customHeight="1">
      <c r="A963" s="1"/>
      <c r="B963" s="1"/>
      <c r="C963" s="33"/>
      <c r="D963" s="102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3.5" customHeight="1">
      <c r="A964" s="1"/>
      <c r="B964" s="1"/>
      <c r="C964" s="33"/>
      <c r="D964" s="102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3.5" customHeight="1">
      <c r="A965" s="1"/>
      <c r="B965" s="1"/>
      <c r="C965" s="33"/>
      <c r="D965" s="102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3.5" customHeight="1">
      <c r="A966" s="1"/>
      <c r="B966" s="1"/>
      <c r="C966" s="33"/>
      <c r="D966" s="102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3.5" customHeight="1">
      <c r="A967" s="1"/>
      <c r="B967" s="1"/>
      <c r="C967" s="33"/>
      <c r="D967" s="102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3.5" customHeight="1">
      <c r="A968" s="1"/>
      <c r="B968" s="1"/>
      <c r="C968" s="33"/>
      <c r="D968" s="102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3.5" customHeight="1">
      <c r="A969" s="1"/>
      <c r="B969" s="1"/>
      <c r="C969" s="33"/>
      <c r="D969" s="102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3.5" customHeight="1">
      <c r="A970" s="1"/>
      <c r="B970" s="1"/>
      <c r="C970" s="33"/>
      <c r="D970" s="102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3.5" customHeight="1">
      <c r="A971" s="1"/>
      <c r="B971" s="1"/>
      <c r="C971" s="33"/>
      <c r="D971" s="102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3.5" customHeight="1">
      <c r="A972" s="1"/>
      <c r="B972" s="1"/>
      <c r="C972" s="33"/>
      <c r="D972" s="102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3.5" customHeight="1">
      <c r="A973" s="1"/>
      <c r="B973" s="1"/>
      <c r="C973" s="33"/>
      <c r="D973" s="102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3.5" customHeight="1">
      <c r="A974" s="1"/>
      <c r="B974" s="1"/>
      <c r="C974" s="33"/>
      <c r="D974" s="102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3.5" customHeight="1">
      <c r="A975" s="1"/>
      <c r="B975" s="1"/>
      <c r="C975" s="33"/>
      <c r="D975" s="102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3.5" customHeight="1">
      <c r="A976" s="1"/>
      <c r="B976" s="1"/>
      <c r="C976" s="33"/>
      <c r="D976" s="102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3.5" customHeight="1">
      <c r="A977" s="1"/>
      <c r="B977" s="1"/>
      <c r="C977" s="33"/>
      <c r="D977" s="102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3.5" customHeight="1">
      <c r="A978" s="1"/>
      <c r="B978" s="1"/>
      <c r="C978" s="33"/>
      <c r="D978" s="102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3.5" customHeight="1">
      <c r="A979" s="1"/>
      <c r="B979" s="1"/>
      <c r="C979" s="33"/>
      <c r="D979" s="102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3.5" customHeight="1">
      <c r="A980" s="1"/>
      <c r="B980" s="1"/>
      <c r="C980" s="33"/>
      <c r="D980" s="102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3.5" customHeight="1">
      <c r="A981" s="1"/>
      <c r="B981" s="1"/>
      <c r="C981" s="33"/>
      <c r="D981" s="102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3.5" customHeight="1">
      <c r="A982" s="1"/>
      <c r="B982" s="1"/>
      <c r="C982" s="33"/>
      <c r="D982" s="102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3.5" customHeight="1">
      <c r="A983" s="1"/>
      <c r="B983" s="1"/>
      <c r="C983" s="33"/>
      <c r="D983" s="102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3.5" customHeight="1">
      <c r="A984" s="1"/>
      <c r="B984" s="1"/>
      <c r="C984" s="33"/>
      <c r="D984" s="102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3.5" customHeight="1">
      <c r="A985" s="1"/>
      <c r="B985" s="1"/>
      <c r="C985" s="33"/>
      <c r="D985" s="102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3.5" customHeight="1">
      <c r="A986" s="1"/>
      <c r="B986" s="1"/>
      <c r="C986" s="33"/>
      <c r="D986" s="102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3.5" customHeight="1">
      <c r="A987" s="1"/>
      <c r="B987" s="1"/>
      <c r="C987" s="33"/>
      <c r="D987" s="102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3.5" customHeight="1">
      <c r="A988" s="1"/>
      <c r="B988" s="1"/>
      <c r="C988" s="33"/>
      <c r="D988" s="102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3.5" customHeight="1">
      <c r="A989" s="1"/>
      <c r="B989" s="1"/>
      <c r="C989" s="33"/>
      <c r="D989" s="102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3.5" customHeight="1">
      <c r="A990" s="1"/>
      <c r="B990" s="1"/>
      <c r="C990" s="33"/>
      <c r="D990" s="102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3.5" customHeight="1">
      <c r="A991" s="1"/>
      <c r="B991" s="1"/>
      <c r="C991" s="33"/>
      <c r="D991" s="102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3.5" customHeight="1">
      <c r="A992" s="1"/>
      <c r="B992" s="1"/>
      <c r="C992" s="33"/>
      <c r="D992" s="102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3.5" customHeight="1">
      <c r="A993" s="1"/>
      <c r="B993" s="1"/>
      <c r="C993" s="33"/>
      <c r="D993" s="102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3.5" customHeight="1">
      <c r="A994" s="1"/>
      <c r="B994" s="1"/>
      <c r="C994" s="33"/>
      <c r="D994" s="102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3.5" customHeight="1">
      <c r="A995" s="1"/>
      <c r="B995" s="1"/>
      <c r="C995" s="33"/>
      <c r="D995" s="102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3.5" customHeight="1">
      <c r="A996" s="1"/>
      <c r="B996" s="1"/>
      <c r="C996" s="33"/>
      <c r="D996" s="102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3.5" customHeight="1">
      <c r="A997" s="1"/>
      <c r="B997" s="1"/>
      <c r="C997" s="33"/>
      <c r="D997" s="102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3.5" customHeight="1">
      <c r="A998" s="1"/>
      <c r="B998" s="1"/>
      <c r="C998" s="33"/>
      <c r="D998" s="102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3.5" customHeight="1">
      <c r="A999" s="1"/>
      <c r="B999" s="1"/>
      <c r="C999" s="33"/>
      <c r="D999" s="102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3.5" customHeight="1">
      <c r="A1000" s="1"/>
      <c r="B1000" s="1"/>
      <c r="C1000" s="33"/>
      <c r="D1000" s="102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ht="13.5" customHeight="1">
      <c r="A1001" s="1"/>
      <c r="B1001" s="1"/>
      <c r="C1001" s="33"/>
      <c r="D1001" s="102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ht="13.5" customHeight="1">
      <c r="A1002" s="1"/>
      <c r="B1002" s="1"/>
      <c r="C1002" s="33"/>
      <c r="D1002" s="102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ht="13.5" customHeight="1">
      <c r="A1003" s="1"/>
      <c r="B1003" s="1"/>
      <c r="C1003" s="33"/>
      <c r="D1003" s="102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ht="13.5" customHeight="1">
      <c r="A1004" s="1"/>
      <c r="B1004" s="1"/>
      <c r="C1004" s="33"/>
      <c r="D1004" s="102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ht="13.5" customHeight="1">
      <c r="A1005" s="1"/>
      <c r="B1005" s="1"/>
      <c r="C1005" s="33"/>
      <c r="D1005" s="102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ht="13.5" customHeight="1">
      <c r="A1006" s="1"/>
      <c r="B1006" s="1"/>
      <c r="C1006" s="33"/>
      <c r="D1006" s="102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ht="13.5" customHeight="1">
      <c r="A1007" s="1"/>
      <c r="B1007" s="1"/>
      <c r="C1007" s="33"/>
      <c r="D1007" s="102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ht="13.5" customHeight="1">
      <c r="A1008" s="1"/>
      <c r="B1008" s="1"/>
      <c r="C1008" s="33"/>
      <c r="D1008" s="102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ht="13.5" customHeight="1">
      <c r="A1009" s="1"/>
      <c r="B1009" s="1"/>
      <c r="C1009" s="33"/>
      <c r="D1009" s="102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ht="13.5" customHeight="1">
      <c r="A1010" s="1"/>
      <c r="B1010" s="1"/>
      <c r="C1010" s="33"/>
      <c r="D1010" s="102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ht="13.5" customHeight="1">
      <c r="A1011" s="1"/>
      <c r="B1011" s="1"/>
      <c r="C1011" s="33"/>
      <c r="D1011" s="102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ht="13.5" customHeight="1">
      <c r="A1012" s="1"/>
      <c r="B1012" s="1"/>
      <c r="C1012" s="33"/>
      <c r="D1012" s="102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ht="13.5" customHeight="1">
      <c r="A1013" s="1"/>
      <c r="B1013" s="1"/>
      <c r="C1013" s="33"/>
      <c r="D1013" s="102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ht="13.5" customHeight="1">
      <c r="A1014" s="1"/>
      <c r="B1014" s="1"/>
      <c r="C1014" s="33"/>
      <c r="D1014" s="102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ht="13.5" customHeight="1">
      <c r="A1015" s="1"/>
      <c r="B1015" s="1"/>
      <c r="C1015" s="33"/>
      <c r="D1015" s="102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ht="13.5" customHeight="1">
      <c r="A1016" s="1"/>
      <c r="B1016" s="1"/>
      <c r="C1016" s="33"/>
      <c r="D1016" s="102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ht="13.5" customHeight="1">
      <c r="A1017" s="1"/>
      <c r="B1017" s="1"/>
      <c r="C1017" s="33"/>
      <c r="D1017" s="102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ht="13.5" customHeight="1">
      <c r="A1018" s="1"/>
      <c r="B1018" s="1"/>
      <c r="C1018" s="33"/>
      <c r="D1018" s="102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ht="13.5" customHeight="1">
      <c r="A1019" s="1"/>
      <c r="B1019" s="1"/>
      <c r="C1019" s="33"/>
      <c r="D1019" s="102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ht="13.5" customHeight="1">
      <c r="A1020" s="1"/>
      <c r="B1020" s="1"/>
      <c r="C1020" s="33"/>
      <c r="D1020" s="102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</sheetData>
  <mergeCells count="29">
    <mergeCell ref="B1:C1"/>
    <mergeCell ref="E1:J1"/>
    <mergeCell ref="B2:C2"/>
    <mergeCell ref="F2:I2"/>
    <mergeCell ref="B3:C3"/>
    <mergeCell ref="F3:I3"/>
    <mergeCell ref="F4:I4"/>
    <mergeCell ref="G13:H13"/>
    <mergeCell ref="I13:J13"/>
    <mergeCell ref="L19:L57"/>
    <mergeCell ref="M19:M57"/>
    <mergeCell ref="B14:D14"/>
    <mergeCell ref="B15:D15"/>
    <mergeCell ref="B16:D16"/>
    <mergeCell ref="E16:K16"/>
    <mergeCell ref="B17:D17"/>
    <mergeCell ref="E17:H17"/>
    <mergeCell ref="I17:J17"/>
    <mergeCell ref="A53:B53"/>
    <mergeCell ref="A54:B54"/>
    <mergeCell ref="B177:C177"/>
    <mergeCell ref="B178:C178"/>
    <mergeCell ref="B4:C4"/>
    <mergeCell ref="B5:C5"/>
    <mergeCell ref="B6:C6"/>
    <mergeCell ref="B8:D8"/>
    <mergeCell ref="B9:C9"/>
    <mergeCell ref="B10:C10"/>
    <mergeCell ref="B11:C11"/>
  </mergeCells>
  <printOptions/>
  <pageMargins bottom="0.75" footer="0.0" header="0.0" left="0.7" right="0.7" top="0.75"/>
  <pageSetup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8.0"/>
    <col customWidth="1" min="5" max="5" width="9.57"/>
    <col customWidth="1" min="6" max="26" width="8.0"/>
  </cols>
  <sheetData>
    <row r="2">
      <c r="D2" s="103" t="s">
        <v>112</v>
      </c>
    </row>
    <row r="3" ht="15.75" customHeight="1"/>
    <row r="4" ht="48.0" customHeight="1">
      <c r="D4" s="104" t="s">
        <v>113</v>
      </c>
      <c r="E4" s="105" t="s">
        <v>114</v>
      </c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7"/>
      <c r="Q4" s="105" t="s">
        <v>115</v>
      </c>
      <c r="R4" s="106"/>
      <c r="S4" s="107"/>
    </row>
    <row r="5" ht="142.5" customHeight="1">
      <c r="D5" s="108"/>
      <c r="E5" s="109" t="s">
        <v>116</v>
      </c>
      <c r="F5" s="110" t="s">
        <v>117</v>
      </c>
      <c r="G5" s="111" t="s">
        <v>118</v>
      </c>
      <c r="H5" s="112" t="s">
        <v>119</v>
      </c>
      <c r="I5" s="113" t="s">
        <v>120</v>
      </c>
      <c r="J5" s="114" t="s">
        <v>121</v>
      </c>
      <c r="K5" s="115" t="s">
        <v>122</v>
      </c>
      <c r="L5" s="116" t="s">
        <v>123</v>
      </c>
      <c r="M5" s="117" t="s">
        <v>124</v>
      </c>
      <c r="N5" s="118" t="s">
        <v>125</v>
      </c>
      <c r="O5" s="118" t="s">
        <v>126</v>
      </c>
      <c r="P5" s="119" t="s">
        <v>127</v>
      </c>
      <c r="Q5" s="120" t="s">
        <v>128</v>
      </c>
      <c r="R5" s="120" t="s">
        <v>129</v>
      </c>
      <c r="S5" s="120" t="s">
        <v>130</v>
      </c>
    </row>
    <row r="6" ht="16.5" customHeight="1">
      <c r="D6" s="121" t="s">
        <v>131</v>
      </c>
      <c r="E6" s="122">
        <v>1.0</v>
      </c>
      <c r="F6" s="122">
        <v>3.0</v>
      </c>
      <c r="G6" s="122">
        <v>3.0</v>
      </c>
      <c r="H6" s="122">
        <v>3.0</v>
      </c>
      <c r="I6" s="122">
        <v>2.0</v>
      </c>
      <c r="J6" s="122">
        <v>1.0</v>
      </c>
      <c r="K6" s="122">
        <v>3.0</v>
      </c>
      <c r="L6" s="122">
        <v>0.0</v>
      </c>
      <c r="M6" s="122">
        <v>0.0</v>
      </c>
      <c r="N6" s="122">
        <v>0.0</v>
      </c>
      <c r="O6" s="122">
        <v>0.0</v>
      </c>
      <c r="P6" s="122">
        <v>1.0</v>
      </c>
      <c r="Q6" s="122">
        <v>2.0</v>
      </c>
      <c r="R6" s="123">
        <v>3.0</v>
      </c>
      <c r="S6" s="123">
        <v>1.0</v>
      </c>
    </row>
    <row r="7" ht="16.5" customHeight="1">
      <c r="D7" s="121" t="s">
        <v>132</v>
      </c>
      <c r="E7" s="122">
        <v>3.0</v>
      </c>
      <c r="F7" s="122">
        <v>0.0</v>
      </c>
      <c r="G7" s="122">
        <v>3.0</v>
      </c>
      <c r="H7" s="122">
        <v>3.0</v>
      </c>
      <c r="I7" s="122">
        <v>3.0</v>
      </c>
      <c r="J7" s="122">
        <v>3.0</v>
      </c>
      <c r="K7" s="122">
        <v>2.0</v>
      </c>
      <c r="L7" s="122">
        <v>2.0</v>
      </c>
      <c r="M7" s="122">
        <v>1.0</v>
      </c>
      <c r="N7" s="122">
        <v>3.0</v>
      </c>
      <c r="O7" s="122">
        <v>2.0</v>
      </c>
      <c r="P7" s="122">
        <v>3.0</v>
      </c>
      <c r="Q7" s="122">
        <v>0.0</v>
      </c>
      <c r="R7" s="122">
        <v>3.0</v>
      </c>
      <c r="S7" s="122">
        <v>1.0</v>
      </c>
    </row>
    <row r="8" ht="16.5" customHeight="1">
      <c r="D8" s="121" t="s">
        <v>133</v>
      </c>
      <c r="E8" s="122">
        <v>2.0</v>
      </c>
      <c r="F8" s="122">
        <v>1.0</v>
      </c>
      <c r="G8" s="122">
        <v>1.0</v>
      </c>
      <c r="H8" s="122">
        <v>0.0</v>
      </c>
      <c r="I8" s="122">
        <v>3.0</v>
      </c>
      <c r="J8" s="122">
        <v>0.0</v>
      </c>
      <c r="K8" s="122">
        <v>2.0</v>
      </c>
      <c r="L8" s="122">
        <v>2.0</v>
      </c>
      <c r="M8" s="122">
        <v>3.0</v>
      </c>
      <c r="N8" s="122">
        <v>3.0</v>
      </c>
      <c r="O8" s="122">
        <v>3.0</v>
      </c>
      <c r="P8" s="122">
        <v>2.0</v>
      </c>
      <c r="Q8" s="122">
        <v>1.0</v>
      </c>
      <c r="R8" s="122">
        <v>1.0</v>
      </c>
      <c r="S8" s="122">
        <v>0.0</v>
      </c>
    </row>
    <row r="9" ht="16.5" customHeight="1">
      <c r="D9" s="121" t="s">
        <v>134</v>
      </c>
      <c r="E9" s="122">
        <v>1.0</v>
      </c>
      <c r="F9" s="122">
        <v>0.0</v>
      </c>
      <c r="G9" s="122">
        <v>2.0</v>
      </c>
      <c r="H9" s="122">
        <v>1.0</v>
      </c>
      <c r="I9" s="122">
        <v>1.0</v>
      </c>
      <c r="J9" s="122">
        <v>2.0</v>
      </c>
      <c r="K9" s="122">
        <v>1.0</v>
      </c>
      <c r="L9" s="122">
        <v>3.0</v>
      </c>
      <c r="M9" s="122">
        <v>3.0</v>
      </c>
      <c r="N9" s="122">
        <v>0.0</v>
      </c>
      <c r="O9" s="122">
        <v>2.0</v>
      </c>
      <c r="P9" s="122">
        <v>2.0</v>
      </c>
      <c r="Q9" s="122">
        <v>2.0</v>
      </c>
      <c r="R9" s="122">
        <v>2.0</v>
      </c>
      <c r="S9" s="123">
        <v>2.0</v>
      </c>
    </row>
    <row r="10" ht="16.5" customHeight="1">
      <c r="B10" s="103" t="s">
        <v>135</v>
      </c>
      <c r="D10" s="124" t="s">
        <v>136</v>
      </c>
      <c r="E10" s="125">
        <f t="shared" ref="E10:S10" si="1">IFERROR(AVERAGEIF(E6:E9,"&lt;&gt;0",E6:E9),0)</f>
        <v>1.75</v>
      </c>
      <c r="F10" s="125">
        <f t="shared" si="1"/>
        <v>2</v>
      </c>
      <c r="G10" s="125">
        <f t="shared" si="1"/>
        <v>2.25</v>
      </c>
      <c r="H10" s="125">
        <f t="shared" si="1"/>
        <v>2.333333333</v>
      </c>
      <c r="I10" s="125">
        <f t="shared" si="1"/>
        <v>2.25</v>
      </c>
      <c r="J10" s="125">
        <f t="shared" si="1"/>
        <v>2</v>
      </c>
      <c r="K10" s="125">
        <f t="shared" si="1"/>
        <v>2</v>
      </c>
      <c r="L10" s="125">
        <f t="shared" si="1"/>
        <v>2.333333333</v>
      </c>
      <c r="M10" s="125">
        <f t="shared" si="1"/>
        <v>2.333333333</v>
      </c>
      <c r="N10" s="125">
        <f t="shared" si="1"/>
        <v>3</v>
      </c>
      <c r="O10" s="125">
        <f t="shared" si="1"/>
        <v>2.333333333</v>
      </c>
      <c r="P10" s="125">
        <f t="shared" si="1"/>
        <v>2</v>
      </c>
      <c r="Q10" s="125">
        <f t="shared" si="1"/>
        <v>1.666666667</v>
      </c>
      <c r="R10" s="125">
        <f t="shared" si="1"/>
        <v>2.25</v>
      </c>
      <c r="S10" s="125">
        <f t="shared" si="1"/>
        <v>1.333333333</v>
      </c>
    </row>
    <row r="12" ht="15.75" customHeight="1"/>
    <row r="13" ht="48.0" customHeight="1">
      <c r="B13" s="103" t="s">
        <v>137</v>
      </c>
      <c r="D13" s="104" t="s">
        <v>113</v>
      </c>
      <c r="E13" s="105" t="s">
        <v>114</v>
      </c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7"/>
      <c r="Q13" s="105" t="s">
        <v>115</v>
      </c>
      <c r="R13" s="106"/>
      <c r="S13" s="107"/>
    </row>
    <row r="14" ht="142.5" customHeight="1">
      <c r="D14" s="108"/>
      <c r="E14" s="109" t="s">
        <v>116</v>
      </c>
      <c r="F14" s="110" t="s">
        <v>117</v>
      </c>
      <c r="G14" s="111" t="s">
        <v>118</v>
      </c>
      <c r="H14" s="112" t="s">
        <v>119</v>
      </c>
      <c r="I14" s="113" t="s">
        <v>120</v>
      </c>
      <c r="J14" s="114" t="s">
        <v>121</v>
      </c>
      <c r="K14" s="115" t="s">
        <v>122</v>
      </c>
      <c r="L14" s="116" t="s">
        <v>123</v>
      </c>
      <c r="M14" s="117" t="s">
        <v>124</v>
      </c>
      <c r="N14" s="118" t="s">
        <v>125</v>
      </c>
      <c r="O14" s="118" t="s">
        <v>126</v>
      </c>
      <c r="P14" s="119" t="s">
        <v>127</v>
      </c>
      <c r="Q14" s="120" t="s">
        <v>128</v>
      </c>
      <c r="R14" s="120" t="s">
        <v>129</v>
      </c>
      <c r="S14" s="120" t="s">
        <v>130</v>
      </c>
    </row>
    <row r="15" ht="16.5" customHeight="1">
      <c r="C15" s="103">
        <f>SECA1!N19</f>
        <v>2.75</v>
      </c>
      <c r="D15" s="121" t="s">
        <v>131</v>
      </c>
      <c r="E15" s="122">
        <f t="shared" ref="E15:S15" si="2">($C$15*E6/3)</f>
        <v>0.9166666667</v>
      </c>
      <c r="F15" s="122">
        <f t="shared" si="2"/>
        <v>2.75</v>
      </c>
      <c r="G15" s="122">
        <f t="shared" si="2"/>
        <v>2.75</v>
      </c>
      <c r="H15" s="122">
        <f t="shared" si="2"/>
        <v>2.75</v>
      </c>
      <c r="I15" s="122">
        <f t="shared" si="2"/>
        <v>1.833333333</v>
      </c>
      <c r="J15" s="122">
        <f t="shared" si="2"/>
        <v>0.9166666667</v>
      </c>
      <c r="K15" s="122">
        <f t="shared" si="2"/>
        <v>2.75</v>
      </c>
      <c r="L15" s="122">
        <f t="shared" si="2"/>
        <v>0</v>
      </c>
      <c r="M15" s="122">
        <f t="shared" si="2"/>
        <v>0</v>
      </c>
      <c r="N15" s="122">
        <f t="shared" si="2"/>
        <v>0</v>
      </c>
      <c r="O15" s="122">
        <f t="shared" si="2"/>
        <v>0</v>
      </c>
      <c r="P15" s="122">
        <f t="shared" si="2"/>
        <v>0.9166666667</v>
      </c>
      <c r="Q15" s="122">
        <f t="shared" si="2"/>
        <v>1.833333333</v>
      </c>
      <c r="R15" s="122">
        <f t="shared" si="2"/>
        <v>2.75</v>
      </c>
      <c r="S15" s="122">
        <f t="shared" si="2"/>
        <v>0.9166666667</v>
      </c>
    </row>
    <row r="16" ht="16.5" customHeight="1">
      <c r="D16" s="121" t="s">
        <v>132</v>
      </c>
      <c r="E16" s="122">
        <f t="shared" ref="E16:S16" si="3">($C$15*E7/3)</f>
        <v>2.75</v>
      </c>
      <c r="F16" s="122">
        <f t="shared" si="3"/>
        <v>0</v>
      </c>
      <c r="G16" s="122">
        <f t="shared" si="3"/>
        <v>2.75</v>
      </c>
      <c r="H16" s="122">
        <f t="shared" si="3"/>
        <v>2.75</v>
      </c>
      <c r="I16" s="122">
        <f t="shared" si="3"/>
        <v>2.75</v>
      </c>
      <c r="J16" s="122">
        <f t="shared" si="3"/>
        <v>2.75</v>
      </c>
      <c r="K16" s="122">
        <f t="shared" si="3"/>
        <v>1.833333333</v>
      </c>
      <c r="L16" s="122">
        <f t="shared" si="3"/>
        <v>1.833333333</v>
      </c>
      <c r="M16" s="122">
        <f t="shared" si="3"/>
        <v>0.9166666667</v>
      </c>
      <c r="N16" s="122">
        <f t="shared" si="3"/>
        <v>2.75</v>
      </c>
      <c r="O16" s="122">
        <f t="shared" si="3"/>
        <v>1.833333333</v>
      </c>
      <c r="P16" s="122">
        <f t="shared" si="3"/>
        <v>2.75</v>
      </c>
      <c r="Q16" s="122">
        <f t="shared" si="3"/>
        <v>0</v>
      </c>
      <c r="R16" s="122">
        <f t="shared" si="3"/>
        <v>2.75</v>
      </c>
      <c r="S16" s="122">
        <f t="shared" si="3"/>
        <v>0.9166666667</v>
      </c>
    </row>
    <row r="17" ht="16.5" customHeight="1">
      <c r="D17" s="121" t="s">
        <v>133</v>
      </c>
      <c r="E17" s="122">
        <f t="shared" ref="E17:S17" si="4">($C$15*E8/3)</f>
        <v>1.833333333</v>
      </c>
      <c r="F17" s="122">
        <f t="shared" si="4"/>
        <v>0.9166666667</v>
      </c>
      <c r="G17" s="122">
        <f t="shared" si="4"/>
        <v>0.9166666667</v>
      </c>
      <c r="H17" s="122">
        <f t="shared" si="4"/>
        <v>0</v>
      </c>
      <c r="I17" s="122">
        <f t="shared" si="4"/>
        <v>2.75</v>
      </c>
      <c r="J17" s="122">
        <f t="shared" si="4"/>
        <v>0</v>
      </c>
      <c r="K17" s="122">
        <f t="shared" si="4"/>
        <v>1.833333333</v>
      </c>
      <c r="L17" s="122">
        <f t="shared" si="4"/>
        <v>1.833333333</v>
      </c>
      <c r="M17" s="122">
        <f t="shared" si="4"/>
        <v>2.75</v>
      </c>
      <c r="N17" s="122">
        <f t="shared" si="4"/>
        <v>2.75</v>
      </c>
      <c r="O17" s="122">
        <f t="shared" si="4"/>
        <v>2.75</v>
      </c>
      <c r="P17" s="122">
        <f t="shared" si="4"/>
        <v>1.833333333</v>
      </c>
      <c r="Q17" s="122">
        <f t="shared" si="4"/>
        <v>0.9166666667</v>
      </c>
      <c r="R17" s="122">
        <f t="shared" si="4"/>
        <v>0.9166666667</v>
      </c>
      <c r="S17" s="122">
        <f t="shared" si="4"/>
        <v>0</v>
      </c>
    </row>
    <row r="18" ht="16.5" customHeight="1">
      <c r="D18" s="121" t="s">
        <v>134</v>
      </c>
      <c r="E18" s="122">
        <f t="shared" ref="E18:S18" si="5">($C$15*E9/3)</f>
        <v>0.9166666667</v>
      </c>
      <c r="F18" s="122">
        <f t="shared" si="5"/>
        <v>0</v>
      </c>
      <c r="G18" s="122">
        <f t="shared" si="5"/>
        <v>1.833333333</v>
      </c>
      <c r="H18" s="122">
        <f t="shared" si="5"/>
        <v>0.9166666667</v>
      </c>
      <c r="I18" s="122">
        <f t="shared" si="5"/>
        <v>0.9166666667</v>
      </c>
      <c r="J18" s="122">
        <f t="shared" si="5"/>
        <v>1.833333333</v>
      </c>
      <c r="K18" s="122">
        <f t="shared" si="5"/>
        <v>0.9166666667</v>
      </c>
      <c r="L18" s="122">
        <f t="shared" si="5"/>
        <v>2.75</v>
      </c>
      <c r="M18" s="122">
        <f t="shared" si="5"/>
        <v>2.75</v>
      </c>
      <c r="N18" s="122">
        <f t="shared" si="5"/>
        <v>0</v>
      </c>
      <c r="O18" s="122">
        <f t="shared" si="5"/>
        <v>1.833333333</v>
      </c>
      <c r="P18" s="122">
        <f t="shared" si="5"/>
        <v>1.833333333</v>
      </c>
      <c r="Q18" s="122">
        <f t="shared" si="5"/>
        <v>1.833333333</v>
      </c>
      <c r="R18" s="122">
        <f t="shared" si="5"/>
        <v>1.833333333</v>
      </c>
      <c r="S18" s="122">
        <f t="shared" si="5"/>
        <v>1.833333333</v>
      </c>
    </row>
    <row r="19" ht="16.5" customHeight="1">
      <c r="D19" s="124" t="s">
        <v>136</v>
      </c>
      <c r="E19" s="125">
        <f t="shared" ref="E19:S19" si="6">IFERROR(AVERAGEIF(E15:E18,"&lt;&gt;0",E15:E18),0)</f>
        <v>1.604166667</v>
      </c>
      <c r="F19" s="125">
        <f t="shared" si="6"/>
        <v>1.833333333</v>
      </c>
      <c r="G19" s="125">
        <f t="shared" si="6"/>
        <v>2.0625</v>
      </c>
      <c r="H19" s="125">
        <f t="shared" si="6"/>
        <v>2.138888889</v>
      </c>
      <c r="I19" s="125">
        <f t="shared" si="6"/>
        <v>2.0625</v>
      </c>
      <c r="J19" s="125">
        <f t="shared" si="6"/>
        <v>1.833333333</v>
      </c>
      <c r="K19" s="125">
        <f t="shared" si="6"/>
        <v>1.833333333</v>
      </c>
      <c r="L19" s="125">
        <f t="shared" si="6"/>
        <v>2.138888889</v>
      </c>
      <c r="M19" s="125">
        <f t="shared" si="6"/>
        <v>2.138888889</v>
      </c>
      <c r="N19" s="125">
        <f t="shared" si="6"/>
        <v>2.75</v>
      </c>
      <c r="O19" s="125">
        <f t="shared" si="6"/>
        <v>2.138888889</v>
      </c>
      <c r="P19" s="125">
        <f t="shared" si="6"/>
        <v>1.833333333</v>
      </c>
      <c r="Q19" s="125">
        <f t="shared" si="6"/>
        <v>1.527777778</v>
      </c>
      <c r="R19" s="125">
        <f t="shared" si="6"/>
        <v>2.0625</v>
      </c>
      <c r="S19" s="125">
        <f t="shared" si="6"/>
        <v>1.222222222</v>
      </c>
    </row>
    <row r="21" ht="15.75" customHeight="1"/>
    <row r="22" ht="15.75" customHeight="1">
      <c r="B22" s="126" t="s">
        <v>135</v>
      </c>
      <c r="C22" s="127"/>
      <c r="D22" s="128" t="s">
        <v>136</v>
      </c>
      <c r="E22" s="129">
        <f t="shared" ref="E22:S22" si="7">E10</f>
        <v>1.75</v>
      </c>
      <c r="F22" s="129">
        <f t="shared" si="7"/>
        <v>2</v>
      </c>
      <c r="G22" s="129">
        <f t="shared" si="7"/>
        <v>2.25</v>
      </c>
      <c r="H22" s="129">
        <f t="shared" si="7"/>
        <v>2.333333333</v>
      </c>
      <c r="I22" s="129">
        <f t="shared" si="7"/>
        <v>2.25</v>
      </c>
      <c r="J22" s="129">
        <f t="shared" si="7"/>
        <v>2</v>
      </c>
      <c r="K22" s="129">
        <f t="shared" si="7"/>
        <v>2</v>
      </c>
      <c r="L22" s="129">
        <f t="shared" si="7"/>
        <v>2.333333333</v>
      </c>
      <c r="M22" s="129">
        <f t="shared" si="7"/>
        <v>2.333333333</v>
      </c>
      <c r="N22" s="129">
        <f t="shared" si="7"/>
        <v>3</v>
      </c>
      <c r="O22" s="129">
        <f t="shared" si="7"/>
        <v>2.333333333</v>
      </c>
      <c r="P22" s="129">
        <f t="shared" si="7"/>
        <v>2</v>
      </c>
      <c r="Q22" s="129">
        <f t="shared" si="7"/>
        <v>1.666666667</v>
      </c>
      <c r="R22" s="129">
        <f t="shared" si="7"/>
        <v>2.25</v>
      </c>
      <c r="S22" s="129">
        <f t="shared" si="7"/>
        <v>1.333333333</v>
      </c>
    </row>
    <row r="23" ht="15.75" customHeight="1">
      <c r="B23" s="130" t="s">
        <v>137</v>
      </c>
      <c r="C23" s="127"/>
      <c r="D23" s="128" t="s">
        <v>136</v>
      </c>
      <c r="E23" s="131">
        <f t="shared" ref="E23:S23" si="8">E19</f>
        <v>1.604166667</v>
      </c>
      <c r="F23" s="131">
        <f t="shared" si="8"/>
        <v>1.833333333</v>
      </c>
      <c r="G23" s="131">
        <f t="shared" si="8"/>
        <v>2.0625</v>
      </c>
      <c r="H23" s="131">
        <f t="shared" si="8"/>
        <v>2.138888889</v>
      </c>
      <c r="I23" s="131">
        <f t="shared" si="8"/>
        <v>2.0625</v>
      </c>
      <c r="J23" s="131">
        <f t="shared" si="8"/>
        <v>1.833333333</v>
      </c>
      <c r="K23" s="131">
        <f t="shared" si="8"/>
        <v>1.833333333</v>
      </c>
      <c r="L23" s="131">
        <f t="shared" si="8"/>
        <v>2.138888889</v>
      </c>
      <c r="M23" s="131">
        <f t="shared" si="8"/>
        <v>2.138888889</v>
      </c>
      <c r="N23" s="131">
        <f t="shared" si="8"/>
        <v>2.75</v>
      </c>
      <c r="O23" s="131">
        <f t="shared" si="8"/>
        <v>2.138888889</v>
      </c>
      <c r="P23" s="131">
        <f t="shared" si="8"/>
        <v>1.833333333</v>
      </c>
      <c r="Q23" s="131">
        <f t="shared" si="8"/>
        <v>1.527777778</v>
      </c>
      <c r="R23" s="131">
        <f t="shared" si="8"/>
        <v>2.0625</v>
      </c>
      <c r="S23" s="131">
        <f t="shared" si="8"/>
        <v>1.222222222</v>
      </c>
    </row>
    <row r="24" ht="15.75" customHeight="1"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</row>
    <row r="25" ht="15.75" customHeight="1">
      <c r="B25" s="127" t="s">
        <v>138</v>
      </c>
      <c r="C25" s="127"/>
      <c r="D25" s="127"/>
      <c r="E25" s="126">
        <f t="shared" ref="E25:S25" si="9">E22-E23</f>
        <v>0.1458333333</v>
      </c>
      <c r="F25" s="126">
        <f t="shared" si="9"/>
        <v>0.1666666667</v>
      </c>
      <c r="G25" s="126">
        <f t="shared" si="9"/>
        <v>0.1875</v>
      </c>
      <c r="H25" s="126">
        <f t="shared" si="9"/>
        <v>0.1944444444</v>
      </c>
      <c r="I25" s="126">
        <f t="shared" si="9"/>
        <v>0.1875</v>
      </c>
      <c r="J25" s="126">
        <f t="shared" si="9"/>
        <v>0.1666666667</v>
      </c>
      <c r="K25" s="126">
        <f t="shared" si="9"/>
        <v>0.1666666667</v>
      </c>
      <c r="L25" s="126">
        <f t="shared" si="9"/>
        <v>0.1944444444</v>
      </c>
      <c r="M25" s="126">
        <f t="shared" si="9"/>
        <v>0.1944444444</v>
      </c>
      <c r="N25" s="126">
        <f t="shared" si="9"/>
        <v>0.25</v>
      </c>
      <c r="O25" s="126">
        <f t="shared" si="9"/>
        <v>0.1944444444</v>
      </c>
      <c r="P25" s="126">
        <f t="shared" si="9"/>
        <v>0.1666666667</v>
      </c>
      <c r="Q25" s="126">
        <f t="shared" si="9"/>
        <v>0.1388888889</v>
      </c>
      <c r="R25" s="126">
        <f t="shared" si="9"/>
        <v>0.1875</v>
      </c>
      <c r="S25" s="126">
        <f t="shared" si="9"/>
        <v>0.1111111111</v>
      </c>
    </row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E4:P4"/>
    <mergeCell ref="Q4:S4"/>
    <mergeCell ref="E13:P13"/>
    <mergeCell ref="Q13:S13"/>
  </mergeCells>
  <printOptions/>
  <pageMargins bottom="0.75" footer="0.0" header="0.0" left="0.7" right="0.7" top="0.75"/>
  <pageSetup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11.0"/>
    <col customWidth="1" min="3" max="3" width="16.43"/>
    <col customWidth="1" min="4" max="4" width="19.57"/>
    <col customWidth="1" min="5" max="5" width="15.86"/>
    <col customWidth="1" min="6" max="6" width="18.29"/>
    <col customWidth="1" min="7" max="7" width="12.43"/>
    <col customWidth="1" min="8" max="8" width="11.71"/>
    <col customWidth="1" min="9" max="9" width="12.43"/>
    <col customWidth="1" min="10" max="10" width="7.0"/>
    <col customWidth="1" min="11" max="11" width="12.0"/>
    <col customWidth="1" min="12" max="12" width="13.29"/>
    <col customWidth="1" min="13" max="13" width="8.0"/>
    <col customWidth="1" min="14" max="14" width="12.29"/>
    <col customWidth="1" min="15" max="15" width="6.57"/>
    <col customWidth="1" min="16" max="16" width="11.14"/>
    <col customWidth="1" min="17" max="17" width="5.14"/>
    <col customWidth="1" min="18" max="19" width="6.0"/>
    <col customWidth="1" min="20" max="20" width="6.57"/>
    <col customWidth="1" min="21" max="21" width="5.71"/>
    <col customWidth="1" min="22" max="26" width="8.0"/>
  </cols>
  <sheetData>
    <row r="1" ht="15.0" customHeight="1">
      <c r="A1" s="1"/>
      <c r="B1" s="2" t="s">
        <v>0</v>
      </c>
      <c r="C1" s="3"/>
      <c r="D1" s="4" t="s">
        <v>173</v>
      </c>
      <c r="E1" s="5" t="s">
        <v>2</v>
      </c>
      <c r="F1" s="6"/>
      <c r="G1" s="6"/>
      <c r="H1" s="6"/>
      <c r="I1" s="6"/>
      <c r="J1" s="3"/>
      <c r="K1" s="7"/>
      <c r="L1" s="7"/>
      <c r="M1" s="7"/>
      <c r="N1" s="8"/>
      <c r="O1" s="8"/>
      <c r="P1" s="8"/>
      <c r="Q1" s="8"/>
      <c r="R1" s="8"/>
      <c r="S1" s="9"/>
      <c r="T1" s="9"/>
      <c r="U1" s="9"/>
      <c r="V1" s="1"/>
      <c r="W1" s="1"/>
      <c r="X1" s="1"/>
      <c r="Y1" s="1"/>
      <c r="Z1" s="1"/>
    </row>
    <row r="2" ht="16.5" customHeight="1">
      <c r="A2" s="1"/>
      <c r="B2" s="10" t="s">
        <v>3</v>
      </c>
      <c r="C2" s="3"/>
      <c r="D2" s="4" t="s">
        <v>291</v>
      </c>
      <c r="E2" s="11"/>
      <c r="F2" s="12" t="s">
        <v>5</v>
      </c>
      <c r="G2" s="6"/>
      <c r="H2" s="6"/>
      <c r="I2" s="3"/>
      <c r="J2" s="11"/>
      <c r="K2" s="7"/>
      <c r="L2" s="7"/>
      <c r="M2" s="7"/>
      <c r="N2" s="13"/>
      <c r="O2" s="13"/>
      <c r="P2" s="13"/>
      <c r="Q2" s="13"/>
      <c r="R2" s="14"/>
      <c r="S2" s="7"/>
      <c r="T2" s="7"/>
      <c r="U2" s="7"/>
      <c r="V2" s="1"/>
      <c r="W2" s="1"/>
      <c r="X2" s="1"/>
      <c r="Y2" s="1"/>
      <c r="Z2" s="1"/>
    </row>
    <row r="3" ht="15.0" customHeight="1">
      <c r="A3" s="1"/>
      <c r="B3" s="15" t="s">
        <v>6</v>
      </c>
      <c r="C3" s="3"/>
      <c r="D3" s="4" t="s">
        <v>7</v>
      </c>
      <c r="E3" s="11"/>
      <c r="F3" s="16" t="s">
        <v>8</v>
      </c>
      <c r="G3" s="6"/>
      <c r="H3" s="6"/>
      <c r="I3" s="3"/>
      <c r="J3" s="11"/>
      <c r="K3" s="7"/>
      <c r="L3" s="7"/>
      <c r="M3" s="7"/>
      <c r="N3" s="13"/>
      <c r="O3" s="13"/>
      <c r="P3" s="13"/>
      <c r="Q3" s="13"/>
      <c r="R3" s="14"/>
      <c r="S3" s="7"/>
      <c r="T3" s="7"/>
      <c r="U3" s="7"/>
      <c r="V3" s="1"/>
      <c r="W3" s="1"/>
      <c r="X3" s="1"/>
      <c r="Y3" s="1"/>
      <c r="Z3" s="1"/>
    </row>
    <row r="4" ht="16.5" customHeight="1">
      <c r="A4" s="1"/>
      <c r="B4" s="10" t="s">
        <v>9</v>
      </c>
      <c r="C4" s="3"/>
      <c r="D4" s="4" t="s">
        <v>253</v>
      </c>
      <c r="E4" s="11"/>
      <c r="F4" s="17" t="s">
        <v>11</v>
      </c>
      <c r="G4" s="6"/>
      <c r="H4" s="6"/>
      <c r="I4" s="3"/>
      <c r="J4" s="11"/>
      <c r="K4" s="1"/>
      <c r="L4" s="1"/>
      <c r="M4" s="1"/>
      <c r="N4" s="13"/>
      <c r="O4" s="13"/>
      <c r="P4" s="13"/>
      <c r="Q4" s="13"/>
      <c r="R4" s="14"/>
      <c r="S4" s="7"/>
      <c r="T4" s="7"/>
      <c r="U4" s="7"/>
      <c r="V4" s="1"/>
      <c r="W4" s="1"/>
      <c r="X4" s="1"/>
      <c r="Y4" s="1"/>
      <c r="Z4" s="1"/>
    </row>
    <row r="5" ht="14.25" customHeight="1">
      <c r="A5" s="1"/>
      <c r="B5" s="18" t="s">
        <v>12</v>
      </c>
      <c r="C5" s="3"/>
      <c r="D5" s="4">
        <v>4.0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6.5" customHeight="1">
      <c r="A6" s="1"/>
      <c r="B6" s="19" t="s">
        <v>13</v>
      </c>
      <c r="C6" s="3"/>
      <c r="D6" s="20" t="s">
        <v>14</v>
      </c>
      <c r="E6" s="21"/>
      <c r="F6" s="21"/>
      <c r="G6" s="21"/>
      <c r="H6" s="21"/>
      <c r="I6" s="21"/>
      <c r="J6" s="22"/>
      <c r="K6" s="22"/>
      <c r="L6" s="22"/>
      <c r="M6" s="22" t="str">
        <f>IFERROR(SUM(M1:M5)/COUNT(M1:M5),"")</f>
        <v/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4.5" customHeight="1">
      <c r="A7" s="1"/>
      <c r="B7" s="23"/>
      <c r="C7" s="23"/>
      <c r="D7" s="24"/>
      <c r="E7" s="25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1"/>
      <c r="W7" s="1"/>
      <c r="X7" s="1"/>
      <c r="Y7" s="1"/>
      <c r="Z7" s="1"/>
    </row>
    <row r="8" ht="15.0" customHeight="1">
      <c r="A8" s="1"/>
      <c r="B8" s="26" t="s">
        <v>15</v>
      </c>
      <c r="C8" s="6"/>
      <c r="D8" s="3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4.25" customHeight="1">
      <c r="A9" s="1"/>
      <c r="B9" s="10"/>
      <c r="C9" s="3"/>
      <c r="D9" s="27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4.25" customHeight="1">
      <c r="A10" s="1"/>
      <c r="B10" s="10"/>
      <c r="C10" s="3"/>
      <c r="D10" s="27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4.25" customHeight="1">
      <c r="A11" s="1"/>
      <c r="B11" s="10"/>
      <c r="C11" s="3"/>
      <c r="D11" s="27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3.0" customHeight="1">
      <c r="A12" s="1"/>
      <c r="B12" s="23"/>
      <c r="C12" s="23"/>
      <c r="D12" s="24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4.25" hidden="1" customHeight="1">
      <c r="A13" s="28"/>
      <c r="B13" s="28"/>
      <c r="C13" s="23"/>
      <c r="D13" s="24"/>
      <c r="E13" s="23"/>
      <c r="F13" s="29"/>
      <c r="G13" s="30"/>
      <c r="H13" s="3"/>
      <c r="I13" s="30"/>
      <c r="J13" s="3"/>
      <c r="K13" s="31"/>
      <c r="L13" s="31"/>
      <c r="M13" s="31"/>
      <c r="N13" s="31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ht="33.0" customHeight="1">
      <c r="A14" s="1"/>
      <c r="B14" s="32" t="s">
        <v>16</v>
      </c>
      <c r="C14" s="6"/>
      <c r="D14" s="3"/>
      <c r="E14" s="33"/>
      <c r="F14" s="34"/>
      <c r="G14" s="34"/>
      <c r="H14" s="34"/>
      <c r="I14" s="34"/>
      <c r="J14" s="34"/>
      <c r="K14" s="31"/>
      <c r="L14" s="31"/>
      <c r="M14" s="31"/>
      <c r="N14" s="3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57.0" customHeight="1">
      <c r="A15" s="35"/>
      <c r="B15" s="32" t="s">
        <v>17</v>
      </c>
      <c r="C15" s="6"/>
      <c r="D15" s="3"/>
      <c r="E15" s="35"/>
      <c r="F15" s="36"/>
      <c r="G15" s="37"/>
      <c r="H15" s="38"/>
      <c r="I15" s="39"/>
      <c r="J15" s="39"/>
      <c r="K15" s="40"/>
      <c r="L15" s="40"/>
      <c r="M15" s="40"/>
      <c r="N15" s="40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ht="72.0" customHeight="1">
      <c r="A16" s="41"/>
      <c r="B16" s="32" t="s">
        <v>18</v>
      </c>
      <c r="C16" s="6"/>
      <c r="D16" s="3"/>
      <c r="E16" s="42" t="s">
        <v>19</v>
      </c>
      <c r="F16" s="43"/>
      <c r="G16" s="43"/>
      <c r="H16" s="43"/>
      <c r="I16" s="43"/>
      <c r="J16" s="43"/>
      <c r="K16" s="44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ht="14.25" customHeight="1">
      <c r="A17" s="41"/>
      <c r="B17" s="45" t="s">
        <v>20</v>
      </c>
      <c r="C17" s="6"/>
      <c r="D17" s="3"/>
      <c r="E17" s="46" t="s">
        <v>21</v>
      </c>
      <c r="F17" s="47"/>
      <c r="G17" s="47"/>
      <c r="H17" s="48"/>
      <c r="I17" s="49" t="s">
        <v>22</v>
      </c>
      <c r="J17" s="50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ht="49.5" customHeight="1">
      <c r="A18" s="41" t="s">
        <v>23</v>
      </c>
      <c r="B18" s="51"/>
      <c r="C18" s="52" t="s">
        <v>24</v>
      </c>
      <c r="D18" s="53" t="s">
        <v>25</v>
      </c>
      <c r="E18" s="169" t="s">
        <v>26</v>
      </c>
      <c r="F18" s="169" t="s">
        <v>27</v>
      </c>
      <c r="G18" s="169" t="s">
        <v>28</v>
      </c>
      <c r="H18" s="169" t="s">
        <v>29</v>
      </c>
      <c r="I18" s="35">
        <v>65.0</v>
      </c>
      <c r="J18" s="35" t="s">
        <v>214</v>
      </c>
      <c r="K18" s="35" t="s">
        <v>30</v>
      </c>
      <c r="L18" s="35" t="s">
        <v>31</v>
      </c>
      <c r="M18" s="35" t="s">
        <v>32</v>
      </c>
      <c r="N18" s="35" t="s">
        <v>33</v>
      </c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ht="17.25" customHeight="1">
      <c r="A19" s="78">
        <v>1.0</v>
      </c>
      <c r="B19" s="57"/>
      <c r="C19" s="196" t="s">
        <v>34</v>
      </c>
      <c r="D19" s="127" t="s">
        <v>35</v>
      </c>
      <c r="E19" s="59" t="s">
        <v>36</v>
      </c>
      <c r="F19" s="59" t="s">
        <v>37</v>
      </c>
      <c r="G19" s="59" t="s">
        <v>36</v>
      </c>
      <c r="H19" s="59" t="s">
        <v>37</v>
      </c>
      <c r="I19" s="59">
        <v>38.0</v>
      </c>
      <c r="J19" s="59">
        <f t="shared" ref="J19:J52" si="1">(I19/65)*100</f>
        <v>58.46153846</v>
      </c>
      <c r="K19" s="59" t="str">
        <f t="shared" ref="K19:K52" si="2">IF(J19&lt;=0,"",IF((J19&gt;=60),"Y","N"))</f>
        <v>N</v>
      </c>
      <c r="L19" s="61">
        <f>(E57+F57+G57+H57)/4</f>
        <v>1.5</v>
      </c>
      <c r="M19" s="61">
        <f>K57</f>
        <v>3</v>
      </c>
      <c r="N19" s="62">
        <f>(L19*0.2+M19*0.8)</f>
        <v>2.7</v>
      </c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ht="15.0" customHeight="1">
      <c r="A20" s="78">
        <v>2.0</v>
      </c>
      <c r="B20" s="57"/>
      <c r="C20" s="196" t="s">
        <v>256</v>
      </c>
      <c r="D20" s="127" t="s">
        <v>39</v>
      </c>
      <c r="E20" s="59" t="s">
        <v>36</v>
      </c>
      <c r="F20" s="59" t="s">
        <v>37</v>
      </c>
      <c r="G20" s="59" t="s">
        <v>36</v>
      </c>
      <c r="H20" s="59" t="s">
        <v>36</v>
      </c>
      <c r="I20" s="59">
        <v>36.0</v>
      </c>
      <c r="J20" s="59">
        <f t="shared" si="1"/>
        <v>55.38461538</v>
      </c>
      <c r="K20" s="59" t="str">
        <f t="shared" si="2"/>
        <v>N</v>
      </c>
      <c r="L20" s="65"/>
      <c r="M20" s="65"/>
      <c r="N20" s="66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ht="17.25" customHeight="1">
      <c r="A21" s="78">
        <v>3.0</v>
      </c>
      <c r="B21" s="57"/>
      <c r="C21" s="196" t="s">
        <v>257</v>
      </c>
      <c r="D21" s="127" t="s">
        <v>41</v>
      </c>
      <c r="E21" s="59" t="s">
        <v>36</v>
      </c>
      <c r="F21" s="59" t="s">
        <v>36</v>
      </c>
      <c r="G21" s="59" t="s">
        <v>37</v>
      </c>
      <c r="H21" s="59" t="s">
        <v>36</v>
      </c>
      <c r="I21" s="59">
        <v>44.0</v>
      </c>
      <c r="J21" s="59">
        <f t="shared" si="1"/>
        <v>67.69230769</v>
      </c>
      <c r="K21" s="59" t="str">
        <f t="shared" si="2"/>
        <v>Y</v>
      </c>
      <c r="L21" s="65"/>
      <c r="M21" s="65"/>
      <c r="N21" s="66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</row>
    <row r="22" ht="13.5" customHeight="1">
      <c r="A22" s="78">
        <v>4.0</v>
      </c>
      <c r="B22" s="57"/>
      <c r="C22" s="196" t="s">
        <v>258</v>
      </c>
      <c r="D22" s="127" t="s">
        <v>43</v>
      </c>
      <c r="E22" s="59" t="s">
        <v>36</v>
      </c>
      <c r="F22" s="59" t="s">
        <v>37</v>
      </c>
      <c r="G22" s="59" t="s">
        <v>36</v>
      </c>
      <c r="H22" s="59" t="s">
        <v>36</v>
      </c>
      <c r="I22" s="59">
        <v>32.0</v>
      </c>
      <c r="J22" s="59">
        <f t="shared" si="1"/>
        <v>49.23076923</v>
      </c>
      <c r="K22" s="59" t="str">
        <f t="shared" si="2"/>
        <v>N</v>
      </c>
      <c r="L22" s="65"/>
      <c r="M22" s="65"/>
      <c r="N22" s="66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ht="13.5" customHeight="1">
      <c r="A23" s="78">
        <v>5.0</v>
      </c>
      <c r="B23" s="57"/>
      <c r="C23" s="196" t="s">
        <v>259</v>
      </c>
      <c r="D23" s="127" t="s">
        <v>45</v>
      </c>
      <c r="E23" s="59" t="s">
        <v>36</v>
      </c>
      <c r="F23" s="59" t="s">
        <v>37</v>
      </c>
      <c r="G23" s="59" t="s">
        <v>36</v>
      </c>
      <c r="H23" s="59" t="s">
        <v>37</v>
      </c>
      <c r="I23" s="40">
        <v>48.0</v>
      </c>
      <c r="J23" s="59">
        <f t="shared" si="1"/>
        <v>73.84615385</v>
      </c>
      <c r="K23" s="59" t="str">
        <f t="shared" si="2"/>
        <v>Y</v>
      </c>
      <c r="L23" s="65"/>
      <c r="M23" s="65"/>
      <c r="N23" s="66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3.5" customHeight="1">
      <c r="A24" s="78">
        <v>6.0</v>
      </c>
      <c r="B24" s="57"/>
      <c r="C24" s="196" t="s">
        <v>260</v>
      </c>
      <c r="D24" s="127" t="s">
        <v>47</v>
      </c>
      <c r="E24" s="59" t="s">
        <v>36</v>
      </c>
      <c r="F24" s="59" t="s">
        <v>37</v>
      </c>
      <c r="G24" s="59" t="s">
        <v>36</v>
      </c>
      <c r="H24" s="59" t="s">
        <v>36</v>
      </c>
      <c r="I24" s="40">
        <v>28.0</v>
      </c>
      <c r="J24" s="59">
        <f t="shared" si="1"/>
        <v>43.07692308</v>
      </c>
      <c r="K24" s="59" t="str">
        <f t="shared" si="2"/>
        <v>N</v>
      </c>
      <c r="L24" s="65"/>
      <c r="M24" s="65"/>
      <c r="N24" s="66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3.5" customHeight="1">
      <c r="A25" s="78">
        <v>7.0</v>
      </c>
      <c r="B25" s="57"/>
      <c r="C25" s="196" t="s">
        <v>261</v>
      </c>
      <c r="D25" s="127" t="s">
        <v>49</v>
      </c>
      <c r="E25" s="59" t="s">
        <v>36</v>
      </c>
      <c r="F25" s="59" t="s">
        <v>36</v>
      </c>
      <c r="G25" s="59" t="s">
        <v>37</v>
      </c>
      <c r="H25" s="59" t="s">
        <v>36</v>
      </c>
      <c r="I25" s="40">
        <v>26.0</v>
      </c>
      <c r="J25" s="59">
        <f t="shared" si="1"/>
        <v>40</v>
      </c>
      <c r="K25" s="59" t="str">
        <f t="shared" si="2"/>
        <v>N</v>
      </c>
      <c r="L25" s="65"/>
      <c r="M25" s="65"/>
      <c r="N25" s="66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3.5" customHeight="1">
      <c r="A26" s="78">
        <v>8.0</v>
      </c>
      <c r="B26" s="57"/>
      <c r="C26" s="196" t="s">
        <v>262</v>
      </c>
      <c r="D26" s="127" t="s">
        <v>51</v>
      </c>
      <c r="E26" s="59" t="s">
        <v>36</v>
      </c>
      <c r="F26" s="59" t="s">
        <v>37</v>
      </c>
      <c r="G26" s="59" t="s">
        <v>36</v>
      </c>
      <c r="H26" s="59" t="s">
        <v>36</v>
      </c>
      <c r="I26" s="40">
        <v>42.0</v>
      </c>
      <c r="J26" s="59">
        <f t="shared" si="1"/>
        <v>64.61538462</v>
      </c>
      <c r="K26" s="59" t="str">
        <f t="shared" si="2"/>
        <v>Y</v>
      </c>
      <c r="L26" s="65"/>
      <c r="M26" s="65"/>
      <c r="N26" s="66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3.5" customHeight="1">
      <c r="A27" s="78">
        <v>9.0</v>
      </c>
      <c r="B27" s="57"/>
      <c r="C27" s="196" t="s">
        <v>263</v>
      </c>
      <c r="D27" s="127" t="s">
        <v>53</v>
      </c>
      <c r="E27" s="59" t="s">
        <v>36</v>
      </c>
      <c r="F27" s="59" t="s">
        <v>37</v>
      </c>
      <c r="G27" s="59" t="s">
        <v>36</v>
      </c>
      <c r="H27" s="59" t="s">
        <v>37</v>
      </c>
      <c r="I27" s="40">
        <v>41.0</v>
      </c>
      <c r="J27" s="59">
        <f t="shared" si="1"/>
        <v>63.07692308</v>
      </c>
      <c r="K27" s="59" t="str">
        <f t="shared" si="2"/>
        <v>Y</v>
      </c>
      <c r="L27" s="65"/>
      <c r="M27" s="65"/>
      <c r="N27" s="66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3.5" customHeight="1">
      <c r="A28" s="78">
        <v>10.0</v>
      </c>
      <c r="B28" s="57"/>
      <c r="C28" s="196" t="s">
        <v>264</v>
      </c>
      <c r="D28" s="127" t="s">
        <v>55</v>
      </c>
      <c r="E28" s="59" t="s">
        <v>36</v>
      </c>
      <c r="F28" s="59" t="s">
        <v>37</v>
      </c>
      <c r="G28" s="59" t="s">
        <v>36</v>
      </c>
      <c r="H28" s="59" t="s">
        <v>36</v>
      </c>
      <c r="I28" s="40">
        <v>36.0</v>
      </c>
      <c r="J28" s="59">
        <f t="shared" si="1"/>
        <v>55.38461538</v>
      </c>
      <c r="K28" s="59" t="str">
        <f t="shared" si="2"/>
        <v>N</v>
      </c>
      <c r="L28" s="65"/>
      <c r="M28" s="65"/>
      <c r="N28" s="66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3.5" customHeight="1">
      <c r="A29" s="78">
        <v>11.0</v>
      </c>
      <c r="B29" s="57"/>
      <c r="C29" s="196" t="s">
        <v>265</v>
      </c>
      <c r="D29" s="127" t="s">
        <v>57</v>
      </c>
      <c r="E29" s="59" t="s">
        <v>36</v>
      </c>
      <c r="F29" s="59" t="s">
        <v>36</v>
      </c>
      <c r="G29" s="59" t="s">
        <v>37</v>
      </c>
      <c r="H29" s="59" t="s">
        <v>36</v>
      </c>
      <c r="I29" s="40">
        <v>32.0</v>
      </c>
      <c r="J29" s="59">
        <f t="shared" si="1"/>
        <v>49.23076923</v>
      </c>
      <c r="K29" s="59" t="str">
        <f t="shared" si="2"/>
        <v>N</v>
      </c>
      <c r="L29" s="65"/>
      <c r="M29" s="65"/>
      <c r="N29" s="66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3.5" customHeight="1">
      <c r="A30" s="78">
        <v>12.0</v>
      </c>
      <c r="B30" s="57"/>
      <c r="C30" s="196" t="s">
        <v>266</v>
      </c>
      <c r="D30" s="127" t="s">
        <v>59</v>
      </c>
      <c r="E30" s="59" t="s">
        <v>36</v>
      </c>
      <c r="F30" s="59" t="s">
        <v>37</v>
      </c>
      <c r="G30" s="59" t="s">
        <v>36</v>
      </c>
      <c r="H30" s="59" t="s">
        <v>36</v>
      </c>
      <c r="I30" s="40">
        <v>28.0</v>
      </c>
      <c r="J30" s="59">
        <f t="shared" si="1"/>
        <v>43.07692308</v>
      </c>
      <c r="K30" s="59" t="str">
        <f t="shared" si="2"/>
        <v>N</v>
      </c>
      <c r="L30" s="65"/>
      <c r="M30" s="65"/>
      <c r="N30" s="66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3.5" customHeight="1">
      <c r="A31" s="78">
        <v>13.0</v>
      </c>
      <c r="B31" s="57"/>
      <c r="C31" s="196" t="s">
        <v>267</v>
      </c>
      <c r="D31" s="127" t="s">
        <v>61</v>
      </c>
      <c r="E31" s="59" t="s">
        <v>36</v>
      </c>
      <c r="F31" s="59" t="s">
        <v>36</v>
      </c>
      <c r="G31" s="59" t="s">
        <v>36</v>
      </c>
      <c r="H31" s="59" t="s">
        <v>37</v>
      </c>
      <c r="I31" s="40">
        <v>32.0</v>
      </c>
      <c r="J31" s="59">
        <f t="shared" si="1"/>
        <v>49.23076923</v>
      </c>
      <c r="K31" s="59" t="str">
        <f t="shared" si="2"/>
        <v>N</v>
      </c>
      <c r="L31" s="65"/>
      <c r="M31" s="65"/>
      <c r="N31" s="66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3.5" customHeight="1">
      <c r="A32" s="78">
        <v>14.0</v>
      </c>
      <c r="B32" s="57"/>
      <c r="C32" s="196" t="s">
        <v>268</v>
      </c>
      <c r="D32" s="127" t="s">
        <v>63</v>
      </c>
      <c r="E32" s="59" t="s">
        <v>36</v>
      </c>
      <c r="F32" s="59" t="s">
        <v>37</v>
      </c>
      <c r="G32" s="59" t="s">
        <v>36</v>
      </c>
      <c r="H32" s="59" t="s">
        <v>36</v>
      </c>
      <c r="I32" s="40">
        <v>26.0</v>
      </c>
      <c r="J32" s="59">
        <f t="shared" si="1"/>
        <v>40</v>
      </c>
      <c r="K32" s="59" t="str">
        <f t="shared" si="2"/>
        <v>N</v>
      </c>
      <c r="L32" s="65"/>
      <c r="M32" s="65"/>
      <c r="N32" s="66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3.5" customHeight="1">
      <c r="A33" s="78">
        <v>15.0</v>
      </c>
      <c r="B33" s="57"/>
      <c r="C33" s="196" t="s">
        <v>269</v>
      </c>
      <c r="D33" s="127" t="s">
        <v>65</v>
      </c>
      <c r="E33" s="59" t="s">
        <v>36</v>
      </c>
      <c r="F33" s="59" t="s">
        <v>36</v>
      </c>
      <c r="G33" s="59" t="s">
        <v>37</v>
      </c>
      <c r="H33" s="59" t="s">
        <v>36</v>
      </c>
      <c r="I33" s="40">
        <v>29.0</v>
      </c>
      <c r="J33" s="59">
        <f t="shared" si="1"/>
        <v>44.61538462</v>
      </c>
      <c r="K33" s="59" t="str">
        <f t="shared" si="2"/>
        <v>N</v>
      </c>
      <c r="L33" s="65"/>
      <c r="M33" s="65"/>
      <c r="N33" s="66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3.5" customHeight="1">
      <c r="A34" s="78">
        <v>16.0</v>
      </c>
      <c r="B34" s="57"/>
      <c r="C34" s="196" t="s">
        <v>270</v>
      </c>
      <c r="D34" s="127" t="s">
        <v>67</v>
      </c>
      <c r="E34" s="59" t="s">
        <v>37</v>
      </c>
      <c r="F34" s="59" t="s">
        <v>37</v>
      </c>
      <c r="G34" s="59" t="s">
        <v>36</v>
      </c>
      <c r="H34" s="59" t="s">
        <v>36</v>
      </c>
      <c r="I34" s="40">
        <v>30.0</v>
      </c>
      <c r="J34" s="59">
        <f t="shared" si="1"/>
        <v>46.15384615</v>
      </c>
      <c r="K34" s="59" t="str">
        <f t="shared" si="2"/>
        <v>N</v>
      </c>
      <c r="L34" s="65"/>
      <c r="M34" s="65"/>
      <c r="N34" s="66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3.5" customHeight="1">
      <c r="A35" s="78">
        <v>17.0</v>
      </c>
      <c r="B35" s="57"/>
      <c r="C35" s="196" t="s">
        <v>271</v>
      </c>
      <c r="D35" s="127" t="s">
        <v>69</v>
      </c>
      <c r="E35" s="59" t="s">
        <v>36</v>
      </c>
      <c r="F35" s="59" t="s">
        <v>37</v>
      </c>
      <c r="G35" s="59" t="s">
        <v>37</v>
      </c>
      <c r="H35" s="59" t="s">
        <v>36</v>
      </c>
      <c r="I35" s="40">
        <v>26.0</v>
      </c>
      <c r="J35" s="59">
        <f t="shared" si="1"/>
        <v>40</v>
      </c>
      <c r="K35" s="59" t="str">
        <f t="shared" si="2"/>
        <v>N</v>
      </c>
      <c r="L35" s="65"/>
      <c r="M35" s="65"/>
      <c r="N35" s="66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3.5" customHeight="1">
      <c r="A36" s="78">
        <v>18.0</v>
      </c>
      <c r="B36" s="57"/>
      <c r="C36" s="196" t="s">
        <v>272</v>
      </c>
      <c r="D36" s="127" t="s">
        <v>71</v>
      </c>
      <c r="E36" s="59" t="s">
        <v>37</v>
      </c>
      <c r="F36" s="59" t="s">
        <v>36</v>
      </c>
      <c r="G36" s="59" t="s">
        <v>37</v>
      </c>
      <c r="H36" s="59" t="s">
        <v>36</v>
      </c>
      <c r="I36" s="40">
        <v>38.0</v>
      </c>
      <c r="J36" s="59">
        <f t="shared" si="1"/>
        <v>58.46153846</v>
      </c>
      <c r="K36" s="59" t="str">
        <f t="shared" si="2"/>
        <v>N</v>
      </c>
      <c r="L36" s="65"/>
      <c r="M36" s="65"/>
      <c r="N36" s="66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3.5" customHeight="1">
      <c r="A37" s="78">
        <v>19.0</v>
      </c>
      <c r="B37" s="57"/>
      <c r="C37" s="196" t="s">
        <v>273</v>
      </c>
      <c r="D37" s="127" t="s">
        <v>73</v>
      </c>
      <c r="E37" s="59" t="s">
        <v>36</v>
      </c>
      <c r="F37" s="59" t="s">
        <v>37</v>
      </c>
      <c r="G37" s="59" t="s">
        <v>36</v>
      </c>
      <c r="H37" s="59" t="s">
        <v>36</v>
      </c>
      <c r="I37" s="40">
        <v>34.0</v>
      </c>
      <c r="J37" s="59">
        <f t="shared" si="1"/>
        <v>52.30769231</v>
      </c>
      <c r="K37" s="59" t="str">
        <f t="shared" si="2"/>
        <v>N</v>
      </c>
      <c r="L37" s="65"/>
      <c r="M37" s="65"/>
      <c r="N37" s="66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78">
        <v>20.0</v>
      </c>
      <c r="B38" s="57"/>
      <c r="C38" s="196" t="s">
        <v>274</v>
      </c>
      <c r="D38" s="127" t="s">
        <v>75</v>
      </c>
      <c r="E38" s="59" t="s">
        <v>36</v>
      </c>
      <c r="F38" s="59" t="s">
        <v>37</v>
      </c>
      <c r="G38" s="59" t="s">
        <v>36</v>
      </c>
      <c r="H38" s="59" t="s">
        <v>37</v>
      </c>
      <c r="I38" s="40">
        <v>31.0</v>
      </c>
      <c r="J38" s="59">
        <f t="shared" si="1"/>
        <v>47.69230769</v>
      </c>
      <c r="K38" s="59" t="str">
        <f t="shared" si="2"/>
        <v>N</v>
      </c>
      <c r="L38" s="65"/>
      <c r="M38" s="65"/>
      <c r="N38" s="66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3.5" customHeight="1">
      <c r="A39" s="78">
        <v>21.0</v>
      </c>
      <c r="B39" s="57"/>
      <c r="C39" s="196" t="s">
        <v>275</v>
      </c>
      <c r="D39" s="127" t="s">
        <v>77</v>
      </c>
      <c r="E39" s="59" t="s">
        <v>36</v>
      </c>
      <c r="F39" s="59" t="s">
        <v>37</v>
      </c>
      <c r="G39" s="59" t="s">
        <v>36</v>
      </c>
      <c r="H39" s="59" t="s">
        <v>36</v>
      </c>
      <c r="I39" s="40">
        <v>36.0</v>
      </c>
      <c r="J39" s="59">
        <f t="shared" si="1"/>
        <v>55.38461538</v>
      </c>
      <c r="K39" s="59" t="str">
        <f t="shared" si="2"/>
        <v>N</v>
      </c>
      <c r="L39" s="65"/>
      <c r="M39" s="65"/>
      <c r="N39" s="66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3.5" customHeight="1">
      <c r="A40" s="78">
        <v>22.0</v>
      </c>
      <c r="B40" s="57"/>
      <c r="C40" s="196" t="s">
        <v>276</v>
      </c>
      <c r="D40" s="127" t="s">
        <v>79</v>
      </c>
      <c r="E40" s="59" t="s">
        <v>36</v>
      </c>
      <c r="F40" s="59" t="s">
        <v>37</v>
      </c>
      <c r="G40" s="59" t="s">
        <v>36</v>
      </c>
      <c r="H40" s="59" t="s">
        <v>36</v>
      </c>
      <c r="I40" s="40">
        <v>38.0</v>
      </c>
      <c r="J40" s="59">
        <f t="shared" si="1"/>
        <v>58.46153846</v>
      </c>
      <c r="K40" s="59" t="str">
        <f t="shared" si="2"/>
        <v>N</v>
      </c>
      <c r="L40" s="65"/>
      <c r="M40" s="65"/>
      <c r="N40" s="66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3.5" customHeight="1">
      <c r="A41" s="78">
        <v>23.0</v>
      </c>
      <c r="B41" s="57"/>
      <c r="C41" s="196" t="s">
        <v>277</v>
      </c>
      <c r="D41" s="127" t="s">
        <v>81</v>
      </c>
      <c r="E41" s="59" t="s">
        <v>37</v>
      </c>
      <c r="F41" s="59" t="s">
        <v>36</v>
      </c>
      <c r="G41" s="59" t="s">
        <v>37</v>
      </c>
      <c r="H41" s="59" t="s">
        <v>36</v>
      </c>
      <c r="I41" s="40">
        <v>41.0</v>
      </c>
      <c r="J41" s="59">
        <f t="shared" si="1"/>
        <v>63.07692308</v>
      </c>
      <c r="K41" s="59" t="str">
        <f t="shared" si="2"/>
        <v>Y</v>
      </c>
      <c r="L41" s="65"/>
      <c r="M41" s="65"/>
      <c r="N41" s="66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3.5" customHeight="1">
      <c r="A42" s="78">
        <v>24.0</v>
      </c>
      <c r="B42" s="57"/>
      <c r="C42" s="196" t="s">
        <v>278</v>
      </c>
      <c r="D42" s="127" t="s">
        <v>83</v>
      </c>
      <c r="E42" s="59" t="s">
        <v>36</v>
      </c>
      <c r="F42" s="59" t="s">
        <v>37</v>
      </c>
      <c r="G42" s="59" t="s">
        <v>36</v>
      </c>
      <c r="H42" s="59" t="s">
        <v>36</v>
      </c>
      <c r="I42" s="40">
        <v>42.0</v>
      </c>
      <c r="J42" s="59">
        <f t="shared" si="1"/>
        <v>64.61538462</v>
      </c>
      <c r="K42" s="59" t="str">
        <f t="shared" si="2"/>
        <v>Y</v>
      </c>
      <c r="L42" s="65"/>
      <c r="M42" s="65"/>
      <c r="N42" s="66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3.5" customHeight="1">
      <c r="A43" s="78">
        <v>25.0</v>
      </c>
      <c r="B43" s="57"/>
      <c r="C43" s="196" t="s">
        <v>279</v>
      </c>
      <c r="D43" s="127" t="s">
        <v>85</v>
      </c>
      <c r="E43" s="59" t="s">
        <v>36</v>
      </c>
      <c r="F43" s="59" t="s">
        <v>37</v>
      </c>
      <c r="G43" s="59" t="s">
        <v>36</v>
      </c>
      <c r="H43" s="59" t="s">
        <v>37</v>
      </c>
      <c r="I43" s="40">
        <v>40.0</v>
      </c>
      <c r="J43" s="59">
        <f t="shared" si="1"/>
        <v>61.53846154</v>
      </c>
      <c r="K43" s="59" t="str">
        <f t="shared" si="2"/>
        <v>Y</v>
      </c>
      <c r="L43" s="65"/>
      <c r="M43" s="65"/>
      <c r="N43" s="66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3.5" customHeight="1">
      <c r="A44" s="78">
        <v>26.0</v>
      </c>
      <c r="B44" s="57"/>
      <c r="C44" s="196" t="s">
        <v>280</v>
      </c>
      <c r="D44" s="127" t="s">
        <v>87</v>
      </c>
      <c r="E44" s="59" t="s">
        <v>36</v>
      </c>
      <c r="F44" s="59" t="s">
        <v>37</v>
      </c>
      <c r="G44" s="59" t="s">
        <v>36</v>
      </c>
      <c r="H44" s="59" t="s">
        <v>36</v>
      </c>
      <c r="I44" s="40">
        <v>26.0</v>
      </c>
      <c r="J44" s="59">
        <f t="shared" si="1"/>
        <v>40</v>
      </c>
      <c r="K44" s="59" t="str">
        <f t="shared" si="2"/>
        <v>N</v>
      </c>
      <c r="L44" s="65"/>
      <c r="M44" s="65"/>
      <c r="N44" s="66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78">
        <v>27.0</v>
      </c>
      <c r="B45" s="57"/>
      <c r="C45" s="196" t="s">
        <v>281</v>
      </c>
      <c r="D45" s="127" t="s">
        <v>89</v>
      </c>
      <c r="E45" s="59" t="s">
        <v>36</v>
      </c>
      <c r="F45" s="59" t="s">
        <v>37</v>
      </c>
      <c r="G45" s="59" t="s">
        <v>36</v>
      </c>
      <c r="H45" s="59" t="s">
        <v>36</v>
      </c>
      <c r="I45" s="40">
        <v>22.0</v>
      </c>
      <c r="J45" s="59">
        <f t="shared" si="1"/>
        <v>33.84615385</v>
      </c>
      <c r="K45" s="59" t="str">
        <f t="shared" si="2"/>
        <v>N</v>
      </c>
      <c r="L45" s="65"/>
      <c r="M45" s="65"/>
      <c r="N45" s="66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78">
        <v>28.0</v>
      </c>
      <c r="B46" s="57"/>
      <c r="C46" s="196" t="s">
        <v>282</v>
      </c>
      <c r="D46" s="127" t="s">
        <v>91</v>
      </c>
      <c r="E46" s="59" t="s">
        <v>36</v>
      </c>
      <c r="F46" s="59" t="s">
        <v>36</v>
      </c>
      <c r="G46" s="59" t="s">
        <v>36</v>
      </c>
      <c r="H46" s="59" t="s">
        <v>37</v>
      </c>
      <c r="I46" s="40">
        <v>33.0</v>
      </c>
      <c r="J46" s="59">
        <f t="shared" si="1"/>
        <v>50.76923077</v>
      </c>
      <c r="K46" s="59" t="str">
        <f t="shared" si="2"/>
        <v>N</v>
      </c>
      <c r="L46" s="65"/>
      <c r="M46" s="65"/>
      <c r="N46" s="66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3.5" customHeight="1">
      <c r="A47" s="78">
        <v>29.0</v>
      </c>
      <c r="B47" s="57"/>
      <c r="C47" s="196" t="s">
        <v>283</v>
      </c>
      <c r="D47" s="127" t="s">
        <v>93</v>
      </c>
      <c r="E47" s="59" t="s">
        <v>36</v>
      </c>
      <c r="F47" s="59" t="s">
        <v>37</v>
      </c>
      <c r="G47" s="59" t="s">
        <v>36</v>
      </c>
      <c r="H47" s="59" t="s">
        <v>37</v>
      </c>
      <c r="I47" s="40">
        <v>28.0</v>
      </c>
      <c r="J47" s="59">
        <f t="shared" si="1"/>
        <v>43.07692308</v>
      </c>
      <c r="K47" s="59" t="str">
        <f t="shared" si="2"/>
        <v>N</v>
      </c>
      <c r="L47" s="65"/>
      <c r="M47" s="65"/>
      <c r="N47" s="66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3.5" customHeight="1">
      <c r="A48" s="78">
        <v>30.0</v>
      </c>
      <c r="B48" s="57"/>
      <c r="C48" s="196" t="s">
        <v>284</v>
      </c>
      <c r="D48" s="127" t="s">
        <v>95</v>
      </c>
      <c r="E48" s="59" t="s">
        <v>36</v>
      </c>
      <c r="F48" s="59" t="s">
        <v>37</v>
      </c>
      <c r="G48" s="59" t="s">
        <v>36</v>
      </c>
      <c r="H48" s="59" t="s">
        <v>36</v>
      </c>
      <c r="I48" s="40">
        <v>32.0</v>
      </c>
      <c r="J48" s="59">
        <f t="shared" si="1"/>
        <v>49.23076923</v>
      </c>
      <c r="K48" s="59" t="str">
        <f t="shared" si="2"/>
        <v>N</v>
      </c>
      <c r="L48" s="65"/>
      <c r="M48" s="65"/>
      <c r="N48" s="66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3.5" customHeight="1">
      <c r="A49" s="78">
        <v>31.0</v>
      </c>
      <c r="B49" s="57"/>
      <c r="C49" s="196" t="s">
        <v>285</v>
      </c>
      <c r="D49" s="127" t="s">
        <v>97</v>
      </c>
      <c r="E49" s="59" t="s">
        <v>36</v>
      </c>
      <c r="F49" s="59" t="s">
        <v>36</v>
      </c>
      <c r="G49" s="59" t="s">
        <v>37</v>
      </c>
      <c r="H49" s="59" t="s">
        <v>37</v>
      </c>
      <c r="I49" s="40">
        <v>28.0</v>
      </c>
      <c r="J49" s="59">
        <f t="shared" si="1"/>
        <v>43.07692308</v>
      </c>
      <c r="K49" s="59" t="str">
        <f t="shared" si="2"/>
        <v>N</v>
      </c>
      <c r="L49" s="65"/>
      <c r="M49" s="65"/>
      <c r="N49" s="66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3.5" customHeight="1">
      <c r="A50" s="78">
        <v>32.0</v>
      </c>
      <c r="B50" s="57"/>
      <c r="C50" s="196" t="s">
        <v>286</v>
      </c>
      <c r="D50" s="127" t="s">
        <v>99</v>
      </c>
      <c r="E50" s="59" t="s">
        <v>36</v>
      </c>
      <c r="F50" s="59" t="s">
        <v>37</v>
      </c>
      <c r="G50" s="59" t="s">
        <v>36</v>
      </c>
      <c r="H50" s="59" t="s">
        <v>36</v>
      </c>
      <c r="I50" s="40">
        <v>32.0</v>
      </c>
      <c r="J50" s="59">
        <f t="shared" si="1"/>
        <v>49.23076923</v>
      </c>
      <c r="K50" s="59" t="str">
        <f t="shared" si="2"/>
        <v>N</v>
      </c>
      <c r="L50" s="65"/>
      <c r="M50" s="65"/>
      <c r="N50" s="66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3.5" customHeight="1">
      <c r="A51" s="78">
        <v>33.0</v>
      </c>
      <c r="B51" s="57"/>
      <c r="C51" s="196" t="s">
        <v>287</v>
      </c>
      <c r="D51" s="127" t="s">
        <v>101</v>
      </c>
      <c r="E51" s="59" t="s">
        <v>36</v>
      </c>
      <c r="F51" s="59" t="s">
        <v>37</v>
      </c>
      <c r="G51" s="59" t="s">
        <v>36</v>
      </c>
      <c r="H51" s="59" t="s">
        <v>37</v>
      </c>
      <c r="I51" s="40">
        <v>40.0</v>
      </c>
      <c r="J51" s="59">
        <f t="shared" si="1"/>
        <v>61.53846154</v>
      </c>
      <c r="K51" s="59" t="str">
        <f t="shared" si="2"/>
        <v>Y</v>
      </c>
      <c r="L51" s="65"/>
      <c r="M51" s="65"/>
      <c r="N51" s="66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3.5" customHeight="1">
      <c r="A52" s="78">
        <v>34.0</v>
      </c>
      <c r="B52" s="57"/>
      <c r="C52" s="196" t="s">
        <v>288</v>
      </c>
      <c r="D52" s="127" t="s">
        <v>103</v>
      </c>
      <c r="E52" s="59" t="s">
        <v>36</v>
      </c>
      <c r="F52" s="59" t="s">
        <v>37</v>
      </c>
      <c r="G52" s="59" t="s">
        <v>37</v>
      </c>
      <c r="H52" s="59" t="s">
        <v>37</v>
      </c>
      <c r="I52" s="40">
        <v>32.0</v>
      </c>
      <c r="J52" s="59">
        <f t="shared" si="1"/>
        <v>49.23076923</v>
      </c>
      <c r="K52" s="59" t="str">
        <f t="shared" si="2"/>
        <v>N</v>
      </c>
      <c r="L52" s="65"/>
      <c r="M52" s="65"/>
      <c r="N52" s="66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15.5" customHeight="1">
      <c r="A53" s="67" t="s">
        <v>104</v>
      </c>
      <c r="B53" s="3"/>
      <c r="C53" s="67">
        <f>COUNTA(A19:A52)</f>
        <v>34</v>
      </c>
      <c r="D53" s="170"/>
      <c r="E53" s="40">
        <f t="shared" ref="E53:H53" si="3">COUNTIF(E19:E52,"Y")</f>
        <v>31</v>
      </c>
      <c r="F53" s="40">
        <f t="shared" si="3"/>
        <v>9</v>
      </c>
      <c r="G53" s="40">
        <f t="shared" si="3"/>
        <v>25</v>
      </c>
      <c r="H53" s="40">
        <f t="shared" si="3"/>
        <v>23</v>
      </c>
      <c r="I53" s="40"/>
      <c r="J53" s="40"/>
      <c r="K53" s="40">
        <f>COUNTIF(K19:K52,"Y")</f>
        <v>8</v>
      </c>
      <c r="L53" s="65"/>
      <c r="M53" s="65"/>
      <c r="N53" s="66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87.75" customHeight="1">
      <c r="A54" s="171" t="s">
        <v>105</v>
      </c>
      <c r="B54" s="172"/>
      <c r="C54" s="67" t="str">
        <f>'[1]CC1-CO-Attainment-correct'!C34</f>
        <v>#REF!</v>
      </c>
      <c r="D54" s="173" t="s">
        <v>106</v>
      </c>
      <c r="E54" s="40" t="str">
        <f>(E53/C54)*100</f>
        <v>#REF!</v>
      </c>
      <c r="F54" s="40" t="str">
        <f>(F53/C54)*100</f>
        <v>#REF!</v>
      </c>
      <c r="G54" s="40" t="str">
        <f>(G53/C54)*100</f>
        <v>#REF!</v>
      </c>
      <c r="H54" s="40" t="str">
        <f>(H53/C54)*100</f>
        <v>#REF!</v>
      </c>
      <c r="I54" s="40"/>
      <c r="J54" s="40"/>
      <c r="K54" s="40" t="str">
        <f>(K53/C54)*100</f>
        <v>#REF!</v>
      </c>
      <c r="L54" s="65"/>
      <c r="M54" s="65"/>
      <c r="N54" s="66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39.75" customHeight="1">
      <c r="A55" s="78"/>
      <c r="B55" s="57"/>
      <c r="C55" s="57"/>
      <c r="D55" s="174"/>
      <c r="E55" s="176" t="str">
        <f t="shared" ref="E55:K55" si="4">IF(E54&lt;=0,"",IF((E54&gt;=60),"Attained","Not-Attained"))</f>
        <v>#REF!</v>
      </c>
      <c r="F55" s="176" t="str">
        <f t="shared" si="4"/>
        <v>#REF!</v>
      </c>
      <c r="G55" s="176" t="str">
        <f t="shared" si="4"/>
        <v>#REF!</v>
      </c>
      <c r="H55" s="176" t="str">
        <f t="shared" si="4"/>
        <v>#REF!</v>
      </c>
      <c r="I55" s="40" t="str">
        <f t="shared" si="4"/>
        <v/>
      </c>
      <c r="J55" s="40" t="str">
        <f t="shared" si="4"/>
        <v/>
      </c>
      <c r="K55" s="40" t="str">
        <f t="shared" si="4"/>
        <v>#REF!</v>
      </c>
      <c r="L55" s="65"/>
      <c r="M55" s="65"/>
      <c r="N55" s="66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0" customHeight="1">
      <c r="A56" s="78"/>
      <c r="B56" s="57"/>
      <c r="C56" s="57"/>
      <c r="D56" s="174"/>
      <c r="E56" s="40"/>
      <c r="F56" s="40"/>
      <c r="G56" s="40"/>
      <c r="H56" s="40"/>
      <c r="I56" s="40"/>
      <c r="J56" s="40"/>
      <c r="K56" s="40"/>
      <c r="L56" s="65"/>
      <c r="M56" s="65"/>
      <c r="N56" s="66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0" customHeight="1">
      <c r="A57" s="78"/>
      <c r="B57" s="57"/>
      <c r="C57" s="57"/>
      <c r="D57" s="174"/>
      <c r="E57" s="175">
        <v>0.0</v>
      </c>
      <c r="F57" s="175">
        <v>2.0</v>
      </c>
      <c r="G57" s="175">
        <v>2.0</v>
      </c>
      <c r="H57" s="175">
        <v>2.0</v>
      </c>
      <c r="I57" s="40"/>
      <c r="J57" s="40"/>
      <c r="K57" s="175">
        <v>3.0</v>
      </c>
      <c r="L57" s="76"/>
      <c r="M57" s="76"/>
      <c r="N57" s="77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0" customHeight="1">
      <c r="A58" s="78"/>
      <c r="B58" s="57"/>
      <c r="C58" s="57"/>
      <c r="D58" s="69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0" customHeight="1">
      <c r="A59" s="78"/>
      <c r="B59" s="57"/>
      <c r="C59" s="57"/>
      <c r="D59" s="69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0" customHeight="1">
      <c r="A60" s="78"/>
      <c r="B60" s="57"/>
      <c r="C60" s="57"/>
      <c r="D60" s="69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0" customHeight="1">
      <c r="A61" s="78"/>
      <c r="B61" s="57"/>
      <c r="C61" s="57"/>
      <c r="D61" s="69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0" customHeight="1">
      <c r="A62" s="78"/>
      <c r="B62" s="57"/>
      <c r="C62" s="57"/>
      <c r="D62" s="79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0" customHeight="1">
      <c r="A63" s="78"/>
      <c r="B63" s="57"/>
      <c r="C63" s="57"/>
      <c r="D63" s="69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0" customHeight="1">
      <c r="A64" s="78"/>
      <c r="B64" s="57"/>
      <c r="C64" s="57"/>
      <c r="D64" s="69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0" customHeight="1">
      <c r="A65" s="78"/>
      <c r="B65" s="57"/>
      <c r="C65" s="57"/>
      <c r="D65" s="69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3.5" customHeight="1">
      <c r="A66" s="78"/>
      <c r="B66" s="80"/>
      <c r="C66" s="80"/>
      <c r="D66" s="80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3.5" customHeight="1">
      <c r="A67" s="78"/>
      <c r="B67" s="80"/>
      <c r="C67" s="80"/>
      <c r="D67" s="80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3.5" customHeight="1">
      <c r="A68" s="78"/>
      <c r="B68" s="80"/>
      <c r="C68" s="80"/>
      <c r="D68" s="80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3.5" customHeight="1">
      <c r="A69" s="78"/>
      <c r="B69" s="80"/>
      <c r="C69" s="80"/>
      <c r="D69" s="80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3.5" customHeight="1">
      <c r="A70" s="78"/>
      <c r="B70" s="80"/>
      <c r="C70" s="80"/>
      <c r="D70" s="80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3.5" customHeight="1">
      <c r="A71" s="78"/>
      <c r="B71" s="80"/>
      <c r="C71" s="80"/>
      <c r="D71" s="80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3.5" customHeight="1">
      <c r="A72" s="78"/>
      <c r="B72" s="80"/>
      <c r="C72" s="80"/>
      <c r="D72" s="80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3.5" customHeight="1">
      <c r="A73" s="78"/>
      <c r="B73" s="80"/>
      <c r="C73" s="80"/>
      <c r="D73" s="80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3.5" customHeight="1">
      <c r="A74" s="78"/>
      <c r="B74" s="80"/>
      <c r="C74" s="80"/>
      <c r="D74" s="80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3.5" customHeight="1">
      <c r="A75" s="78"/>
      <c r="B75" s="80"/>
      <c r="C75" s="80"/>
      <c r="D75" s="80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3.5" customHeight="1">
      <c r="A76" s="78"/>
      <c r="B76" s="80"/>
      <c r="C76" s="80"/>
      <c r="D76" s="80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3.5" customHeight="1">
      <c r="A77" s="78"/>
      <c r="B77" s="80"/>
      <c r="C77" s="80"/>
      <c r="D77" s="80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3.5" customHeight="1">
      <c r="A78" s="78"/>
      <c r="B78" s="80"/>
      <c r="C78" s="80"/>
      <c r="D78" s="80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3.5" customHeight="1">
      <c r="A79" s="78"/>
      <c r="B79" s="80"/>
      <c r="C79" s="80"/>
      <c r="D79" s="80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3.5" customHeight="1">
      <c r="A80" s="78"/>
      <c r="B80" s="80"/>
      <c r="C80" s="80"/>
      <c r="D80" s="80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3.5" customHeight="1">
      <c r="A81" s="78"/>
      <c r="B81" s="80"/>
      <c r="C81" s="80"/>
      <c r="D81" s="80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3.5" customHeight="1">
      <c r="A82" s="78"/>
      <c r="B82" s="80"/>
      <c r="C82" s="80"/>
      <c r="D82" s="80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3.5" customHeight="1">
      <c r="A83" s="78"/>
      <c r="B83" s="80"/>
      <c r="C83" s="80"/>
      <c r="D83" s="80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3.5" customHeight="1">
      <c r="A84" s="78"/>
      <c r="B84" s="80"/>
      <c r="C84" s="80"/>
      <c r="D84" s="80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3.5" customHeight="1">
      <c r="A85" s="78"/>
      <c r="B85" s="80"/>
      <c r="C85" s="80"/>
      <c r="D85" s="80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3.5" customHeight="1">
      <c r="A86" s="78"/>
      <c r="B86" s="80"/>
      <c r="C86" s="80"/>
      <c r="D86" s="80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3.5" customHeight="1">
      <c r="A87" s="78"/>
      <c r="B87" s="80"/>
      <c r="C87" s="80"/>
      <c r="D87" s="80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3.5" customHeight="1">
      <c r="A88" s="78"/>
      <c r="B88" s="80"/>
      <c r="C88" s="80"/>
      <c r="D88" s="80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3.5" customHeight="1">
      <c r="A89" s="78"/>
      <c r="B89" s="80"/>
      <c r="C89" s="80"/>
      <c r="D89" s="80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3.5" customHeight="1">
      <c r="A90" s="78"/>
      <c r="B90" s="80"/>
      <c r="C90" s="80"/>
      <c r="D90" s="80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3.5" customHeight="1">
      <c r="A91" s="78"/>
      <c r="B91" s="80"/>
      <c r="C91" s="80"/>
      <c r="D91" s="80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3.5" customHeight="1">
      <c r="A92" s="78"/>
      <c r="B92" s="80"/>
      <c r="C92" s="80"/>
      <c r="D92" s="80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3.5" customHeight="1">
      <c r="A93" s="78"/>
      <c r="B93" s="80"/>
      <c r="C93" s="80"/>
      <c r="D93" s="80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3.5" customHeight="1">
      <c r="A94" s="78"/>
      <c r="B94" s="80"/>
      <c r="C94" s="80"/>
      <c r="D94" s="80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3.5" customHeight="1">
      <c r="A95" s="78"/>
      <c r="B95" s="80"/>
      <c r="C95" s="80"/>
      <c r="D95" s="80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3.5" customHeight="1">
      <c r="A96" s="78"/>
      <c r="B96" s="80"/>
      <c r="C96" s="80"/>
      <c r="D96" s="80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3.5" customHeight="1">
      <c r="A97" s="78"/>
      <c r="B97" s="80"/>
      <c r="C97" s="80"/>
      <c r="D97" s="80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3.5" customHeight="1">
      <c r="A98" s="78"/>
      <c r="B98" s="80"/>
      <c r="C98" s="80"/>
      <c r="D98" s="80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3.5" customHeight="1">
      <c r="A99" s="78"/>
      <c r="B99" s="80"/>
      <c r="C99" s="80"/>
      <c r="D99" s="80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3.5" customHeight="1">
      <c r="A100" s="78"/>
      <c r="B100" s="80"/>
      <c r="C100" s="80"/>
      <c r="D100" s="80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3.5" customHeight="1">
      <c r="A101" s="78"/>
      <c r="B101" s="80"/>
      <c r="C101" s="80"/>
      <c r="D101" s="80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3.5" customHeight="1">
      <c r="A102" s="78"/>
      <c r="B102" s="80"/>
      <c r="C102" s="80"/>
      <c r="D102" s="80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3.5" customHeight="1">
      <c r="A103" s="78"/>
      <c r="B103" s="80"/>
      <c r="C103" s="80"/>
      <c r="D103" s="80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3.5" customHeight="1">
      <c r="A104" s="78"/>
      <c r="B104" s="80"/>
      <c r="C104" s="80"/>
      <c r="D104" s="80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3.5" customHeight="1">
      <c r="A105" s="78"/>
      <c r="B105" s="80"/>
      <c r="C105" s="80"/>
      <c r="D105" s="80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3.5" customHeight="1">
      <c r="A106" s="78"/>
      <c r="B106" s="80"/>
      <c r="C106" s="80"/>
      <c r="D106" s="80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3.5" customHeight="1">
      <c r="A107" s="78"/>
      <c r="B107" s="80"/>
      <c r="C107" s="80"/>
      <c r="D107" s="80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3.5" customHeight="1">
      <c r="A108" s="78"/>
      <c r="B108" s="80"/>
      <c r="C108" s="80"/>
      <c r="D108" s="80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3.5" customHeight="1">
      <c r="A109" s="78"/>
      <c r="B109" s="80"/>
      <c r="C109" s="80"/>
      <c r="D109" s="80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3.5" customHeight="1">
      <c r="A110" s="78"/>
      <c r="B110" s="80"/>
      <c r="C110" s="80"/>
      <c r="D110" s="80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3.5" customHeight="1">
      <c r="A111" s="78"/>
      <c r="B111" s="80"/>
      <c r="C111" s="80"/>
      <c r="D111" s="80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0" customHeight="1">
      <c r="A112" s="78"/>
      <c r="B112" s="80"/>
      <c r="C112" s="80"/>
      <c r="D112" s="80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0" customHeight="1">
      <c r="A113" s="78"/>
      <c r="B113" s="80"/>
      <c r="C113" s="80"/>
      <c r="D113" s="80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0" customHeight="1">
      <c r="A114" s="78"/>
      <c r="B114" s="80"/>
      <c r="C114" s="80"/>
      <c r="D114" s="80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0" customHeight="1">
      <c r="A115" s="78"/>
      <c r="B115" s="80"/>
      <c r="C115" s="80"/>
      <c r="D115" s="80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0" customHeight="1">
      <c r="A116" s="78"/>
      <c r="B116" s="80"/>
      <c r="C116" s="80"/>
      <c r="D116" s="80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0" customHeight="1">
      <c r="A117" s="78"/>
      <c r="B117" s="80"/>
      <c r="C117" s="80"/>
      <c r="D117" s="80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0" customHeight="1">
      <c r="A118" s="78"/>
      <c r="B118" s="80"/>
      <c r="C118" s="80"/>
      <c r="D118" s="80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0" customHeight="1">
      <c r="A119" s="78"/>
      <c r="B119" s="80"/>
      <c r="C119" s="80"/>
      <c r="D119" s="80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0" customHeight="1">
      <c r="A120" s="78"/>
      <c r="B120" s="80"/>
      <c r="C120" s="80"/>
      <c r="D120" s="80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0" customHeight="1">
      <c r="A121" s="78"/>
      <c r="B121" s="80"/>
      <c r="C121" s="80"/>
      <c r="D121" s="80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0" customHeight="1">
      <c r="A122" s="78"/>
      <c r="B122" s="80"/>
      <c r="C122" s="80"/>
      <c r="D122" s="80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0" customHeight="1">
      <c r="A123" s="78"/>
      <c r="B123" s="80"/>
      <c r="C123" s="80"/>
      <c r="D123" s="80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0" customHeight="1">
      <c r="A124" s="78"/>
      <c r="B124" s="80"/>
      <c r="C124" s="80"/>
      <c r="D124" s="80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0" customHeight="1">
      <c r="A125" s="78"/>
      <c r="B125" s="80"/>
      <c r="C125" s="80"/>
      <c r="D125" s="80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0" customHeight="1">
      <c r="A126" s="78"/>
      <c r="B126" s="80"/>
      <c r="C126" s="80"/>
      <c r="D126" s="80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0" customHeight="1">
      <c r="A127" s="78"/>
      <c r="B127" s="80"/>
      <c r="C127" s="80"/>
      <c r="D127" s="80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0" customHeight="1">
      <c r="A128" s="78"/>
      <c r="B128" s="80"/>
      <c r="C128" s="80"/>
      <c r="D128" s="80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0" customHeight="1">
      <c r="A129" s="78"/>
      <c r="B129" s="80"/>
      <c r="C129" s="80"/>
      <c r="D129" s="80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3.5" customHeight="1">
      <c r="A130" s="78"/>
      <c r="B130" s="80"/>
      <c r="C130" s="80"/>
      <c r="D130" s="80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3.5" customHeight="1">
      <c r="A131" s="81"/>
      <c r="B131" s="82"/>
      <c r="C131" s="82"/>
      <c r="D131" s="83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3.5" customHeight="1">
      <c r="A132" s="81"/>
      <c r="B132" s="82"/>
      <c r="C132" s="82"/>
      <c r="D132" s="83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3.5" customHeight="1">
      <c r="A133" s="81"/>
      <c r="B133" s="82"/>
      <c r="C133" s="82"/>
      <c r="D133" s="83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3.5" customHeight="1">
      <c r="A134" s="81"/>
      <c r="B134" s="82"/>
      <c r="C134" s="82"/>
      <c r="D134" s="83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3.5" customHeight="1">
      <c r="A135" s="81"/>
      <c r="B135" s="82"/>
      <c r="C135" s="82"/>
      <c r="D135" s="83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3.5" customHeight="1">
      <c r="A136" s="81"/>
      <c r="B136" s="82"/>
      <c r="C136" s="82"/>
      <c r="D136" s="84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3.5" customHeight="1">
      <c r="A137" s="81"/>
      <c r="B137" s="82"/>
      <c r="C137" s="82"/>
      <c r="D137" s="83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3.5" customHeight="1">
      <c r="A138" s="81"/>
      <c r="B138" s="82"/>
      <c r="C138" s="82"/>
      <c r="D138" s="83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3.5" customHeight="1">
      <c r="A139" s="81"/>
      <c r="B139" s="82"/>
      <c r="C139" s="82"/>
      <c r="D139" s="84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3.5" customHeight="1">
      <c r="A140" s="81"/>
      <c r="B140" s="82"/>
      <c r="C140" s="82"/>
      <c r="D140" s="83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3.5" customHeight="1">
      <c r="A141" s="81"/>
      <c r="B141" s="82"/>
      <c r="C141" s="82"/>
      <c r="D141" s="84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3.5" customHeight="1">
      <c r="A142" s="81"/>
      <c r="B142" s="82"/>
      <c r="C142" s="82"/>
      <c r="D142" s="84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3.5" customHeight="1">
      <c r="A143" s="81"/>
      <c r="B143" s="85"/>
      <c r="C143" s="85"/>
      <c r="D143" s="86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3.5" customHeight="1">
      <c r="A144" s="81"/>
      <c r="B144" s="82"/>
      <c r="C144" s="82"/>
      <c r="D144" s="83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3.5" customHeight="1">
      <c r="A145" s="81"/>
      <c r="B145" s="82"/>
      <c r="C145" s="82"/>
      <c r="D145" s="83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3.5" customHeight="1">
      <c r="A146" s="81"/>
      <c r="B146" s="82"/>
      <c r="C146" s="82"/>
      <c r="D146" s="83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3.5" customHeight="1">
      <c r="A147" s="81"/>
      <c r="B147" s="82"/>
      <c r="C147" s="82"/>
      <c r="D147" s="83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3.5" customHeight="1">
      <c r="A148" s="81"/>
      <c r="B148" s="82"/>
      <c r="C148" s="82"/>
      <c r="D148" s="83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3.5" customHeight="1">
      <c r="A149" s="81"/>
      <c r="B149" s="82"/>
      <c r="C149" s="82"/>
      <c r="D149" s="83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3.5" customHeight="1">
      <c r="A150" s="81"/>
      <c r="B150" s="82"/>
      <c r="C150" s="82"/>
      <c r="D150" s="84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3.5" customHeight="1">
      <c r="A151" s="81"/>
      <c r="B151" s="82"/>
      <c r="C151" s="82"/>
      <c r="D151" s="83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3.5" customHeight="1">
      <c r="A152" s="81"/>
      <c r="B152" s="82"/>
      <c r="C152" s="82"/>
      <c r="D152" s="83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3.5" customHeight="1">
      <c r="A153" s="81"/>
      <c r="B153" s="82"/>
      <c r="C153" s="82"/>
      <c r="D153" s="83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3.5" customHeight="1">
      <c r="A154" s="81"/>
      <c r="B154" s="82"/>
      <c r="C154" s="82"/>
      <c r="D154" s="84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3.5" customHeight="1">
      <c r="A155" s="87"/>
      <c r="B155" s="88"/>
      <c r="C155" s="89"/>
      <c r="D155" s="90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3.5" customHeight="1">
      <c r="A156" s="87"/>
      <c r="B156" s="88"/>
      <c r="C156" s="89"/>
      <c r="D156" s="90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3.5" customHeight="1">
      <c r="A157" s="87"/>
      <c r="B157" s="88"/>
      <c r="C157" s="89"/>
      <c r="D157" s="90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3.5" customHeight="1">
      <c r="A158" s="87"/>
      <c r="B158" s="88"/>
      <c r="C158" s="89"/>
      <c r="D158" s="90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3.5" customHeight="1">
      <c r="A159" s="87"/>
      <c r="B159" s="88"/>
      <c r="C159" s="89"/>
      <c r="D159" s="90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3.5" customHeight="1">
      <c r="A160" s="87"/>
      <c r="B160" s="88"/>
      <c r="C160" s="89"/>
      <c r="D160" s="90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3.5" customHeight="1">
      <c r="A161" s="87"/>
      <c r="B161" s="88"/>
      <c r="C161" s="89"/>
      <c r="D161" s="90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3.5" customHeight="1">
      <c r="A162" s="87"/>
      <c r="B162" s="88"/>
      <c r="C162" s="89"/>
      <c r="D162" s="90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3.5" customHeight="1">
      <c r="A163" s="87"/>
      <c r="B163" s="88"/>
      <c r="C163" s="89"/>
      <c r="D163" s="90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3.5" customHeight="1">
      <c r="A164" s="87"/>
      <c r="B164" s="88"/>
      <c r="C164" s="89"/>
      <c r="D164" s="90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3.5" customHeight="1">
      <c r="A165" s="87"/>
      <c r="B165" s="88"/>
      <c r="C165" s="91"/>
      <c r="D165" s="92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3.5" customHeight="1">
      <c r="A166" s="87"/>
      <c r="B166" s="88"/>
      <c r="C166" s="91"/>
      <c r="D166" s="92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3.5" customHeight="1">
      <c r="A167" s="87"/>
      <c r="B167" s="88"/>
      <c r="C167" s="91"/>
      <c r="D167" s="92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3.5" customHeight="1">
      <c r="A168" s="87"/>
      <c r="B168" s="88"/>
      <c r="C168" s="91"/>
      <c r="D168" s="92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3.5" customHeight="1">
      <c r="A169" s="87">
        <v>146.0</v>
      </c>
      <c r="B169" s="88"/>
      <c r="C169" s="91"/>
      <c r="D169" s="92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3.5" customHeight="1">
      <c r="A170" s="87">
        <v>147.0</v>
      </c>
      <c r="B170" s="88"/>
      <c r="C170" s="91"/>
      <c r="D170" s="92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3.5" customHeight="1">
      <c r="A171" s="87">
        <v>148.0</v>
      </c>
      <c r="B171" s="88"/>
      <c r="C171" s="91"/>
      <c r="D171" s="92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3.5" customHeight="1">
      <c r="A172" s="87">
        <v>149.0</v>
      </c>
      <c r="B172" s="88"/>
      <c r="C172" s="91"/>
      <c r="D172" s="92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3.5" customHeight="1">
      <c r="A173" s="87">
        <v>150.0</v>
      </c>
      <c r="B173" s="88"/>
      <c r="C173" s="91"/>
      <c r="D173" s="92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3.5" customHeight="1">
      <c r="A174" s="87">
        <v>151.0</v>
      </c>
      <c r="B174" s="93"/>
      <c r="C174" s="91"/>
      <c r="D174" s="92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3.5" customHeight="1">
      <c r="A175" s="87">
        <v>152.0</v>
      </c>
      <c r="B175" s="88"/>
      <c r="C175" s="91"/>
      <c r="D175" s="92"/>
      <c r="E175" s="33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6.5" customHeight="1">
      <c r="A176" s="87">
        <v>153.0</v>
      </c>
      <c r="B176" s="88"/>
      <c r="C176" s="91"/>
      <c r="D176" s="92"/>
      <c r="E176" s="33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80.25" customHeight="1">
      <c r="A177" s="94"/>
      <c r="B177" s="95" t="s">
        <v>104</v>
      </c>
      <c r="C177" s="75"/>
      <c r="D177" s="67">
        <f>COUNTA(D19:D176)</f>
        <v>35</v>
      </c>
      <c r="E177" s="96" t="s">
        <v>107</v>
      </c>
      <c r="F177" s="97" t="str">
        <f>COUNTIF(#REF!,"3")</f>
        <v>#REF!</v>
      </c>
      <c r="G177" s="97" t="s">
        <v>108</v>
      </c>
      <c r="H177" s="96" t="str">
        <f>COUNTIF(#REF!,"2")</f>
        <v>#REF!</v>
      </c>
      <c r="I177" s="97" t="s">
        <v>109</v>
      </c>
      <c r="J177" s="96" t="str">
        <f>COUNTIF(#REF!,"1")</f>
        <v>#REF!</v>
      </c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</row>
    <row r="178" ht="75.75" customHeight="1">
      <c r="A178" s="98"/>
      <c r="B178" s="67" t="s">
        <v>105</v>
      </c>
      <c r="C178" s="3"/>
      <c r="D178" s="67" t="str">
        <f>COUNTIF(#REF!,"&gt;0")</f>
        <v>#REF!</v>
      </c>
      <c r="E178" s="99" t="s">
        <v>106</v>
      </c>
      <c r="F178" s="100" t="str">
        <f>F177/D178*100</f>
        <v>#REF!</v>
      </c>
      <c r="G178" s="101" t="s">
        <v>110</v>
      </c>
      <c r="H178" s="100" t="str">
        <f>H177/D178*100</f>
        <v>#REF!</v>
      </c>
      <c r="I178" s="101" t="s">
        <v>111</v>
      </c>
      <c r="J178" s="100" t="str">
        <f>J177/D178*100</f>
        <v>#REF!</v>
      </c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21.0" customHeight="1">
      <c r="A179" s="1"/>
      <c r="B179" s="1"/>
      <c r="C179" s="33"/>
      <c r="D179" s="102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3.5" customHeight="1">
      <c r="A180" s="1"/>
      <c r="B180" s="1"/>
      <c r="C180" s="33"/>
      <c r="D180" s="102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3.5" customHeight="1">
      <c r="A181" s="1"/>
      <c r="B181" s="1"/>
      <c r="C181" s="33"/>
      <c r="D181" s="102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3.5" customHeight="1">
      <c r="A182" s="1"/>
      <c r="B182" s="1"/>
      <c r="C182" s="33"/>
      <c r="D182" s="102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3.5" customHeight="1">
      <c r="A183" s="1"/>
      <c r="B183" s="1"/>
      <c r="C183" s="33"/>
      <c r="D183" s="102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3.5" customHeight="1">
      <c r="A184" s="1"/>
      <c r="B184" s="1"/>
      <c r="C184" s="33"/>
      <c r="D184" s="102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3.5" customHeight="1">
      <c r="A185" s="1"/>
      <c r="B185" s="1"/>
      <c r="C185" s="33"/>
      <c r="D185" s="102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3.5" customHeight="1">
      <c r="A186" s="1"/>
      <c r="B186" s="1"/>
      <c r="C186" s="33"/>
      <c r="D186" s="102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3.5" customHeight="1">
      <c r="A187" s="1"/>
      <c r="B187" s="1"/>
      <c r="C187" s="33"/>
      <c r="D187" s="102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3.5" customHeight="1">
      <c r="A188" s="1"/>
      <c r="B188" s="1"/>
      <c r="C188" s="33"/>
      <c r="D188" s="102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3.5" customHeight="1">
      <c r="A189" s="1"/>
      <c r="B189" s="1"/>
      <c r="C189" s="33"/>
      <c r="D189" s="102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3.5" customHeight="1">
      <c r="A190" s="1"/>
      <c r="B190" s="1"/>
      <c r="C190" s="33"/>
      <c r="D190" s="102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3.5" customHeight="1">
      <c r="A191" s="1"/>
      <c r="B191" s="1"/>
      <c r="C191" s="33"/>
      <c r="D191" s="102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3.5" customHeight="1">
      <c r="A192" s="1"/>
      <c r="B192" s="1"/>
      <c r="C192" s="33"/>
      <c r="D192" s="102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3.5" customHeight="1">
      <c r="A193" s="1"/>
      <c r="B193" s="1"/>
      <c r="C193" s="33"/>
      <c r="D193" s="102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3.5" customHeight="1">
      <c r="A194" s="1"/>
      <c r="B194" s="1"/>
      <c r="C194" s="33"/>
      <c r="D194" s="102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3.5" customHeight="1">
      <c r="A195" s="1"/>
      <c r="B195" s="1"/>
      <c r="C195" s="33"/>
      <c r="D195" s="102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3.5" customHeight="1">
      <c r="A196" s="1"/>
      <c r="B196" s="1"/>
      <c r="C196" s="33"/>
      <c r="D196" s="102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3.5" customHeight="1">
      <c r="A197" s="1"/>
      <c r="B197" s="1"/>
      <c r="C197" s="33"/>
      <c r="D197" s="102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3.5" customHeight="1">
      <c r="A198" s="1"/>
      <c r="B198" s="1"/>
      <c r="C198" s="33"/>
      <c r="D198" s="102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3.5" customHeight="1">
      <c r="A199" s="1"/>
      <c r="B199" s="1"/>
      <c r="C199" s="33"/>
      <c r="D199" s="102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3.5" customHeight="1">
      <c r="A200" s="1"/>
      <c r="B200" s="1"/>
      <c r="C200" s="33"/>
      <c r="D200" s="102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3.5" customHeight="1">
      <c r="A201" s="1"/>
      <c r="B201" s="1"/>
      <c r="C201" s="33"/>
      <c r="D201" s="102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3.5" customHeight="1">
      <c r="A202" s="1"/>
      <c r="B202" s="1"/>
      <c r="C202" s="33"/>
      <c r="D202" s="102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3.5" customHeight="1">
      <c r="A203" s="1"/>
      <c r="B203" s="1"/>
      <c r="C203" s="33"/>
      <c r="D203" s="102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3.5" customHeight="1">
      <c r="A204" s="1"/>
      <c r="B204" s="1"/>
      <c r="C204" s="33"/>
      <c r="D204" s="102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3.5" customHeight="1">
      <c r="A205" s="1"/>
      <c r="B205" s="1"/>
      <c r="C205" s="33"/>
      <c r="D205" s="102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3.5" customHeight="1">
      <c r="A206" s="1"/>
      <c r="B206" s="1"/>
      <c r="C206" s="33"/>
      <c r="D206" s="102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3.5" customHeight="1">
      <c r="A207" s="1"/>
      <c r="B207" s="1"/>
      <c r="C207" s="33"/>
      <c r="D207" s="102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3.5" customHeight="1">
      <c r="A208" s="1"/>
      <c r="B208" s="1"/>
      <c r="C208" s="33"/>
      <c r="D208" s="102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3.5" customHeight="1">
      <c r="A209" s="1"/>
      <c r="B209" s="1"/>
      <c r="C209" s="33"/>
      <c r="D209" s="102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3.5" customHeight="1">
      <c r="A210" s="1"/>
      <c r="B210" s="1"/>
      <c r="C210" s="33"/>
      <c r="D210" s="102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3.5" customHeight="1">
      <c r="A211" s="1"/>
      <c r="B211" s="1"/>
      <c r="C211" s="33"/>
      <c r="D211" s="102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3.5" customHeight="1">
      <c r="A212" s="1"/>
      <c r="B212" s="1"/>
      <c r="C212" s="33"/>
      <c r="D212" s="102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3.5" customHeight="1">
      <c r="A213" s="1"/>
      <c r="B213" s="1"/>
      <c r="C213" s="33"/>
      <c r="D213" s="102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3.5" customHeight="1">
      <c r="A214" s="1"/>
      <c r="B214" s="1"/>
      <c r="C214" s="33"/>
      <c r="D214" s="102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3.5" customHeight="1">
      <c r="A215" s="1"/>
      <c r="B215" s="1"/>
      <c r="C215" s="33"/>
      <c r="D215" s="102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3.5" customHeight="1">
      <c r="A216" s="1"/>
      <c r="B216" s="1"/>
      <c r="C216" s="33"/>
      <c r="D216" s="102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3.5" customHeight="1">
      <c r="A217" s="1"/>
      <c r="B217" s="1"/>
      <c r="C217" s="33"/>
      <c r="D217" s="102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3.5" customHeight="1">
      <c r="A218" s="1"/>
      <c r="B218" s="1"/>
      <c r="C218" s="33"/>
      <c r="D218" s="102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3.5" customHeight="1">
      <c r="A219" s="1"/>
      <c r="B219" s="1"/>
      <c r="C219" s="33"/>
      <c r="D219" s="102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3.5" customHeight="1">
      <c r="A220" s="1"/>
      <c r="B220" s="1"/>
      <c r="C220" s="33"/>
      <c r="D220" s="102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3.5" customHeight="1">
      <c r="A221" s="1"/>
      <c r="B221" s="1"/>
      <c r="C221" s="33"/>
      <c r="D221" s="102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3.5" customHeight="1">
      <c r="A222" s="1"/>
      <c r="B222" s="1"/>
      <c r="C222" s="33"/>
      <c r="D222" s="102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3.5" customHeight="1">
      <c r="A223" s="1"/>
      <c r="B223" s="1"/>
      <c r="C223" s="33"/>
      <c r="D223" s="102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3.5" customHeight="1">
      <c r="A224" s="1"/>
      <c r="B224" s="1"/>
      <c r="C224" s="33"/>
      <c r="D224" s="102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3.5" customHeight="1">
      <c r="A225" s="1"/>
      <c r="B225" s="1"/>
      <c r="C225" s="33"/>
      <c r="D225" s="102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3.5" customHeight="1">
      <c r="A226" s="1"/>
      <c r="B226" s="1"/>
      <c r="C226" s="33"/>
      <c r="D226" s="102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3.5" customHeight="1">
      <c r="A227" s="1"/>
      <c r="B227" s="1"/>
      <c r="C227" s="33"/>
      <c r="D227" s="102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3.5" customHeight="1">
      <c r="A228" s="1"/>
      <c r="B228" s="1"/>
      <c r="C228" s="33"/>
      <c r="D228" s="102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3.5" customHeight="1">
      <c r="A229" s="1"/>
      <c r="B229" s="1"/>
      <c r="C229" s="33"/>
      <c r="D229" s="102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3.5" customHeight="1">
      <c r="A230" s="1"/>
      <c r="B230" s="1"/>
      <c r="C230" s="33"/>
      <c r="D230" s="102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3.5" customHeight="1">
      <c r="A231" s="1"/>
      <c r="B231" s="1"/>
      <c r="C231" s="33"/>
      <c r="D231" s="102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3.5" customHeight="1">
      <c r="A232" s="1"/>
      <c r="B232" s="1"/>
      <c r="C232" s="33"/>
      <c r="D232" s="102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3.5" customHeight="1">
      <c r="A233" s="1"/>
      <c r="B233" s="1"/>
      <c r="C233" s="33"/>
      <c r="D233" s="102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3.5" customHeight="1">
      <c r="A234" s="1"/>
      <c r="B234" s="1"/>
      <c r="C234" s="33"/>
      <c r="D234" s="102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3.5" customHeight="1">
      <c r="A235" s="1"/>
      <c r="B235" s="1"/>
      <c r="C235" s="33"/>
      <c r="D235" s="102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3.5" customHeight="1">
      <c r="A236" s="1"/>
      <c r="B236" s="1"/>
      <c r="C236" s="33"/>
      <c r="D236" s="102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3.5" customHeight="1">
      <c r="A237" s="1"/>
      <c r="B237" s="1"/>
      <c r="C237" s="33"/>
      <c r="D237" s="102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3.5" customHeight="1">
      <c r="A238" s="1"/>
      <c r="B238" s="1"/>
      <c r="C238" s="33"/>
      <c r="D238" s="102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3.5" customHeight="1">
      <c r="A239" s="1"/>
      <c r="B239" s="1"/>
      <c r="C239" s="33"/>
      <c r="D239" s="102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3.5" customHeight="1">
      <c r="A240" s="1"/>
      <c r="B240" s="1"/>
      <c r="C240" s="33"/>
      <c r="D240" s="102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3.5" customHeight="1">
      <c r="A241" s="1"/>
      <c r="B241" s="1"/>
      <c r="C241" s="33"/>
      <c r="D241" s="102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3.5" customHeight="1">
      <c r="A242" s="1"/>
      <c r="B242" s="1"/>
      <c r="C242" s="33"/>
      <c r="D242" s="102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3.5" customHeight="1">
      <c r="A243" s="1"/>
      <c r="B243" s="1"/>
      <c r="C243" s="33"/>
      <c r="D243" s="102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3.5" customHeight="1">
      <c r="A244" s="1"/>
      <c r="B244" s="1"/>
      <c r="C244" s="33"/>
      <c r="D244" s="102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3.5" customHeight="1">
      <c r="A245" s="1"/>
      <c r="B245" s="1"/>
      <c r="C245" s="33"/>
      <c r="D245" s="102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3.5" customHeight="1">
      <c r="A246" s="1"/>
      <c r="B246" s="1"/>
      <c r="C246" s="33"/>
      <c r="D246" s="102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3.5" customHeight="1">
      <c r="A247" s="1"/>
      <c r="B247" s="1"/>
      <c r="C247" s="33"/>
      <c r="D247" s="102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3.5" customHeight="1">
      <c r="A248" s="1"/>
      <c r="B248" s="1"/>
      <c r="C248" s="33"/>
      <c r="D248" s="102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3.5" customHeight="1">
      <c r="A249" s="1"/>
      <c r="B249" s="1"/>
      <c r="C249" s="33"/>
      <c r="D249" s="102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3.5" customHeight="1">
      <c r="A250" s="1"/>
      <c r="B250" s="1"/>
      <c r="C250" s="33"/>
      <c r="D250" s="102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3.5" customHeight="1">
      <c r="A251" s="1"/>
      <c r="B251" s="1"/>
      <c r="C251" s="33"/>
      <c r="D251" s="102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3.5" customHeight="1">
      <c r="A252" s="1"/>
      <c r="B252" s="1"/>
      <c r="C252" s="33"/>
      <c r="D252" s="102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3.5" customHeight="1">
      <c r="A253" s="1"/>
      <c r="B253" s="1"/>
      <c r="C253" s="33"/>
      <c r="D253" s="102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3.5" customHeight="1">
      <c r="A254" s="1"/>
      <c r="B254" s="1"/>
      <c r="C254" s="33"/>
      <c r="D254" s="102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3.5" customHeight="1">
      <c r="A255" s="1"/>
      <c r="B255" s="1"/>
      <c r="C255" s="33"/>
      <c r="D255" s="102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3.5" customHeight="1">
      <c r="A256" s="1"/>
      <c r="B256" s="1"/>
      <c r="C256" s="33"/>
      <c r="D256" s="102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3.5" customHeight="1">
      <c r="A257" s="1"/>
      <c r="B257" s="1"/>
      <c r="C257" s="33"/>
      <c r="D257" s="102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3.5" customHeight="1">
      <c r="A258" s="1"/>
      <c r="B258" s="1"/>
      <c r="C258" s="33"/>
      <c r="D258" s="102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3.5" customHeight="1">
      <c r="A259" s="1"/>
      <c r="B259" s="1"/>
      <c r="C259" s="33"/>
      <c r="D259" s="102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3.5" customHeight="1">
      <c r="A260" s="1"/>
      <c r="B260" s="1"/>
      <c r="C260" s="33"/>
      <c r="D260" s="102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3.5" customHeight="1">
      <c r="A261" s="1"/>
      <c r="B261" s="1"/>
      <c r="C261" s="33"/>
      <c r="D261" s="102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3.5" customHeight="1">
      <c r="A262" s="1"/>
      <c r="B262" s="1"/>
      <c r="C262" s="33"/>
      <c r="D262" s="102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3.5" customHeight="1">
      <c r="A263" s="1"/>
      <c r="B263" s="1"/>
      <c r="C263" s="33"/>
      <c r="D263" s="102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3.5" customHeight="1">
      <c r="A264" s="1"/>
      <c r="B264" s="1"/>
      <c r="C264" s="33"/>
      <c r="D264" s="102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3.5" customHeight="1">
      <c r="A265" s="1"/>
      <c r="B265" s="1"/>
      <c r="C265" s="33"/>
      <c r="D265" s="102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3.5" customHeight="1">
      <c r="A266" s="1"/>
      <c r="B266" s="1"/>
      <c r="C266" s="33"/>
      <c r="D266" s="102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3.5" customHeight="1">
      <c r="A267" s="1"/>
      <c r="B267" s="1"/>
      <c r="C267" s="33"/>
      <c r="D267" s="102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3.5" customHeight="1">
      <c r="A268" s="1"/>
      <c r="B268" s="1"/>
      <c r="C268" s="33"/>
      <c r="D268" s="102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3.5" customHeight="1">
      <c r="A269" s="1"/>
      <c r="B269" s="1"/>
      <c r="C269" s="33"/>
      <c r="D269" s="102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3.5" customHeight="1">
      <c r="A270" s="1"/>
      <c r="B270" s="1"/>
      <c r="C270" s="33"/>
      <c r="D270" s="102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3.5" customHeight="1">
      <c r="A271" s="1"/>
      <c r="B271" s="1"/>
      <c r="C271" s="33"/>
      <c r="D271" s="102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3.5" customHeight="1">
      <c r="A272" s="1"/>
      <c r="B272" s="1"/>
      <c r="C272" s="33"/>
      <c r="D272" s="102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3.5" customHeight="1">
      <c r="A273" s="1"/>
      <c r="B273" s="1"/>
      <c r="C273" s="33"/>
      <c r="D273" s="102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3.5" customHeight="1">
      <c r="A274" s="1"/>
      <c r="B274" s="1"/>
      <c r="C274" s="33"/>
      <c r="D274" s="102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3.5" customHeight="1">
      <c r="A275" s="1"/>
      <c r="B275" s="1"/>
      <c r="C275" s="33"/>
      <c r="D275" s="102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3.5" customHeight="1">
      <c r="A276" s="1"/>
      <c r="B276" s="1"/>
      <c r="C276" s="33"/>
      <c r="D276" s="102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3.5" customHeight="1">
      <c r="A277" s="1"/>
      <c r="B277" s="1"/>
      <c r="C277" s="33"/>
      <c r="D277" s="102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3.5" customHeight="1">
      <c r="A278" s="1"/>
      <c r="B278" s="1"/>
      <c r="C278" s="33"/>
      <c r="D278" s="102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3.5" customHeight="1">
      <c r="A279" s="1"/>
      <c r="B279" s="1"/>
      <c r="C279" s="33"/>
      <c r="D279" s="102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3.5" customHeight="1">
      <c r="A280" s="1"/>
      <c r="B280" s="1"/>
      <c r="C280" s="33"/>
      <c r="D280" s="102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3.5" customHeight="1">
      <c r="A281" s="1"/>
      <c r="B281" s="1"/>
      <c r="C281" s="33"/>
      <c r="D281" s="102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3.5" customHeight="1">
      <c r="A282" s="1"/>
      <c r="B282" s="1"/>
      <c r="C282" s="33"/>
      <c r="D282" s="102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3.5" customHeight="1">
      <c r="A283" s="1"/>
      <c r="B283" s="1"/>
      <c r="C283" s="33"/>
      <c r="D283" s="102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3.5" customHeight="1">
      <c r="A284" s="1"/>
      <c r="B284" s="1"/>
      <c r="C284" s="33"/>
      <c r="D284" s="102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3.5" customHeight="1">
      <c r="A285" s="1"/>
      <c r="B285" s="1"/>
      <c r="C285" s="33"/>
      <c r="D285" s="102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3.5" customHeight="1">
      <c r="A286" s="1"/>
      <c r="B286" s="1"/>
      <c r="C286" s="33"/>
      <c r="D286" s="102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3.5" customHeight="1">
      <c r="A287" s="1"/>
      <c r="B287" s="1"/>
      <c r="C287" s="33"/>
      <c r="D287" s="102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3.5" customHeight="1">
      <c r="A288" s="1"/>
      <c r="B288" s="1"/>
      <c r="C288" s="33"/>
      <c r="D288" s="102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3.5" customHeight="1">
      <c r="A289" s="1"/>
      <c r="B289" s="1"/>
      <c r="C289" s="33"/>
      <c r="D289" s="102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3.5" customHeight="1">
      <c r="A290" s="1"/>
      <c r="B290" s="1"/>
      <c r="C290" s="33"/>
      <c r="D290" s="102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3.5" customHeight="1">
      <c r="A291" s="1"/>
      <c r="B291" s="1"/>
      <c r="C291" s="33"/>
      <c r="D291" s="102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3.5" customHeight="1">
      <c r="A292" s="1"/>
      <c r="B292" s="1"/>
      <c r="C292" s="33"/>
      <c r="D292" s="102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3.5" customHeight="1">
      <c r="A293" s="1"/>
      <c r="B293" s="1"/>
      <c r="C293" s="33"/>
      <c r="D293" s="102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3.5" customHeight="1">
      <c r="A294" s="1"/>
      <c r="B294" s="1"/>
      <c r="C294" s="33"/>
      <c r="D294" s="102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3.5" customHeight="1">
      <c r="A295" s="1"/>
      <c r="B295" s="1"/>
      <c r="C295" s="33"/>
      <c r="D295" s="102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3.5" customHeight="1">
      <c r="A296" s="1"/>
      <c r="B296" s="1"/>
      <c r="C296" s="33"/>
      <c r="D296" s="102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3.5" customHeight="1">
      <c r="A297" s="1"/>
      <c r="B297" s="1"/>
      <c r="C297" s="33"/>
      <c r="D297" s="102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3.5" customHeight="1">
      <c r="A298" s="1"/>
      <c r="B298" s="1"/>
      <c r="C298" s="33"/>
      <c r="D298" s="102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3.5" customHeight="1">
      <c r="A299" s="1"/>
      <c r="B299" s="1"/>
      <c r="C299" s="33"/>
      <c r="D299" s="102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3.5" customHeight="1">
      <c r="A300" s="1"/>
      <c r="B300" s="1"/>
      <c r="C300" s="33"/>
      <c r="D300" s="102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3.5" customHeight="1">
      <c r="A301" s="1"/>
      <c r="B301" s="1"/>
      <c r="C301" s="33"/>
      <c r="D301" s="102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3.5" customHeight="1">
      <c r="A302" s="1"/>
      <c r="B302" s="1"/>
      <c r="C302" s="33"/>
      <c r="D302" s="102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3.5" customHeight="1">
      <c r="A303" s="1"/>
      <c r="B303" s="1"/>
      <c r="C303" s="33"/>
      <c r="D303" s="102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3.5" customHeight="1">
      <c r="A304" s="1"/>
      <c r="B304" s="1"/>
      <c r="C304" s="33"/>
      <c r="D304" s="102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3.5" customHeight="1">
      <c r="A305" s="1"/>
      <c r="B305" s="1"/>
      <c r="C305" s="33"/>
      <c r="D305" s="102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3.5" customHeight="1">
      <c r="A306" s="1"/>
      <c r="B306" s="1"/>
      <c r="C306" s="33"/>
      <c r="D306" s="102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3.5" customHeight="1">
      <c r="A307" s="1"/>
      <c r="B307" s="1"/>
      <c r="C307" s="33"/>
      <c r="D307" s="102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3.5" customHeight="1">
      <c r="A308" s="1"/>
      <c r="B308" s="1"/>
      <c r="C308" s="33"/>
      <c r="D308" s="102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3.5" customHeight="1">
      <c r="A309" s="1"/>
      <c r="B309" s="1"/>
      <c r="C309" s="33"/>
      <c r="D309" s="102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3.5" customHeight="1">
      <c r="A310" s="1"/>
      <c r="B310" s="1"/>
      <c r="C310" s="33"/>
      <c r="D310" s="102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3.5" customHeight="1">
      <c r="A311" s="1"/>
      <c r="B311" s="1"/>
      <c r="C311" s="33"/>
      <c r="D311" s="102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3.5" customHeight="1">
      <c r="A312" s="1"/>
      <c r="B312" s="1"/>
      <c r="C312" s="33"/>
      <c r="D312" s="102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3.5" customHeight="1">
      <c r="A313" s="1"/>
      <c r="B313" s="1"/>
      <c r="C313" s="33"/>
      <c r="D313" s="102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3.5" customHeight="1">
      <c r="A314" s="1"/>
      <c r="B314" s="1"/>
      <c r="C314" s="33"/>
      <c r="D314" s="102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3.5" customHeight="1">
      <c r="A315" s="1"/>
      <c r="B315" s="1"/>
      <c r="C315" s="33"/>
      <c r="D315" s="102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3.5" customHeight="1">
      <c r="A316" s="1"/>
      <c r="B316" s="1"/>
      <c r="C316" s="33"/>
      <c r="D316" s="102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3.5" customHeight="1">
      <c r="A317" s="1"/>
      <c r="B317" s="1"/>
      <c r="C317" s="33"/>
      <c r="D317" s="102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3.5" customHeight="1">
      <c r="A318" s="1"/>
      <c r="B318" s="1"/>
      <c r="C318" s="33"/>
      <c r="D318" s="102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3.5" customHeight="1">
      <c r="A319" s="1"/>
      <c r="B319" s="1"/>
      <c r="C319" s="33"/>
      <c r="D319" s="102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3.5" customHeight="1">
      <c r="A320" s="1"/>
      <c r="B320" s="1"/>
      <c r="C320" s="33"/>
      <c r="D320" s="102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3.5" customHeight="1">
      <c r="A321" s="1"/>
      <c r="B321" s="1"/>
      <c r="C321" s="33"/>
      <c r="D321" s="102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3.5" customHeight="1">
      <c r="A322" s="1"/>
      <c r="B322" s="1"/>
      <c r="C322" s="33"/>
      <c r="D322" s="102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3.5" customHeight="1">
      <c r="A323" s="1"/>
      <c r="B323" s="1"/>
      <c r="C323" s="33"/>
      <c r="D323" s="102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3.5" customHeight="1">
      <c r="A324" s="1"/>
      <c r="B324" s="1"/>
      <c r="C324" s="33"/>
      <c r="D324" s="102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3.5" customHeight="1">
      <c r="A325" s="1"/>
      <c r="B325" s="1"/>
      <c r="C325" s="33"/>
      <c r="D325" s="102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3.5" customHeight="1">
      <c r="A326" s="1"/>
      <c r="B326" s="1"/>
      <c r="C326" s="33"/>
      <c r="D326" s="102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3.5" customHeight="1">
      <c r="A327" s="1"/>
      <c r="B327" s="1"/>
      <c r="C327" s="33"/>
      <c r="D327" s="102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3.5" customHeight="1">
      <c r="A328" s="1"/>
      <c r="B328" s="1"/>
      <c r="C328" s="33"/>
      <c r="D328" s="102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3.5" customHeight="1">
      <c r="A329" s="1"/>
      <c r="B329" s="1"/>
      <c r="C329" s="33"/>
      <c r="D329" s="102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3.5" customHeight="1">
      <c r="A330" s="1"/>
      <c r="B330" s="1"/>
      <c r="C330" s="33"/>
      <c r="D330" s="102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3.5" customHeight="1">
      <c r="A331" s="1"/>
      <c r="B331" s="1"/>
      <c r="C331" s="33"/>
      <c r="D331" s="102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3.5" customHeight="1">
      <c r="A332" s="1"/>
      <c r="B332" s="1"/>
      <c r="C332" s="33"/>
      <c r="D332" s="102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3.5" customHeight="1">
      <c r="A333" s="1"/>
      <c r="B333" s="1"/>
      <c r="C333" s="33"/>
      <c r="D333" s="102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3.5" customHeight="1">
      <c r="A334" s="1"/>
      <c r="B334" s="1"/>
      <c r="C334" s="33"/>
      <c r="D334" s="102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3.5" customHeight="1">
      <c r="A335" s="1"/>
      <c r="B335" s="1"/>
      <c r="C335" s="33"/>
      <c r="D335" s="102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3.5" customHeight="1">
      <c r="A336" s="1"/>
      <c r="B336" s="1"/>
      <c r="C336" s="33"/>
      <c r="D336" s="102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3.5" customHeight="1">
      <c r="A337" s="1"/>
      <c r="B337" s="1"/>
      <c r="C337" s="33"/>
      <c r="D337" s="102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3.5" customHeight="1">
      <c r="A338" s="1"/>
      <c r="B338" s="1"/>
      <c r="C338" s="33"/>
      <c r="D338" s="102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3.5" customHeight="1">
      <c r="A339" s="1"/>
      <c r="B339" s="1"/>
      <c r="C339" s="33"/>
      <c r="D339" s="102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3.5" customHeight="1">
      <c r="A340" s="1"/>
      <c r="B340" s="1"/>
      <c r="C340" s="33"/>
      <c r="D340" s="102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3.5" customHeight="1">
      <c r="A341" s="1"/>
      <c r="B341" s="1"/>
      <c r="C341" s="33"/>
      <c r="D341" s="102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3.5" customHeight="1">
      <c r="A342" s="1"/>
      <c r="B342" s="1"/>
      <c r="C342" s="33"/>
      <c r="D342" s="102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3.5" customHeight="1">
      <c r="A343" s="1"/>
      <c r="B343" s="1"/>
      <c r="C343" s="33"/>
      <c r="D343" s="102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3.5" customHeight="1">
      <c r="A344" s="1"/>
      <c r="B344" s="1"/>
      <c r="C344" s="33"/>
      <c r="D344" s="102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3.5" customHeight="1">
      <c r="A345" s="1"/>
      <c r="B345" s="1"/>
      <c r="C345" s="33"/>
      <c r="D345" s="102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3.5" customHeight="1">
      <c r="A346" s="1"/>
      <c r="B346" s="1"/>
      <c r="C346" s="33"/>
      <c r="D346" s="102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3.5" customHeight="1">
      <c r="A347" s="1"/>
      <c r="B347" s="1"/>
      <c r="C347" s="33"/>
      <c r="D347" s="102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3.5" customHeight="1">
      <c r="A348" s="1"/>
      <c r="B348" s="1"/>
      <c r="C348" s="33"/>
      <c r="D348" s="102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3.5" customHeight="1">
      <c r="A349" s="1"/>
      <c r="B349" s="1"/>
      <c r="C349" s="33"/>
      <c r="D349" s="102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3.5" customHeight="1">
      <c r="A350" s="1"/>
      <c r="B350" s="1"/>
      <c r="C350" s="33"/>
      <c r="D350" s="102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3.5" customHeight="1">
      <c r="A351" s="1"/>
      <c r="B351" s="1"/>
      <c r="C351" s="33"/>
      <c r="D351" s="102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3.5" customHeight="1">
      <c r="A352" s="1"/>
      <c r="B352" s="1"/>
      <c r="C352" s="33"/>
      <c r="D352" s="102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3.5" customHeight="1">
      <c r="A353" s="1"/>
      <c r="B353" s="1"/>
      <c r="C353" s="33"/>
      <c r="D353" s="102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3.5" customHeight="1">
      <c r="A354" s="1"/>
      <c r="B354" s="1"/>
      <c r="C354" s="33"/>
      <c r="D354" s="102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3.5" customHeight="1">
      <c r="A355" s="1"/>
      <c r="B355" s="1"/>
      <c r="C355" s="33"/>
      <c r="D355" s="102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3.5" customHeight="1">
      <c r="A356" s="1"/>
      <c r="B356" s="1"/>
      <c r="C356" s="33"/>
      <c r="D356" s="102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3.5" customHeight="1">
      <c r="A357" s="1"/>
      <c r="B357" s="1"/>
      <c r="C357" s="33"/>
      <c r="D357" s="102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3.5" customHeight="1">
      <c r="A358" s="1"/>
      <c r="B358" s="1"/>
      <c r="C358" s="33"/>
      <c r="D358" s="102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3.5" customHeight="1">
      <c r="A359" s="1"/>
      <c r="B359" s="1"/>
      <c r="C359" s="33"/>
      <c r="D359" s="102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3.5" customHeight="1">
      <c r="A360" s="1"/>
      <c r="B360" s="1"/>
      <c r="C360" s="33"/>
      <c r="D360" s="102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3.5" customHeight="1">
      <c r="A361" s="1"/>
      <c r="B361" s="1"/>
      <c r="C361" s="33"/>
      <c r="D361" s="102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3.5" customHeight="1">
      <c r="A362" s="1"/>
      <c r="B362" s="1"/>
      <c r="C362" s="33"/>
      <c r="D362" s="102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3.5" customHeight="1">
      <c r="A363" s="1"/>
      <c r="B363" s="1"/>
      <c r="C363" s="33"/>
      <c r="D363" s="102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3.5" customHeight="1">
      <c r="A364" s="1"/>
      <c r="B364" s="1"/>
      <c r="C364" s="33"/>
      <c r="D364" s="102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3.5" customHeight="1">
      <c r="A365" s="1"/>
      <c r="B365" s="1"/>
      <c r="C365" s="33"/>
      <c r="D365" s="102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3.5" customHeight="1">
      <c r="A366" s="1"/>
      <c r="B366" s="1"/>
      <c r="C366" s="33"/>
      <c r="D366" s="102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3.5" customHeight="1">
      <c r="A367" s="1"/>
      <c r="B367" s="1"/>
      <c r="C367" s="33"/>
      <c r="D367" s="102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3.5" customHeight="1">
      <c r="A368" s="1"/>
      <c r="B368" s="1"/>
      <c r="C368" s="33"/>
      <c r="D368" s="102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3.5" customHeight="1">
      <c r="A369" s="1"/>
      <c r="B369" s="1"/>
      <c r="C369" s="33"/>
      <c r="D369" s="102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3.5" customHeight="1">
      <c r="A370" s="1"/>
      <c r="B370" s="1"/>
      <c r="C370" s="33"/>
      <c r="D370" s="102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3.5" customHeight="1">
      <c r="A371" s="1"/>
      <c r="B371" s="1"/>
      <c r="C371" s="33"/>
      <c r="D371" s="102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3.5" customHeight="1">
      <c r="A372" s="1"/>
      <c r="B372" s="1"/>
      <c r="C372" s="33"/>
      <c r="D372" s="102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3.5" customHeight="1">
      <c r="A373" s="1"/>
      <c r="B373" s="1"/>
      <c r="C373" s="33"/>
      <c r="D373" s="102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3.5" customHeight="1">
      <c r="A374" s="1"/>
      <c r="B374" s="1"/>
      <c r="C374" s="33"/>
      <c r="D374" s="102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3.5" customHeight="1">
      <c r="A375" s="1"/>
      <c r="B375" s="1"/>
      <c r="C375" s="33"/>
      <c r="D375" s="102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3.5" customHeight="1">
      <c r="A376" s="1"/>
      <c r="B376" s="1"/>
      <c r="C376" s="33"/>
      <c r="D376" s="102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3.5" customHeight="1">
      <c r="A377" s="1"/>
      <c r="B377" s="1"/>
      <c r="C377" s="33"/>
      <c r="D377" s="102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3.5" customHeight="1">
      <c r="A378" s="1"/>
      <c r="B378" s="1"/>
      <c r="C378" s="33"/>
      <c r="D378" s="102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3.5" customHeight="1">
      <c r="A379" s="1"/>
      <c r="B379" s="1"/>
      <c r="C379" s="33"/>
      <c r="D379" s="102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3.5" customHeight="1">
      <c r="A380" s="1"/>
      <c r="B380" s="1"/>
      <c r="C380" s="33"/>
      <c r="D380" s="102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3.5" customHeight="1">
      <c r="A381" s="1"/>
      <c r="B381" s="1"/>
      <c r="C381" s="33"/>
      <c r="D381" s="102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3.5" customHeight="1">
      <c r="A382" s="1"/>
      <c r="B382" s="1"/>
      <c r="C382" s="33"/>
      <c r="D382" s="102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3.5" customHeight="1">
      <c r="A383" s="1"/>
      <c r="B383" s="1"/>
      <c r="C383" s="33"/>
      <c r="D383" s="102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3.5" customHeight="1">
      <c r="A384" s="1"/>
      <c r="B384" s="1"/>
      <c r="C384" s="33"/>
      <c r="D384" s="102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3.5" customHeight="1">
      <c r="A385" s="1"/>
      <c r="B385" s="1"/>
      <c r="C385" s="33"/>
      <c r="D385" s="102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3.5" customHeight="1">
      <c r="A386" s="1"/>
      <c r="B386" s="1"/>
      <c r="C386" s="33"/>
      <c r="D386" s="102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3.5" customHeight="1">
      <c r="A387" s="1"/>
      <c r="B387" s="1"/>
      <c r="C387" s="33"/>
      <c r="D387" s="102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3.5" customHeight="1">
      <c r="A388" s="1"/>
      <c r="B388" s="1"/>
      <c r="C388" s="33"/>
      <c r="D388" s="102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3.5" customHeight="1">
      <c r="A389" s="1"/>
      <c r="B389" s="1"/>
      <c r="C389" s="33"/>
      <c r="D389" s="102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3.5" customHeight="1">
      <c r="A390" s="1"/>
      <c r="B390" s="1"/>
      <c r="C390" s="33"/>
      <c r="D390" s="102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3.5" customHeight="1">
      <c r="A391" s="1"/>
      <c r="B391" s="1"/>
      <c r="C391" s="33"/>
      <c r="D391" s="102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3.5" customHeight="1">
      <c r="A392" s="1"/>
      <c r="B392" s="1"/>
      <c r="C392" s="33"/>
      <c r="D392" s="102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3.5" customHeight="1">
      <c r="A393" s="1"/>
      <c r="B393" s="1"/>
      <c r="C393" s="33"/>
      <c r="D393" s="102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3.5" customHeight="1">
      <c r="A394" s="1"/>
      <c r="B394" s="1"/>
      <c r="C394" s="33"/>
      <c r="D394" s="102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3.5" customHeight="1">
      <c r="A395" s="1"/>
      <c r="B395" s="1"/>
      <c r="C395" s="33"/>
      <c r="D395" s="102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3.5" customHeight="1">
      <c r="A396" s="1"/>
      <c r="B396" s="1"/>
      <c r="C396" s="33"/>
      <c r="D396" s="102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3.5" customHeight="1">
      <c r="A397" s="1"/>
      <c r="B397" s="1"/>
      <c r="C397" s="33"/>
      <c r="D397" s="102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3.5" customHeight="1">
      <c r="A398" s="1"/>
      <c r="B398" s="1"/>
      <c r="C398" s="33"/>
      <c r="D398" s="102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3.5" customHeight="1">
      <c r="A399" s="1"/>
      <c r="B399" s="1"/>
      <c r="C399" s="33"/>
      <c r="D399" s="102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3.5" customHeight="1">
      <c r="A400" s="1"/>
      <c r="B400" s="1"/>
      <c r="C400" s="33"/>
      <c r="D400" s="102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3.5" customHeight="1">
      <c r="A401" s="1"/>
      <c r="B401" s="1"/>
      <c r="C401" s="33"/>
      <c r="D401" s="102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3.5" customHeight="1">
      <c r="A402" s="1"/>
      <c r="B402" s="1"/>
      <c r="C402" s="33"/>
      <c r="D402" s="102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3.5" customHeight="1">
      <c r="A403" s="1"/>
      <c r="B403" s="1"/>
      <c r="C403" s="33"/>
      <c r="D403" s="102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3.5" customHeight="1">
      <c r="A404" s="1"/>
      <c r="B404" s="1"/>
      <c r="C404" s="33"/>
      <c r="D404" s="102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3.5" customHeight="1">
      <c r="A405" s="1"/>
      <c r="B405" s="1"/>
      <c r="C405" s="33"/>
      <c r="D405" s="102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3.5" customHeight="1">
      <c r="A406" s="1"/>
      <c r="B406" s="1"/>
      <c r="C406" s="33"/>
      <c r="D406" s="102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3.5" customHeight="1">
      <c r="A407" s="1"/>
      <c r="B407" s="1"/>
      <c r="C407" s="33"/>
      <c r="D407" s="102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3.5" customHeight="1">
      <c r="A408" s="1"/>
      <c r="B408" s="1"/>
      <c r="C408" s="33"/>
      <c r="D408" s="102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3.5" customHeight="1">
      <c r="A409" s="1"/>
      <c r="B409" s="1"/>
      <c r="C409" s="33"/>
      <c r="D409" s="102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3.5" customHeight="1">
      <c r="A410" s="1"/>
      <c r="B410" s="1"/>
      <c r="C410" s="33"/>
      <c r="D410" s="102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3.5" customHeight="1">
      <c r="A411" s="1"/>
      <c r="B411" s="1"/>
      <c r="C411" s="33"/>
      <c r="D411" s="102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3.5" customHeight="1">
      <c r="A412" s="1"/>
      <c r="B412" s="1"/>
      <c r="C412" s="33"/>
      <c r="D412" s="102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3.5" customHeight="1">
      <c r="A413" s="1"/>
      <c r="B413" s="1"/>
      <c r="C413" s="33"/>
      <c r="D413" s="102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3.5" customHeight="1">
      <c r="A414" s="1"/>
      <c r="B414" s="1"/>
      <c r="C414" s="33"/>
      <c r="D414" s="102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3.5" customHeight="1">
      <c r="A415" s="1"/>
      <c r="B415" s="1"/>
      <c r="C415" s="33"/>
      <c r="D415" s="102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3.5" customHeight="1">
      <c r="A416" s="1"/>
      <c r="B416" s="1"/>
      <c r="C416" s="33"/>
      <c r="D416" s="102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3.5" customHeight="1">
      <c r="A417" s="1"/>
      <c r="B417" s="1"/>
      <c r="C417" s="33"/>
      <c r="D417" s="102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3.5" customHeight="1">
      <c r="A418" s="1"/>
      <c r="B418" s="1"/>
      <c r="C418" s="33"/>
      <c r="D418" s="102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3.5" customHeight="1">
      <c r="A419" s="1"/>
      <c r="B419" s="1"/>
      <c r="C419" s="33"/>
      <c r="D419" s="102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3.5" customHeight="1">
      <c r="A420" s="1"/>
      <c r="B420" s="1"/>
      <c r="C420" s="33"/>
      <c r="D420" s="102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3.5" customHeight="1">
      <c r="A421" s="1"/>
      <c r="B421" s="1"/>
      <c r="C421" s="33"/>
      <c r="D421" s="102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3.5" customHeight="1">
      <c r="A422" s="1"/>
      <c r="B422" s="1"/>
      <c r="C422" s="33"/>
      <c r="D422" s="102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3.5" customHeight="1">
      <c r="A423" s="1"/>
      <c r="B423" s="1"/>
      <c r="C423" s="33"/>
      <c r="D423" s="102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3.5" customHeight="1">
      <c r="A424" s="1"/>
      <c r="B424" s="1"/>
      <c r="C424" s="33"/>
      <c r="D424" s="102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3.5" customHeight="1">
      <c r="A425" s="1"/>
      <c r="B425" s="1"/>
      <c r="C425" s="33"/>
      <c r="D425" s="102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3.5" customHeight="1">
      <c r="A426" s="1"/>
      <c r="B426" s="1"/>
      <c r="C426" s="33"/>
      <c r="D426" s="102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3.5" customHeight="1">
      <c r="A427" s="1"/>
      <c r="B427" s="1"/>
      <c r="C427" s="33"/>
      <c r="D427" s="102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3.5" customHeight="1">
      <c r="A428" s="1"/>
      <c r="B428" s="1"/>
      <c r="C428" s="33"/>
      <c r="D428" s="102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3.5" customHeight="1">
      <c r="A429" s="1"/>
      <c r="B429" s="1"/>
      <c r="C429" s="33"/>
      <c r="D429" s="102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3.5" customHeight="1">
      <c r="A430" s="1"/>
      <c r="B430" s="1"/>
      <c r="C430" s="33"/>
      <c r="D430" s="102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3.5" customHeight="1">
      <c r="A431" s="1"/>
      <c r="B431" s="1"/>
      <c r="C431" s="33"/>
      <c r="D431" s="102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3.5" customHeight="1">
      <c r="A432" s="1"/>
      <c r="B432" s="1"/>
      <c r="C432" s="33"/>
      <c r="D432" s="102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3.5" customHeight="1">
      <c r="A433" s="1"/>
      <c r="B433" s="1"/>
      <c r="C433" s="33"/>
      <c r="D433" s="102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3.5" customHeight="1">
      <c r="A434" s="1"/>
      <c r="B434" s="1"/>
      <c r="C434" s="33"/>
      <c r="D434" s="102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3.5" customHeight="1">
      <c r="A435" s="1"/>
      <c r="B435" s="1"/>
      <c r="C435" s="33"/>
      <c r="D435" s="102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3.5" customHeight="1">
      <c r="A436" s="1"/>
      <c r="B436" s="1"/>
      <c r="C436" s="33"/>
      <c r="D436" s="102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3.5" customHeight="1">
      <c r="A437" s="1"/>
      <c r="B437" s="1"/>
      <c r="C437" s="33"/>
      <c r="D437" s="102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3.5" customHeight="1">
      <c r="A438" s="1"/>
      <c r="B438" s="1"/>
      <c r="C438" s="33"/>
      <c r="D438" s="102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3.5" customHeight="1">
      <c r="A439" s="1"/>
      <c r="B439" s="1"/>
      <c r="C439" s="33"/>
      <c r="D439" s="102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3.5" customHeight="1">
      <c r="A440" s="1"/>
      <c r="B440" s="1"/>
      <c r="C440" s="33"/>
      <c r="D440" s="102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3.5" customHeight="1">
      <c r="A441" s="1"/>
      <c r="B441" s="1"/>
      <c r="C441" s="33"/>
      <c r="D441" s="102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3.5" customHeight="1">
      <c r="A442" s="1"/>
      <c r="B442" s="1"/>
      <c r="C442" s="33"/>
      <c r="D442" s="102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3.5" customHeight="1">
      <c r="A443" s="1"/>
      <c r="B443" s="1"/>
      <c r="C443" s="33"/>
      <c r="D443" s="102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3.5" customHeight="1">
      <c r="A444" s="1"/>
      <c r="B444" s="1"/>
      <c r="C444" s="33"/>
      <c r="D444" s="102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3.5" customHeight="1">
      <c r="A445" s="1"/>
      <c r="B445" s="1"/>
      <c r="C445" s="33"/>
      <c r="D445" s="102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3.5" customHeight="1">
      <c r="A446" s="1"/>
      <c r="B446" s="1"/>
      <c r="C446" s="33"/>
      <c r="D446" s="102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3.5" customHeight="1">
      <c r="A447" s="1"/>
      <c r="B447" s="1"/>
      <c r="C447" s="33"/>
      <c r="D447" s="102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3.5" customHeight="1">
      <c r="A448" s="1"/>
      <c r="B448" s="1"/>
      <c r="C448" s="33"/>
      <c r="D448" s="102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3.5" customHeight="1">
      <c r="A449" s="1"/>
      <c r="B449" s="1"/>
      <c r="C449" s="33"/>
      <c r="D449" s="102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3.5" customHeight="1">
      <c r="A450" s="1"/>
      <c r="B450" s="1"/>
      <c r="C450" s="33"/>
      <c r="D450" s="102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3.5" customHeight="1">
      <c r="A451" s="1"/>
      <c r="B451" s="1"/>
      <c r="C451" s="33"/>
      <c r="D451" s="102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3.5" customHeight="1">
      <c r="A452" s="1"/>
      <c r="B452" s="1"/>
      <c r="C452" s="33"/>
      <c r="D452" s="102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3.5" customHeight="1">
      <c r="A453" s="1"/>
      <c r="B453" s="1"/>
      <c r="C453" s="33"/>
      <c r="D453" s="102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3.5" customHeight="1">
      <c r="A454" s="1"/>
      <c r="B454" s="1"/>
      <c r="C454" s="33"/>
      <c r="D454" s="102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3.5" customHeight="1">
      <c r="A455" s="1"/>
      <c r="B455" s="1"/>
      <c r="C455" s="33"/>
      <c r="D455" s="102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3.5" customHeight="1">
      <c r="A456" s="1"/>
      <c r="B456" s="1"/>
      <c r="C456" s="33"/>
      <c r="D456" s="102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3.5" customHeight="1">
      <c r="A457" s="1"/>
      <c r="B457" s="1"/>
      <c r="C457" s="33"/>
      <c r="D457" s="102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3.5" customHeight="1">
      <c r="A458" s="1"/>
      <c r="B458" s="1"/>
      <c r="C458" s="33"/>
      <c r="D458" s="102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3.5" customHeight="1">
      <c r="A459" s="1"/>
      <c r="B459" s="1"/>
      <c r="C459" s="33"/>
      <c r="D459" s="102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3.5" customHeight="1">
      <c r="A460" s="1"/>
      <c r="B460" s="1"/>
      <c r="C460" s="33"/>
      <c r="D460" s="102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3.5" customHeight="1">
      <c r="A461" s="1"/>
      <c r="B461" s="1"/>
      <c r="C461" s="33"/>
      <c r="D461" s="102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3.5" customHeight="1">
      <c r="A462" s="1"/>
      <c r="B462" s="1"/>
      <c r="C462" s="33"/>
      <c r="D462" s="102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3.5" customHeight="1">
      <c r="A463" s="1"/>
      <c r="B463" s="1"/>
      <c r="C463" s="33"/>
      <c r="D463" s="102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3.5" customHeight="1">
      <c r="A464" s="1"/>
      <c r="B464" s="1"/>
      <c r="C464" s="33"/>
      <c r="D464" s="102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3.5" customHeight="1">
      <c r="A465" s="1"/>
      <c r="B465" s="1"/>
      <c r="C465" s="33"/>
      <c r="D465" s="102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3.5" customHeight="1">
      <c r="A466" s="1"/>
      <c r="B466" s="1"/>
      <c r="C466" s="33"/>
      <c r="D466" s="102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3.5" customHeight="1">
      <c r="A467" s="1"/>
      <c r="B467" s="1"/>
      <c r="C467" s="33"/>
      <c r="D467" s="102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3.5" customHeight="1">
      <c r="A468" s="1"/>
      <c r="B468" s="1"/>
      <c r="C468" s="33"/>
      <c r="D468" s="102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3.5" customHeight="1">
      <c r="A469" s="1"/>
      <c r="B469" s="1"/>
      <c r="C469" s="33"/>
      <c r="D469" s="102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3.5" customHeight="1">
      <c r="A470" s="1"/>
      <c r="B470" s="1"/>
      <c r="C470" s="33"/>
      <c r="D470" s="102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3.5" customHeight="1">
      <c r="A471" s="1"/>
      <c r="B471" s="1"/>
      <c r="C471" s="33"/>
      <c r="D471" s="102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3.5" customHeight="1">
      <c r="A472" s="1"/>
      <c r="B472" s="1"/>
      <c r="C472" s="33"/>
      <c r="D472" s="102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3.5" customHeight="1">
      <c r="A473" s="1"/>
      <c r="B473" s="1"/>
      <c r="C473" s="33"/>
      <c r="D473" s="102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3.5" customHeight="1">
      <c r="A474" s="1"/>
      <c r="B474" s="1"/>
      <c r="C474" s="33"/>
      <c r="D474" s="102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3.5" customHeight="1">
      <c r="A475" s="1"/>
      <c r="B475" s="1"/>
      <c r="C475" s="33"/>
      <c r="D475" s="102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3.5" customHeight="1">
      <c r="A476" s="1"/>
      <c r="B476" s="1"/>
      <c r="C476" s="33"/>
      <c r="D476" s="102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3.5" customHeight="1">
      <c r="A477" s="1"/>
      <c r="B477" s="1"/>
      <c r="C477" s="33"/>
      <c r="D477" s="102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3.5" customHeight="1">
      <c r="A478" s="1"/>
      <c r="B478" s="1"/>
      <c r="C478" s="33"/>
      <c r="D478" s="102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3.5" customHeight="1">
      <c r="A479" s="1"/>
      <c r="B479" s="1"/>
      <c r="C479" s="33"/>
      <c r="D479" s="102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3.5" customHeight="1">
      <c r="A480" s="1"/>
      <c r="B480" s="1"/>
      <c r="C480" s="33"/>
      <c r="D480" s="102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3.5" customHeight="1">
      <c r="A481" s="1"/>
      <c r="B481" s="1"/>
      <c r="C481" s="33"/>
      <c r="D481" s="102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3.5" customHeight="1">
      <c r="A482" s="1"/>
      <c r="B482" s="1"/>
      <c r="C482" s="33"/>
      <c r="D482" s="102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3.5" customHeight="1">
      <c r="A483" s="1"/>
      <c r="B483" s="1"/>
      <c r="C483" s="33"/>
      <c r="D483" s="102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3.5" customHeight="1">
      <c r="A484" s="1"/>
      <c r="B484" s="1"/>
      <c r="C484" s="33"/>
      <c r="D484" s="102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3.5" customHeight="1">
      <c r="A485" s="1"/>
      <c r="B485" s="1"/>
      <c r="C485" s="33"/>
      <c r="D485" s="102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3.5" customHeight="1">
      <c r="A486" s="1"/>
      <c r="B486" s="1"/>
      <c r="C486" s="33"/>
      <c r="D486" s="102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3.5" customHeight="1">
      <c r="A487" s="1"/>
      <c r="B487" s="1"/>
      <c r="C487" s="33"/>
      <c r="D487" s="102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3.5" customHeight="1">
      <c r="A488" s="1"/>
      <c r="B488" s="1"/>
      <c r="C488" s="33"/>
      <c r="D488" s="102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3.5" customHeight="1">
      <c r="A489" s="1"/>
      <c r="B489" s="1"/>
      <c r="C489" s="33"/>
      <c r="D489" s="102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3.5" customHeight="1">
      <c r="A490" s="1"/>
      <c r="B490" s="1"/>
      <c r="C490" s="33"/>
      <c r="D490" s="102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3.5" customHeight="1">
      <c r="A491" s="1"/>
      <c r="B491" s="1"/>
      <c r="C491" s="33"/>
      <c r="D491" s="102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3.5" customHeight="1">
      <c r="A492" s="1"/>
      <c r="B492" s="1"/>
      <c r="C492" s="33"/>
      <c r="D492" s="102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3.5" customHeight="1">
      <c r="A493" s="1"/>
      <c r="B493" s="1"/>
      <c r="C493" s="33"/>
      <c r="D493" s="102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3.5" customHeight="1">
      <c r="A494" s="1"/>
      <c r="B494" s="1"/>
      <c r="C494" s="33"/>
      <c r="D494" s="102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3.5" customHeight="1">
      <c r="A495" s="1"/>
      <c r="B495" s="1"/>
      <c r="C495" s="33"/>
      <c r="D495" s="102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3.5" customHeight="1">
      <c r="A496" s="1"/>
      <c r="B496" s="1"/>
      <c r="C496" s="33"/>
      <c r="D496" s="102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3.5" customHeight="1">
      <c r="A497" s="1"/>
      <c r="B497" s="1"/>
      <c r="C497" s="33"/>
      <c r="D497" s="102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3.5" customHeight="1">
      <c r="A498" s="1"/>
      <c r="B498" s="1"/>
      <c r="C498" s="33"/>
      <c r="D498" s="102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3.5" customHeight="1">
      <c r="A499" s="1"/>
      <c r="B499" s="1"/>
      <c r="C499" s="33"/>
      <c r="D499" s="102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3.5" customHeight="1">
      <c r="A500" s="1"/>
      <c r="B500" s="1"/>
      <c r="C500" s="33"/>
      <c r="D500" s="102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3.5" customHeight="1">
      <c r="A501" s="1"/>
      <c r="B501" s="1"/>
      <c r="C501" s="33"/>
      <c r="D501" s="102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3.5" customHeight="1">
      <c r="A502" s="1"/>
      <c r="B502" s="1"/>
      <c r="C502" s="33"/>
      <c r="D502" s="102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3.5" customHeight="1">
      <c r="A503" s="1"/>
      <c r="B503" s="1"/>
      <c r="C503" s="33"/>
      <c r="D503" s="102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3.5" customHeight="1">
      <c r="A504" s="1"/>
      <c r="B504" s="1"/>
      <c r="C504" s="33"/>
      <c r="D504" s="102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3.5" customHeight="1">
      <c r="A505" s="1"/>
      <c r="B505" s="1"/>
      <c r="C505" s="33"/>
      <c r="D505" s="102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3.5" customHeight="1">
      <c r="A506" s="1"/>
      <c r="B506" s="1"/>
      <c r="C506" s="33"/>
      <c r="D506" s="102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3.5" customHeight="1">
      <c r="A507" s="1"/>
      <c r="B507" s="1"/>
      <c r="C507" s="33"/>
      <c r="D507" s="102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3.5" customHeight="1">
      <c r="A508" s="1"/>
      <c r="B508" s="1"/>
      <c r="C508" s="33"/>
      <c r="D508" s="102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3.5" customHeight="1">
      <c r="A509" s="1"/>
      <c r="B509" s="1"/>
      <c r="C509" s="33"/>
      <c r="D509" s="102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3.5" customHeight="1">
      <c r="A510" s="1"/>
      <c r="B510" s="1"/>
      <c r="C510" s="33"/>
      <c r="D510" s="102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3.5" customHeight="1">
      <c r="A511" s="1"/>
      <c r="B511" s="1"/>
      <c r="C511" s="33"/>
      <c r="D511" s="102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3.5" customHeight="1">
      <c r="A512" s="1"/>
      <c r="B512" s="1"/>
      <c r="C512" s="33"/>
      <c r="D512" s="102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3.5" customHeight="1">
      <c r="A513" s="1"/>
      <c r="B513" s="1"/>
      <c r="C513" s="33"/>
      <c r="D513" s="102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3.5" customHeight="1">
      <c r="A514" s="1"/>
      <c r="B514" s="1"/>
      <c r="C514" s="33"/>
      <c r="D514" s="102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3.5" customHeight="1">
      <c r="A515" s="1"/>
      <c r="B515" s="1"/>
      <c r="C515" s="33"/>
      <c r="D515" s="102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3.5" customHeight="1">
      <c r="A516" s="1"/>
      <c r="B516" s="1"/>
      <c r="C516" s="33"/>
      <c r="D516" s="102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3.5" customHeight="1">
      <c r="A517" s="1"/>
      <c r="B517" s="1"/>
      <c r="C517" s="33"/>
      <c r="D517" s="102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3.5" customHeight="1">
      <c r="A518" s="1"/>
      <c r="B518" s="1"/>
      <c r="C518" s="33"/>
      <c r="D518" s="102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3.5" customHeight="1">
      <c r="A519" s="1"/>
      <c r="B519" s="1"/>
      <c r="C519" s="33"/>
      <c r="D519" s="102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3.5" customHeight="1">
      <c r="A520" s="1"/>
      <c r="B520" s="1"/>
      <c r="C520" s="33"/>
      <c r="D520" s="102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3.5" customHeight="1">
      <c r="A521" s="1"/>
      <c r="B521" s="1"/>
      <c r="C521" s="33"/>
      <c r="D521" s="102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3.5" customHeight="1">
      <c r="A522" s="1"/>
      <c r="B522" s="1"/>
      <c r="C522" s="33"/>
      <c r="D522" s="102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3.5" customHeight="1">
      <c r="A523" s="1"/>
      <c r="B523" s="1"/>
      <c r="C523" s="33"/>
      <c r="D523" s="102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3.5" customHeight="1">
      <c r="A524" s="1"/>
      <c r="B524" s="1"/>
      <c r="C524" s="33"/>
      <c r="D524" s="102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3.5" customHeight="1">
      <c r="A525" s="1"/>
      <c r="B525" s="1"/>
      <c r="C525" s="33"/>
      <c r="D525" s="102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3.5" customHeight="1">
      <c r="A526" s="1"/>
      <c r="B526" s="1"/>
      <c r="C526" s="33"/>
      <c r="D526" s="102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3.5" customHeight="1">
      <c r="A527" s="1"/>
      <c r="B527" s="1"/>
      <c r="C527" s="33"/>
      <c r="D527" s="102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3.5" customHeight="1">
      <c r="A528" s="1"/>
      <c r="B528" s="1"/>
      <c r="C528" s="33"/>
      <c r="D528" s="102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3.5" customHeight="1">
      <c r="A529" s="1"/>
      <c r="B529" s="1"/>
      <c r="C529" s="33"/>
      <c r="D529" s="102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3.5" customHeight="1">
      <c r="A530" s="1"/>
      <c r="B530" s="1"/>
      <c r="C530" s="33"/>
      <c r="D530" s="102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3.5" customHeight="1">
      <c r="A531" s="1"/>
      <c r="B531" s="1"/>
      <c r="C531" s="33"/>
      <c r="D531" s="102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3.5" customHeight="1">
      <c r="A532" s="1"/>
      <c r="B532" s="1"/>
      <c r="C532" s="33"/>
      <c r="D532" s="102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3.5" customHeight="1">
      <c r="A533" s="1"/>
      <c r="B533" s="1"/>
      <c r="C533" s="33"/>
      <c r="D533" s="102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3.5" customHeight="1">
      <c r="A534" s="1"/>
      <c r="B534" s="1"/>
      <c r="C534" s="33"/>
      <c r="D534" s="102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3.5" customHeight="1">
      <c r="A535" s="1"/>
      <c r="B535" s="1"/>
      <c r="C535" s="33"/>
      <c r="D535" s="102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3.5" customHeight="1">
      <c r="A536" s="1"/>
      <c r="B536" s="1"/>
      <c r="C536" s="33"/>
      <c r="D536" s="102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3.5" customHeight="1">
      <c r="A537" s="1"/>
      <c r="B537" s="1"/>
      <c r="C537" s="33"/>
      <c r="D537" s="102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3.5" customHeight="1">
      <c r="A538" s="1"/>
      <c r="B538" s="1"/>
      <c r="C538" s="33"/>
      <c r="D538" s="102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3.5" customHeight="1">
      <c r="A539" s="1"/>
      <c r="B539" s="1"/>
      <c r="C539" s="33"/>
      <c r="D539" s="102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3.5" customHeight="1">
      <c r="A540" s="1"/>
      <c r="B540" s="1"/>
      <c r="C540" s="33"/>
      <c r="D540" s="102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3.5" customHeight="1">
      <c r="A541" s="1"/>
      <c r="B541" s="1"/>
      <c r="C541" s="33"/>
      <c r="D541" s="102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3.5" customHeight="1">
      <c r="A542" s="1"/>
      <c r="B542" s="1"/>
      <c r="C542" s="33"/>
      <c r="D542" s="102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3.5" customHeight="1">
      <c r="A543" s="1"/>
      <c r="B543" s="1"/>
      <c r="C543" s="33"/>
      <c r="D543" s="102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3.5" customHeight="1">
      <c r="A544" s="1"/>
      <c r="B544" s="1"/>
      <c r="C544" s="33"/>
      <c r="D544" s="102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3.5" customHeight="1">
      <c r="A545" s="1"/>
      <c r="B545" s="1"/>
      <c r="C545" s="33"/>
      <c r="D545" s="102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3.5" customHeight="1">
      <c r="A546" s="1"/>
      <c r="B546" s="1"/>
      <c r="C546" s="33"/>
      <c r="D546" s="102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3.5" customHeight="1">
      <c r="A547" s="1"/>
      <c r="B547" s="1"/>
      <c r="C547" s="33"/>
      <c r="D547" s="102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3.5" customHeight="1">
      <c r="A548" s="1"/>
      <c r="B548" s="1"/>
      <c r="C548" s="33"/>
      <c r="D548" s="102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3.5" customHeight="1">
      <c r="A549" s="1"/>
      <c r="B549" s="1"/>
      <c r="C549" s="33"/>
      <c r="D549" s="102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3.5" customHeight="1">
      <c r="A550" s="1"/>
      <c r="B550" s="1"/>
      <c r="C550" s="33"/>
      <c r="D550" s="102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3.5" customHeight="1">
      <c r="A551" s="1"/>
      <c r="B551" s="1"/>
      <c r="C551" s="33"/>
      <c r="D551" s="102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3.5" customHeight="1">
      <c r="A552" s="1"/>
      <c r="B552" s="1"/>
      <c r="C552" s="33"/>
      <c r="D552" s="102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3.5" customHeight="1">
      <c r="A553" s="1"/>
      <c r="B553" s="1"/>
      <c r="C553" s="33"/>
      <c r="D553" s="102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3.5" customHeight="1">
      <c r="A554" s="1"/>
      <c r="B554" s="1"/>
      <c r="C554" s="33"/>
      <c r="D554" s="102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3.5" customHeight="1">
      <c r="A555" s="1"/>
      <c r="B555" s="1"/>
      <c r="C555" s="33"/>
      <c r="D555" s="102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3.5" customHeight="1">
      <c r="A556" s="1"/>
      <c r="B556" s="1"/>
      <c r="C556" s="33"/>
      <c r="D556" s="102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3.5" customHeight="1">
      <c r="A557" s="1"/>
      <c r="B557" s="1"/>
      <c r="C557" s="33"/>
      <c r="D557" s="102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3.5" customHeight="1">
      <c r="A558" s="1"/>
      <c r="B558" s="1"/>
      <c r="C558" s="33"/>
      <c r="D558" s="102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3.5" customHeight="1">
      <c r="A559" s="1"/>
      <c r="B559" s="1"/>
      <c r="C559" s="33"/>
      <c r="D559" s="102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3.5" customHeight="1">
      <c r="A560" s="1"/>
      <c r="B560" s="1"/>
      <c r="C560" s="33"/>
      <c r="D560" s="102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3.5" customHeight="1">
      <c r="A561" s="1"/>
      <c r="B561" s="1"/>
      <c r="C561" s="33"/>
      <c r="D561" s="102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3.5" customHeight="1">
      <c r="A562" s="1"/>
      <c r="B562" s="1"/>
      <c r="C562" s="33"/>
      <c r="D562" s="102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3.5" customHeight="1">
      <c r="A563" s="1"/>
      <c r="B563" s="1"/>
      <c r="C563" s="33"/>
      <c r="D563" s="102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3.5" customHeight="1">
      <c r="A564" s="1"/>
      <c r="B564" s="1"/>
      <c r="C564" s="33"/>
      <c r="D564" s="102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3.5" customHeight="1">
      <c r="A565" s="1"/>
      <c r="B565" s="1"/>
      <c r="C565" s="33"/>
      <c r="D565" s="102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3.5" customHeight="1">
      <c r="A566" s="1"/>
      <c r="B566" s="1"/>
      <c r="C566" s="33"/>
      <c r="D566" s="102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3.5" customHeight="1">
      <c r="A567" s="1"/>
      <c r="B567" s="1"/>
      <c r="C567" s="33"/>
      <c r="D567" s="102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3.5" customHeight="1">
      <c r="A568" s="1"/>
      <c r="B568" s="1"/>
      <c r="C568" s="33"/>
      <c r="D568" s="102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3.5" customHeight="1">
      <c r="A569" s="1"/>
      <c r="B569" s="1"/>
      <c r="C569" s="33"/>
      <c r="D569" s="102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3.5" customHeight="1">
      <c r="A570" s="1"/>
      <c r="B570" s="1"/>
      <c r="C570" s="33"/>
      <c r="D570" s="102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3.5" customHeight="1">
      <c r="A571" s="1"/>
      <c r="B571" s="1"/>
      <c r="C571" s="33"/>
      <c r="D571" s="102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3.5" customHeight="1">
      <c r="A572" s="1"/>
      <c r="B572" s="1"/>
      <c r="C572" s="33"/>
      <c r="D572" s="102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3.5" customHeight="1">
      <c r="A573" s="1"/>
      <c r="B573" s="1"/>
      <c r="C573" s="33"/>
      <c r="D573" s="102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3.5" customHeight="1">
      <c r="A574" s="1"/>
      <c r="B574" s="1"/>
      <c r="C574" s="33"/>
      <c r="D574" s="102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3.5" customHeight="1">
      <c r="A575" s="1"/>
      <c r="B575" s="1"/>
      <c r="C575" s="33"/>
      <c r="D575" s="102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3.5" customHeight="1">
      <c r="A576" s="1"/>
      <c r="B576" s="1"/>
      <c r="C576" s="33"/>
      <c r="D576" s="102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3.5" customHeight="1">
      <c r="A577" s="1"/>
      <c r="B577" s="1"/>
      <c r="C577" s="33"/>
      <c r="D577" s="102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3.5" customHeight="1">
      <c r="A578" s="1"/>
      <c r="B578" s="1"/>
      <c r="C578" s="33"/>
      <c r="D578" s="102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3.5" customHeight="1">
      <c r="A579" s="1"/>
      <c r="B579" s="1"/>
      <c r="C579" s="33"/>
      <c r="D579" s="102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3.5" customHeight="1">
      <c r="A580" s="1"/>
      <c r="B580" s="1"/>
      <c r="C580" s="33"/>
      <c r="D580" s="102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3.5" customHeight="1">
      <c r="A581" s="1"/>
      <c r="B581" s="1"/>
      <c r="C581" s="33"/>
      <c r="D581" s="102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3.5" customHeight="1">
      <c r="A582" s="1"/>
      <c r="B582" s="1"/>
      <c r="C582" s="33"/>
      <c r="D582" s="102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3.5" customHeight="1">
      <c r="A583" s="1"/>
      <c r="B583" s="1"/>
      <c r="C583" s="33"/>
      <c r="D583" s="102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3.5" customHeight="1">
      <c r="A584" s="1"/>
      <c r="B584" s="1"/>
      <c r="C584" s="33"/>
      <c r="D584" s="102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3.5" customHeight="1">
      <c r="A585" s="1"/>
      <c r="B585" s="1"/>
      <c r="C585" s="33"/>
      <c r="D585" s="102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3.5" customHeight="1">
      <c r="A586" s="1"/>
      <c r="B586" s="1"/>
      <c r="C586" s="33"/>
      <c r="D586" s="102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3.5" customHeight="1">
      <c r="A587" s="1"/>
      <c r="B587" s="1"/>
      <c r="C587" s="33"/>
      <c r="D587" s="102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3.5" customHeight="1">
      <c r="A588" s="1"/>
      <c r="B588" s="1"/>
      <c r="C588" s="33"/>
      <c r="D588" s="102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3.5" customHeight="1">
      <c r="A589" s="1"/>
      <c r="B589" s="1"/>
      <c r="C589" s="33"/>
      <c r="D589" s="102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3.5" customHeight="1">
      <c r="A590" s="1"/>
      <c r="B590" s="1"/>
      <c r="C590" s="33"/>
      <c r="D590" s="102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3.5" customHeight="1">
      <c r="A591" s="1"/>
      <c r="B591" s="1"/>
      <c r="C591" s="33"/>
      <c r="D591" s="102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3.5" customHeight="1">
      <c r="A592" s="1"/>
      <c r="B592" s="1"/>
      <c r="C592" s="33"/>
      <c r="D592" s="102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3.5" customHeight="1">
      <c r="A593" s="1"/>
      <c r="B593" s="1"/>
      <c r="C593" s="33"/>
      <c r="D593" s="102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3.5" customHeight="1">
      <c r="A594" s="1"/>
      <c r="B594" s="1"/>
      <c r="C594" s="33"/>
      <c r="D594" s="102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3.5" customHeight="1">
      <c r="A595" s="1"/>
      <c r="B595" s="1"/>
      <c r="C595" s="33"/>
      <c r="D595" s="102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3.5" customHeight="1">
      <c r="A596" s="1"/>
      <c r="B596" s="1"/>
      <c r="C596" s="33"/>
      <c r="D596" s="102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3.5" customHeight="1">
      <c r="A597" s="1"/>
      <c r="B597" s="1"/>
      <c r="C597" s="33"/>
      <c r="D597" s="102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3.5" customHeight="1">
      <c r="A598" s="1"/>
      <c r="B598" s="1"/>
      <c r="C598" s="33"/>
      <c r="D598" s="102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3.5" customHeight="1">
      <c r="A599" s="1"/>
      <c r="B599" s="1"/>
      <c r="C599" s="33"/>
      <c r="D599" s="102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3.5" customHeight="1">
      <c r="A600" s="1"/>
      <c r="B600" s="1"/>
      <c r="C600" s="33"/>
      <c r="D600" s="102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3.5" customHeight="1">
      <c r="A601" s="1"/>
      <c r="B601" s="1"/>
      <c r="C601" s="33"/>
      <c r="D601" s="102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3.5" customHeight="1">
      <c r="A602" s="1"/>
      <c r="B602" s="1"/>
      <c r="C602" s="33"/>
      <c r="D602" s="102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3.5" customHeight="1">
      <c r="A603" s="1"/>
      <c r="B603" s="1"/>
      <c r="C603" s="33"/>
      <c r="D603" s="102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3.5" customHeight="1">
      <c r="A604" s="1"/>
      <c r="B604" s="1"/>
      <c r="C604" s="33"/>
      <c r="D604" s="102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3.5" customHeight="1">
      <c r="A605" s="1"/>
      <c r="B605" s="1"/>
      <c r="C605" s="33"/>
      <c r="D605" s="102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3.5" customHeight="1">
      <c r="A606" s="1"/>
      <c r="B606" s="1"/>
      <c r="C606" s="33"/>
      <c r="D606" s="102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3.5" customHeight="1">
      <c r="A607" s="1"/>
      <c r="B607" s="1"/>
      <c r="C607" s="33"/>
      <c r="D607" s="102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3.5" customHeight="1">
      <c r="A608" s="1"/>
      <c r="B608" s="1"/>
      <c r="C608" s="33"/>
      <c r="D608" s="102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3.5" customHeight="1">
      <c r="A609" s="1"/>
      <c r="B609" s="1"/>
      <c r="C609" s="33"/>
      <c r="D609" s="102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3.5" customHeight="1">
      <c r="A610" s="1"/>
      <c r="B610" s="1"/>
      <c r="C610" s="33"/>
      <c r="D610" s="102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3.5" customHeight="1">
      <c r="A611" s="1"/>
      <c r="B611" s="1"/>
      <c r="C611" s="33"/>
      <c r="D611" s="102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3.5" customHeight="1">
      <c r="A612" s="1"/>
      <c r="B612" s="1"/>
      <c r="C612" s="33"/>
      <c r="D612" s="102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3.5" customHeight="1">
      <c r="A613" s="1"/>
      <c r="B613" s="1"/>
      <c r="C613" s="33"/>
      <c r="D613" s="102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3.5" customHeight="1">
      <c r="A614" s="1"/>
      <c r="B614" s="1"/>
      <c r="C614" s="33"/>
      <c r="D614" s="102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3.5" customHeight="1">
      <c r="A615" s="1"/>
      <c r="B615" s="1"/>
      <c r="C615" s="33"/>
      <c r="D615" s="102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3.5" customHeight="1">
      <c r="A616" s="1"/>
      <c r="B616" s="1"/>
      <c r="C616" s="33"/>
      <c r="D616" s="102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3.5" customHeight="1">
      <c r="A617" s="1"/>
      <c r="B617" s="1"/>
      <c r="C617" s="33"/>
      <c r="D617" s="102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3.5" customHeight="1">
      <c r="A618" s="1"/>
      <c r="B618" s="1"/>
      <c r="C618" s="33"/>
      <c r="D618" s="102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3.5" customHeight="1">
      <c r="A619" s="1"/>
      <c r="B619" s="1"/>
      <c r="C619" s="33"/>
      <c r="D619" s="102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3.5" customHeight="1">
      <c r="A620" s="1"/>
      <c r="B620" s="1"/>
      <c r="C620" s="33"/>
      <c r="D620" s="102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3.5" customHeight="1">
      <c r="A621" s="1"/>
      <c r="B621" s="1"/>
      <c r="C621" s="33"/>
      <c r="D621" s="102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3.5" customHeight="1">
      <c r="A622" s="1"/>
      <c r="B622" s="1"/>
      <c r="C622" s="33"/>
      <c r="D622" s="102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3.5" customHeight="1">
      <c r="A623" s="1"/>
      <c r="B623" s="1"/>
      <c r="C623" s="33"/>
      <c r="D623" s="102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3.5" customHeight="1">
      <c r="A624" s="1"/>
      <c r="B624" s="1"/>
      <c r="C624" s="33"/>
      <c r="D624" s="102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3.5" customHeight="1">
      <c r="A625" s="1"/>
      <c r="B625" s="1"/>
      <c r="C625" s="33"/>
      <c r="D625" s="102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3.5" customHeight="1">
      <c r="A626" s="1"/>
      <c r="B626" s="1"/>
      <c r="C626" s="33"/>
      <c r="D626" s="102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3.5" customHeight="1">
      <c r="A627" s="1"/>
      <c r="B627" s="1"/>
      <c r="C627" s="33"/>
      <c r="D627" s="102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3.5" customHeight="1">
      <c r="A628" s="1"/>
      <c r="B628" s="1"/>
      <c r="C628" s="33"/>
      <c r="D628" s="102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3.5" customHeight="1">
      <c r="A629" s="1"/>
      <c r="B629" s="1"/>
      <c r="C629" s="33"/>
      <c r="D629" s="102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3.5" customHeight="1">
      <c r="A630" s="1"/>
      <c r="B630" s="1"/>
      <c r="C630" s="33"/>
      <c r="D630" s="102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3.5" customHeight="1">
      <c r="A631" s="1"/>
      <c r="B631" s="1"/>
      <c r="C631" s="33"/>
      <c r="D631" s="102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3.5" customHeight="1">
      <c r="A632" s="1"/>
      <c r="B632" s="1"/>
      <c r="C632" s="33"/>
      <c r="D632" s="102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3.5" customHeight="1">
      <c r="A633" s="1"/>
      <c r="B633" s="1"/>
      <c r="C633" s="33"/>
      <c r="D633" s="102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3.5" customHeight="1">
      <c r="A634" s="1"/>
      <c r="B634" s="1"/>
      <c r="C634" s="33"/>
      <c r="D634" s="102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3.5" customHeight="1">
      <c r="A635" s="1"/>
      <c r="B635" s="1"/>
      <c r="C635" s="33"/>
      <c r="D635" s="102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3.5" customHeight="1">
      <c r="A636" s="1"/>
      <c r="B636" s="1"/>
      <c r="C636" s="33"/>
      <c r="D636" s="102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3.5" customHeight="1">
      <c r="A637" s="1"/>
      <c r="B637" s="1"/>
      <c r="C637" s="33"/>
      <c r="D637" s="102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3.5" customHeight="1">
      <c r="A638" s="1"/>
      <c r="B638" s="1"/>
      <c r="C638" s="33"/>
      <c r="D638" s="102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3.5" customHeight="1">
      <c r="A639" s="1"/>
      <c r="B639" s="1"/>
      <c r="C639" s="33"/>
      <c r="D639" s="102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3.5" customHeight="1">
      <c r="A640" s="1"/>
      <c r="B640" s="1"/>
      <c r="C640" s="33"/>
      <c r="D640" s="102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3.5" customHeight="1">
      <c r="A641" s="1"/>
      <c r="B641" s="1"/>
      <c r="C641" s="33"/>
      <c r="D641" s="102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3.5" customHeight="1">
      <c r="A642" s="1"/>
      <c r="B642" s="1"/>
      <c r="C642" s="33"/>
      <c r="D642" s="102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3.5" customHeight="1">
      <c r="A643" s="1"/>
      <c r="B643" s="1"/>
      <c r="C643" s="33"/>
      <c r="D643" s="102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3.5" customHeight="1">
      <c r="A644" s="1"/>
      <c r="B644" s="1"/>
      <c r="C644" s="33"/>
      <c r="D644" s="102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3.5" customHeight="1">
      <c r="A645" s="1"/>
      <c r="B645" s="1"/>
      <c r="C645" s="33"/>
      <c r="D645" s="102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3.5" customHeight="1">
      <c r="A646" s="1"/>
      <c r="B646" s="1"/>
      <c r="C646" s="33"/>
      <c r="D646" s="102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3.5" customHeight="1">
      <c r="A647" s="1"/>
      <c r="B647" s="1"/>
      <c r="C647" s="33"/>
      <c r="D647" s="102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3.5" customHeight="1">
      <c r="A648" s="1"/>
      <c r="B648" s="1"/>
      <c r="C648" s="33"/>
      <c r="D648" s="102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3.5" customHeight="1">
      <c r="A649" s="1"/>
      <c r="B649" s="1"/>
      <c r="C649" s="33"/>
      <c r="D649" s="102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3.5" customHeight="1">
      <c r="A650" s="1"/>
      <c r="B650" s="1"/>
      <c r="C650" s="33"/>
      <c r="D650" s="102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3.5" customHeight="1">
      <c r="A651" s="1"/>
      <c r="B651" s="1"/>
      <c r="C651" s="33"/>
      <c r="D651" s="102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3.5" customHeight="1">
      <c r="A652" s="1"/>
      <c r="B652" s="1"/>
      <c r="C652" s="33"/>
      <c r="D652" s="102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3.5" customHeight="1">
      <c r="A653" s="1"/>
      <c r="B653" s="1"/>
      <c r="C653" s="33"/>
      <c r="D653" s="102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3.5" customHeight="1">
      <c r="A654" s="1"/>
      <c r="B654" s="1"/>
      <c r="C654" s="33"/>
      <c r="D654" s="102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3.5" customHeight="1">
      <c r="A655" s="1"/>
      <c r="B655" s="1"/>
      <c r="C655" s="33"/>
      <c r="D655" s="102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3.5" customHeight="1">
      <c r="A656" s="1"/>
      <c r="B656" s="1"/>
      <c r="C656" s="33"/>
      <c r="D656" s="102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3.5" customHeight="1">
      <c r="A657" s="1"/>
      <c r="B657" s="1"/>
      <c r="C657" s="33"/>
      <c r="D657" s="102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3.5" customHeight="1">
      <c r="A658" s="1"/>
      <c r="B658" s="1"/>
      <c r="C658" s="33"/>
      <c r="D658" s="102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3.5" customHeight="1">
      <c r="A659" s="1"/>
      <c r="B659" s="1"/>
      <c r="C659" s="33"/>
      <c r="D659" s="102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3.5" customHeight="1">
      <c r="A660" s="1"/>
      <c r="B660" s="1"/>
      <c r="C660" s="33"/>
      <c r="D660" s="102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3.5" customHeight="1">
      <c r="A661" s="1"/>
      <c r="B661" s="1"/>
      <c r="C661" s="33"/>
      <c r="D661" s="102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3.5" customHeight="1">
      <c r="A662" s="1"/>
      <c r="B662" s="1"/>
      <c r="C662" s="33"/>
      <c r="D662" s="102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3.5" customHeight="1">
      <c r="A663" s="1"/>
      <c r="B663" s="1"/>
      <c r="C663" s="33"/>
      <c r="D663" s="102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3.5" customHeight="1">
      <c r="A664" s="1"/>
      <c r="B664" s="1"/>
      <c r="C664" s="33"/>
      <c r="D664" s="102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3.5" customHeight="1">
      <c r="A665" s="1"/>
      <c r="B665" s="1"/>
      <c r="C665" s="33"/>
      <c r="D665" s="102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3.5" customHeight="1">
      <c r="A666" s="1"/>
      <c r="B666" s="1"/>
      <c r="C666" s="33"/>
      <c r="D666" s="102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3.5" customHeight="1">
      <c r="A667" s="1"/>
      <c r="B667" s="1"/>
      <c r="C667" s="33"/>
      <c r="D667" s="102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3.5" customHeight="1">
      <c r="A668" s="1"/>
      <c r="B668" s="1"/>
      <c r="C668" s="33"/>
      <c r="D668" s="102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3.5" customHeight="1">
      <c r="A669" s="1"/>
      <c r="B669" s="1"/>
      <c r="C669" s="33"/>
      <c r="D669" s="102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3.5" customHeight="1">
      <c r="A670" s="1"/>
      <c r="B670" s="1"/>
      <c r="C670" s="33"/>
      <c r="D670" s="102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3.5" customHeight="1">
      <c r="A671" s="1"/>
      <c r="B671" s="1"/>
      <c r="C671" s="33"/>
      <c r="D671" s="102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3.5" customHeight="1">
      <c r="A672" s="1"/>
      <c r="B672" s="1"/>
      <c r="C672" s="33"/>
      <c r="D672" s="102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3.5" customHeight="1">
      <c r="A673" s="1"/>
      <c r="B673" s="1"/>
      <c r="C673" s="33"/>
      <c r="D673" s="102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3.5" customHeight="1">
      <c r="A674" s="1"/>
      <c r="B674" s="1"/>
      <c r="C674" s="33"/>
      <c r="D674" s="102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3.5" customHeight="1">
      <c r="A675" s="1"/>
      <c r="B675" s="1"/>
      <c r="C675" s="33"/>
      <c r="D675" s="102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3.5" customHeight="1">
      <c r="A676" s="1"/>
      <c r="B676" s="1"/>
      <c r="C676" s="33"/>
      <c r="D676" s="102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3.5" customHeight="1">
      <c r="A677" s="1"/>
      <c r="B677" s="1"/>
      <c r="C677" s="33"/>
      <c r="D677" s="102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3.5" customHeight="1">
      <c r="A678" s="1"/>
      <c r="B678" s="1"/>
      <c r="C678" s="33"/>
      <c r="D678" s="102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3.5" customHeight="1">
      <c r="A679" s="1"/>
      <c r="B679" s="1"/>
      <c r="C679" s="33"/>
      <c r="D679" s="102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3.5" customHeight="1">
      <c r="A680" s="1"/>
      <c r="B680" s="1"/>
      <c r="C680" s="33"/>
      <c r="D680" s="102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3.5" customHeight="1">
      <c r="A681" s="1"/>
      <c r="B681" s="1"/>
      <c r="C681" s="33"/>
      <c r="D681" s="102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3.5" customHeight="1">
      <c r="A682" s="1"/>
      <c r="B682" s="1"/>
      <c r="C682" s="33"/>
      <c r="D682" s="102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3.5" customHeight="1">
      <c r="A683" s="1"/>
      <c r="B683" s="1"/>
      <c r="C683" s="33"/>
      <c r="D683" s="102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3.5" customHeight="1">
      <c r="A684" s="1"/>
      <c r="B684" s="1"/>
      <c r="C684" s="33"/>
      <c r="D684" s="102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3.5" customHeight="1">
      <c r="A685" s="1"/>
      <c r="B685" s="1"/>
      <c r="C685" s="33"/>
      <c r="D685" s="102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3.5" customHeight="1">
      <c r="A686" s="1"/>
      <c r="B686" s="1"/>
      <c r="C686" s="33"/>
      <c r="D686" s="102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3.5" customHeight="1">
      <c r="A687" s="1"/>
      <c r="B687" s="1"/>
      <c r="C687" s="33"/>
      <c r="D687" s="102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3.5" customHeight="1">
      <c r="A688" s="1"/>
      <c r="B688" s="1"/>
      <c r="C688" s="33"/>
      <c r="D688" s="102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3.5" customHeight="1">
      <c r="A689" s="1"/>
      <c r="B689" s="1"/>
      <c r="C689" s="33"/>
      <c r="D689" s="102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3.5" customHeight="1">
      <c r="A690" s="1"/>
      <c r="B690" s="1"/>
      <c r="C690" s="33"/>
      <c r="D690" s="102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3.5" customHeight="1">
      <c r="A691" s="1"/>
      <c r="B691" s="1"/>
      <c r="C691" s="33"/>
      <c r="D691" s="102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3.5" customHeight="1">
      <c r="A692" s="1"/>
      <c r="B692" s="1"/>
      <c r="C692" s="33"/>
      <c r="D692" s="102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3.5" customHeight="1">
      <c r="A693" s="1"/>
      <c r="B693" s="1"/>
      <c r="C693" s="33"/>
      <c r="D693" s="102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3.5" customHeight="1">
      <c r="A694" s="1"/>
      <c r="B694" s="1"/>
      <c r="C694" s="33"/>
      <c r="D694" s="102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3.5" customHeight="1">
      <c r="A695" s="1"/>
      <c r="B695" s="1"/>
      <c r="C695" s="33"/>
      <c r="D695" s="102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3.5" customHeight="1">
      <c r="A696" s="1"/>
      <c r="B696" s="1"/>
      <c r="C696" s="33"/>
      <c r="D696" s="102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3.5" customHeight="1">
      <c r="A697" s="1"/>
      <c r="B697" s="1"/>
      <c r="C697" s="33"/>
      <c r="D697" s="102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3.5" customHeight="1">
      <c r="A698" s="1"/>
      <c r="B698" s="1"/>
      <c r="C698" s="33"/>
      <c r="D698" s="102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3.5" customHeight="1">
      <c r="A699" s="1"/>
      <c r="B699" s="1"/>
      <c r="C699" s="33"/>
      <c r="D699" s="102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3.5" customHeight="1">
      <c r="A700" s="1"/>
      <c r="B700" s="1"/>
      <c r="C700" s="33"/>
      <c r="D700" s="102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3.5" customHeight="1">
      <c r="A701" s="1"/>
      <c r="B701" s="1"/>
      <c r="C701" s="33"/>
      <c r="D701" s="102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3.5" customHeight="1">
      <c r="A702" s="1"/>
      <c r="B702" s="1"/>
      <c r="C702" s="33"/>
      <c r="D702" s="102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3.5" customHeight="1">
      <c r="A703" s="1"/>
      <c r="B703" s="1"/>
      <c r="C703" s="33"/>
      <c r="D703" s="102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3.5" customHeight="1">
      <c r="A704" s="1"/>
      <c r="B704" s="1"/>
      <c r="C704" s="33"/>
      <c r="D704" s="102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3.5" customHeight="1">
      <c r="A705" s="1"/>
      <c r="B705" s="1"/>
      <c r="C705" s="33"/>
      <c r="D705" s="102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3.5" customHeight="1">
      <c r="A706" s="1"/>
      <c r="B706" s="1"/>
      <c r="C706" s="33"/>
      <c r="D706" s="102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3.5" customHeight="1">
      <c r="A707" s="1"/>
      <c r="B707" s="1"/>
      <c r="C707" s="33"/>
      <c r="D707" s="102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3.5" customHeight="1">
      <c r="A708" s="1"/>
      <c r="B708" s="1"/>
      <c r="C708" s="33"/>
      <c r="D708" s="102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3.5" customHeight="1">
      <c r="A709" s="1"/>
      <c r="B709" s="1"/>
      <c r="C709" s="33"/>
      <c r="D709" s="102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3.5" customHeight="1">
      <c r="A710" s="1"/>
      <c r="B710" s="1"/>
      <c r="C710" s="33"/>
      <c r="D710" s="102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3.5" customHeight="1">
      <c r="A711" s="1"/>
      <c r="B711" s="1"/>
      <c r="C711" s="33"/>
      <c r="D711" s="102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3.5" customHeight="1">
      <c r="A712" s="1"/>
      <c r="B712" s="1"/>
      <c r="C712" s="33"/>
      <c r="D712" s="102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3.5" customHeight="1">
      <c r="A713" s="1"/>
      <c r="B713" s="1"/>
      <c r="C713" s="33"/>
      <c r="D713" s="102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3.5" customHeight="1">
      <c r="A714" s="1"/>
      <c r="B714" s="1"/>
      <c r="C714" s="33"/>
      <c r="D714" s="102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3.5" customHeight="1">
      <c r="A715" s="1"/>
      <c r="B715" s="1"/>
      <c r="C715" s="33"/>
      <c r="D715" s="102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3.5" customHeight="1">
      <c r="A716" s="1"/>
      <c r="B716" s="1"/>
      <c r="C716" s="33"/>
      <c r="D716" s="102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3.5" customHeight="1">
      <c r="A717" s="1"/>
      <c r="B717" s="1"/>
      <c r="C717" s="33"/>
      <c r="D717" s="102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3.5" customHeight="1">
      <c r="A718" s="1"/>
      <c r="B718" s="1"/>
      <c r="C718" s="33"/>
      <c r="D718" s="102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3.5" customHeight="1">
      <c r="A719" s="1"/>
      <c r="B719" s="1"/>
      <c r="C719" s="33"/>
      <c r="D719" s="102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3.5" customHeight="1">
      <c r="A720" s="1"/>
      <c r="B720" s="1"/>
      <c r="C720" s="33"/>
      <c r="D720" s="102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3.5" customHeight="1">
      <c r="A721" s="1"/>
      <c r="B721" s="1"/>
      <c r="C721" s="33"/>
      <c r="D721" s="102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3.5" customHeight="1">
      <c r="A722" s="1"/>
      <c r="B722" s="1"/>
      <c r="C722" s="33"/>
      <c r="D722" s="102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3.5" customHeight="1">
      <c r="A723" s="1"/>
      <c r="B723" s="1"/>
      <c r="C723" s="33"/>
      <c r="D723" s="102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3.5" customHeight="1">
      <c r="A724" s="1"/>
      <c r="B724" s="1"/>
      <c r="C724" s="33"/>
      <c r="D724" s="102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3.5" customHeight="1">
      <c r="A725" s="1"/>
      <c r="B725" s="1"/>
      <c r="C725" s="33"/>
      <c r="D725" s="102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3.5" customHeight="1">
      <c r="A726" s="1"/>
      <c r="B726" s="1"/>
      <c r="C726" s="33"/>
      <c r="D726" s="102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3.5" customHeight="1">
      <c r="A727" s="1"/>
      <c r="B727" s="1"/>
      <c r="C727" s="33"/>
      <c r="D727" s="102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3.5" customHeight="1">
      <c r="A728" s="1"/>
      <c r="B728" s="1"/>
      <c r="C728" s="33"/>
      <c r="D728" s="102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3.5" customHeight="1">
      <c r="A729" s="1"/>
      <c r="B729" s="1"/>
      <c r="C729" s="33"/>
      <c r="D729" s="102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3.5" customHeight="1">
      <c r="A730" s="1"/>
      <c r="B730" s="1"/>
      <c r="C730" s="33"/>
      <c r="D730" s="102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3.5" customHeight="1">
      <c r="A731" s="1"/>
      <c r="B731" s="1"/>
      <c r="C731" s="33"/>
      <c r="D731" s="102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3.5" customHeight="1">
      <c r="A732" s="1"/>
      <c r="B732" s="1"/>
      <c r="C732" s="33"/>
      <c r="D732" s="102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3.5" customHeight="1">
      <c r="A733" s="1"/>
      <c r="B733" s="1"/>
      <c r="C733" s="33"/>
      <c r="D733" s="102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3.5" customHeight="1">
      <c r="A734" s="1"/>
      <c r="B734" s="1"/>
      <c r="C734" s="33"/>
      <c r="D734" s="102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3.5" customHeight="1">
      <c r="A735" s="1"/>
      <c r="B735" s="1"/>
      <c r="C735" s="33"/>
      <c r="D735" s="102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3.5" customHeight="1">
      <c r="A736" s="1"/>
      <c r="B736" s="1"/>
      <c r="C736" s="33"/>
      <c r="D736" s="102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3.5" customHeight="1">
      <c r="A737" s="1"/>
      <c r="B737" s="1"/>
      <c r="C737" s="33"/>
      <c r="D737" s="102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3.5" customHeight="1">
      <c r="A738" s="1"/>
      <c r="B738" s="1"/>
      <c r="C738" s="33"/>
      <c r="D738" s="102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3.5" customHeight="1">
      <c r="A739" s="1"/>
      <c r="B739" s="1"/>
      <c r="C739" s="33"/>
      <c r="D739" s="102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3.5" customHeight="1">
      <c r="A740" s="1"/>
      <c r="B740" s="1"/>
      <c r="C740" s="33"/>
      <c r="D740" s="102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3.5" customHeight="1">
      <c r="A741" s="1"/>
      <c r="B741" s="1"/>
      <c r="C741" s="33"/>
      <c r="D741" s="102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3.5" customHeight="1">
      <c r="A742" s="1"/>
      <c r="B742" s="1"/>
      <c r="C742" s="33"/>
      <c r="D742" s="102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3.5" customHeight="1">
      <c r="A743" s="1"/>
      <c r="B743" s="1"/>
      <c r="C743" s="33"/>
      <c r="D743" s="102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3.5" customHeight="1">
      <c r="A744" s="1"/>
      <c r="B744" s="1"/>
      <c r="C744" s="33"/>
      <c r="D744" s="102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3.5" customHeight="1">
      <c r="A745" s="1"/>
      <c r="B745" s="1"/>
      <c r="C745" s="33"/>
      <c r="D745" s="102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3.5" customHeight="1">
      <c r="A746" s="1"/>
      <c r="B746" s="1"/>
      <c r="C746" s="33"/>
      <c r="D746" s="102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3.5" customHeight="1">
      <c r="A747" s="1"/>
      <c r="B747" s="1"/>
      <c r="C747" s="33"/>
      <c r="D747" s="102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3.5" customHeight="1">
      <c r="A748" s="1"/>
      <c r="B748" s="1"/>
      <c r="C748" s="33"/>
      <c r="D748" s="102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3.5" customHeight="1">
      <c r="A749" s="1"/>
      <c r="B749" s="1"/>
      <c r="C749" s="33"/>
      <c r="D749" s="102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3.5" customHeight="1">
      <c r="A750" s="1"/>
      <c r="B750" s="1"/>
      <c r="C750" s="33"/>
      <c r="D750" s="102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3.5" customHeight="1">
      <c r="A751" s="1"/>
      <c r="B751" s="1"/>
      <c r="C751" s="33"/>
      <c r="D751" s="102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3.5" customHeight="1">
      <c r="A752" s="1"/>
      <c r="B752" s="1"/>
      <c r="C752" s="33"/>
      <c r="D752" s="102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3.5" customHeight="1">
      <c r="A753" s="1"/>
      <c r="B753" s="1"/>
      <c r="C753" s="33"/>
      <c r="D753" s="102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3.5" customHeight="1">
      <c r="A754" s="1"/>
      <c r="B754" s="1"/>
      <c r="C754" s="33"/>
      <c r="D754" s="102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3.5" customHeight="1">
      <c r="A755" s="1"/>
      <c r="B755" s="1"/>
      <c r="C755" s="33"/>
      <c r="D755" s="102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3.5" customHeight="1">
      <c r="A756" s="1"/>
      <c r="B756" s="1"/>
      <c r="C756" s="33"/>
      <c r="D756" s="102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3.5" customHeight="1">
      <c r="A757" s="1"/>
      <c r="B757" s="1"/>
      <c r="C757" s="33"/>
      <c r="D757" s="102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3.5" customHeight="1">
      <c r="A758" s="1"/>
      <c r="B758" s="1"/>
      <c r="C758" s="33"/>
      <c r="D758" s="102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3.5" customHeight="1">
      <c r="A759" s="1"/>
      <c r="B759" s="1"/>
      <c r="C759" s="33"/>
      <c r="D759" s="102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3.5" customHeight="1">
      <c r="A760" s="1"/>
      <c r="B760" s="1"/>
      <c r="C760" s="33"/>
      <c r="D760" s="102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3.5" customHeight="1">
      <c r="A761" s="1"/>
      <c r="B761" s="1"/>
      <c r="C761" s="33"/>
      <c r="D761" s="102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3.5" customHeight="1">
      <c r="A762" s="1"/>
      <c r="B762" s="1"/>
      <c r="C762" s="33"/>
      <c r="D762" s="102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3.5" customHeight="1">
      <c r="A763" s="1"/>
      <c r="B763" s="1"/>
      <c r="C763" s="33"/>
      <c r="D763" s="102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3.5" customHeight="1">
      <c r="A764" s="1"/>
      <c r="B764" s="1"/>
      <c r="C764" s="33"/>
      <c r="D764" s="102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3.5" customHeight="1">
      <c r="A765" s="1"/>
      <c r="B765" s="1"/>
      <c r="C765" s="33"/>
      <c r="D765" s="102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3.5" customHeight="1">
      <c r="A766" s="1"/>
      <c r="B766" s="1"/>
      <c r="C766" s="33"/>
      <c r="D766" s="102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3.5" customHeight="1">
      <c r="A767" s="1"/>
      <c r="B767" s="1"/>
      <c r="C767" s="33"/>
      <c r="D767" s="102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3.5" customHeight="1">
      <c r="A768" s="1"/>
      <c r="B768" s="1"/>
      <c r="C768" s="33"/>
      <c r="D768" s="102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3.5" customHeight="1">
      <c r="A769" s="1"/>
      <c r="B769" s="1"/>
      <c r="C769" s="33"/>
      <c r="D769" s="102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3.5" customHeight="1">
      <c r="A770" s="1"/>
      <c r="B770" s="1"/>
      <c r="C770" s="33"/>
      <c r="D770" s="102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3.5" customHeight="1">
      <c r="A771" s="1"/>
      <c r="B771" s="1"/>
      <c r="C771" s="33"/>
      <c r="D771" s="102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3.5" customHeight="1">
      <c r="A772" s="1"/>
      <c r="B772" s="1"/>
      <c r="C772" s="33"/>
      <c r="D772" s="102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3.5" customHeight="1">
      <c r="A773" s="1"/>
      <c r="B773" s="1"/>
      <c r="C773" s="33"/>
      <c r="D773" s="102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3.5" customHeight="1">
      <c r="A774" s="1"/>
      <c r="B774" s="1"/>
      <c r="C774" s="33"/>
      <c r="D774" s="102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3.5" customHeight="1">
      <c r="A775" s="1"/>
      <c r="B775" s="1"/>
      <c r="C775" s="33"/>
      <c r="D775" s="102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3.5" customHeight="1">
      <c r="A776" s="1"/>
      <c r="B776" s="1"/>
      <c r="C776" s="33"/>
      <c r="D776" s="102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3.5" customHeight="1">
      <c r="A777" s="1"/>
      <c r="B777" s="1"/>
      <c r="C777" s="33"/>
      <c r="D777" s="102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3.5" customHeight="1">
      <c r="A778" s="1"/>
      <c r="B778" s="1"/>
      <c r="C778" s="33"/>
      <c r="D778" s="102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3.5" customHeight="1">
      <c r="A779" s="1"/>
      <c r="B779" s="1"/>
      <c r="C779" s="33"/>
      <c r="D779" s="102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3.5" customHeight="1">
      <c r="A780" s="1"/>
      <c r="B780" s="1"/>
      <c r="C780" s="33"/>
      <c r="D780" s="102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3.5" customHeight="1">
      <c r="A781" s="1"/>
      <c r="B781" s="1"/>
      <c r="C781" s="33"/>
      <c r="D781" s="102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3.5" customHeight="1">
      <c r="A782" s="1"/>
      <c r="B782" s="1"/>
      <c r="C782" s="33"/>
      <c r="D782" s="102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3.5" customHeight="1">
      <c r="A783" s="1"/>
      <c r="B783" s="1"/>
      <c r="C783" s="33"/>
      <c r="D783" s="102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3.5" customHeight="1">
      <c r="A784" s="1"/>
      <c r="B784" s="1"/>
      <c r="C784" s="33"/>
      <c r="D784" s="102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3.5" customHeight="1">
      <c r="A785" s="1"/>
      <c r="B785" s="1"/>
      <c r="C785" s="33"/>
      <c r="D785" s="102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3.5" customHeight="1">
      <c r="A786" s="1"/>
      <c r="B786" s="1"/>
      <c r="C786" s="33"/>
      <c r="D786" s="102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3.5" customHeight="1">
      <c r="A787" s="1"/>
      <c r="B787" s="1"/>
      <c r="C787" s="33"/>
      <c r="D787" s="102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3.5" customHeight="1">
      <c r="A788" s="1"/>
      <c r="B788" s="1"/>
      <c r="C788" s="33"/>
      <c r="D788" s="102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3.5" customHeight="1">
      <c r="A789" s="1"/>
      <c r="B789" s="1"/>
      <c r="C789" s="33"/>
      <c r="D789" s="102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3.5" customHeight="1">
      <c r="A790" s="1"/>
      <c r="B790" s="1"/>
      <c r="C790" s="33"/>
      <c r="D790" s="102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3.5" customHeight="1">
      <c r="A791" s="1"/>
      <c r="B791" s="1"/>
      <c r="C791" s="33"/>
      <c r="D791" s="102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3.5" customHeight="1">
      <c r="A792" s="1"/>
      <c r="B792" s="1"/>
      <c r="C792" s="33"/>
      <c r="D792" s="102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3.5" customHeight="1">
      <c r="A793" s="1"/>
      <c r="B793" s="1"/>
      <c r="C793" s="33"/>
      <c r="D793" s="102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3.5" customHeight="1">
      <c r="A794" s="1"/>
      <c r="B794" s="1"/>
      <c r="C794" s="33"/>
      <c r="D794" s="102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3.5" customHeight="1">
      <c r="A795" s="1"/>
      <c r="B795" s="1"/>
      <c r="C795" s="33"/>
      <c r="D795" s="102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3.5" customHeight="1">
      <c r="A796" s="1"/>
      <c r="B796" s="1"/>
      <c r="C796" s="33"/>
      <c r="D796" s="102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3.5" customHeight="1">
      <c r="A797" s="1"/>
      <c r="B797" s="1"/>
      <c r="C797" s="33"/>
      <c r="D797" s="102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3.5" customHeight="1">
      <c r="A798" s="1"/>
      <c r="B798" s="1"/>
      <c r="C798" s="33"/>
      <c r="D798" s="102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3.5" customHeight="1">
      <c r="A799" s="1"/>
      <c r="B799" s="1"/>
      <c r="C799" s="33"/>
      <c r="D799" s="102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3.5" customHeight="1">
      <c r="A800" s="1"/>
      <c r="B800" s="1"/>
      <c r="C800" s="33"/>
      <c r="D800" s="102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3.5" customHeight="1">
      <c r="A801" s="1"/>
      <c r="B801" s="1"/>
      <c r="C801" s="33"/>
      <c r="D801" s="102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3.5" customHeight="1">
      <c r="A802" s="1"/>
      <c r="B802" s="1"/>
      <c r="C802" s="33"/>
      <c r="D802" s="102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3.5" customHeight="1">
      <c r="A803" s="1"/>
      <c r="B803" s="1"/>
      <c r="C803" s="33"/>
      <c r="D803" s="102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3.5" customHeight="1">
      <c r="A804" s="1"/>
      <c r="B804" s="1"/>
      <c r="C804" s="33"/>
      <c r="D804" s="102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3.5" customHeight="1">
      <c r="A805" s="1"/>
      <c r="B805" s="1"/>
      <c r="C805" s="33"/>
      <c r="D805" s="102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3.5" customHeight="1">
      <c r="A806" s="1"/>
      <c r="B806" s="1"/>
      <c r="C806" s="33"/>
      <c r="D806" s="102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3.5" customHeight="1">
      <c r="A807" s="1"/>
      <c r="B807" s="1"/>
      <c r="C807" s="33"/>
      <c r="D807" s="102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3.5" customHeight="1">
      <c r="A808" s="1"/>
      <c r="B808" s="1"/>
      <c r="C808" s="33"/>
      <c r="D808" s="102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3.5" customHeight="1">
      <c r="A809" s="1"/>
      <c r="B809" s="1"/>
      <c r="C809" s="33"/>
      <c r="D809" s="102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3.5" customHeight="1">
      <c r="A810" s="1"/>
      <c r="B810" s="1"/>
      <c r="C810" s="33"/>
      <c r="D810" s="102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3.5" customHeight="1">
      <c r="A811" s="1"/>
      <c r="B811" s="1"/>
      <c r="C811" s="33"/>
      <c r="D811" s="102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3.5" customHeight="1">
      <c r="A812" s="1"/>
      <c r="B812" s="1"/>
      <c r="C812" s="33"/>
      <c r="D812" s="102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3.5" customHeight="1">
      <c r="A813" s="1"/>
      <c r="B813" s="1"/>
      <c r="C813" s="33"/>
      <c r="D813" s="102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3.5" customHeight="1">
      <c r="A814" s="1"/>
      <c r="B814" s="1"/>
      <c r="C814" s="33"/>
      <c r="D814" s="102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3.5" customHeight="1">
      <c r="A815" s="1"/>
      <c r="B815" s="1"/>
      <c r="C815" s="33"/>
      <c r="D815" s="102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3.5" customHeight="1">
      <c r="A816" s="1"/>
      <c r="B816" s="1"/>
      <c r="C816" s="33"/>
      <c r="D816" s="102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3.5" customHeight="1">
      <c r="A817" s="1"/>
      <c r="B817" s="1"/>
      <c r="C817" s="33"/>
      <c r="D817" s="102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3.5" customHeight="1">
      <c r="A818" s="1"/>
      <c r="B818" s="1"/>
      <c r="C818" s="33"/>
      <c r="D818" s="102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3.5" customHeight="1">
      <c r="A819" s="1"/>
      <c r="B819" s="1"/>
      <c r="C819" s="33"/>
      <c r="D819" s="102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3.5" customHeight="1">
      <c r="A820" s="1"/>
      <c r="B820" s="1"/>
      <c r="C820" s="33"/>
      <c r="D820" s="102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3.5" customHeight="1">
      <c r="A821" s="1"/>
      <c r="B821" s="1"/>
      <c r="C821" s="33"/>
      <c r="D821" s="102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3.5" customHeight="1">
      <c r="A822" s="1"/>
      <c r="B822" s="1"/>
      <c r="C822" s="33"/>
      <c r="D822" s="102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3.5" customHeight="1">
      <c r="A823" s="1"/>
      <c r="B823" s="1"/>
      <c r="C823" s="33"/>
      <c r="D823" s="102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3.5" customHeight="1">
      <c r="A824" s="1"/>
      <c r="B824" s="1"/>
      <c r="C824" s="33"/>
      <c r="D824" s="102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3.5" customHeight="1">
      <c r="A825" s="1"/>
      <c r="B825" s="1"/>
      <c r="C825" s="33"/>
      <c r="D825" s="102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3.5" customHeight="1">
      <c r="A826" s="1"/>
      <c r="B826" s="1"/>
      <c r="C826" s="33"/>
      <c r="D826" s="102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3.5" customHeight="1">
      <c r="A827" s="1"/>
      <c r="B827" s="1"/>
      <c r="C827" s="33"/>
      <c r="D827" s="102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3.5" customHeight="1">
      <c r="A828" s="1"/>
      <c r="B828" s="1"/>
      <c r="C828" s="33"/>
      <c r="D828" s="102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3.5" customHeight="1">
      <c r="A829" s="1"/>
      <c r="B829" s="1"/>
      <c r="C829" s="33"/>
      <c r="D829" s="102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3.5" customHeight="1">
      <c r="A830" s="1"/>
      <c r="B830" s="1"/>
      <c r="C830" s="33"/>
      <c r="D830" s="102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3.5" customHeight="1">
      <c r="A831" s="1"/>
      <c r="B831" s="1"/>
      <c r="C831" s="33"/>
      <c r="D831" s="102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3.5" customHeight="1">
      <c r="A832" s="1"/>
      <c r="B832" s="1"/>
      <c r="C832" s="33"/>
      <c r="D832" s="102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3.5" customHeight="1">
      <c r="A833" s="1"/>
      <c r="B833" s="1"/>
      <c r="C833" s="33"/>
      <c r="D833" s="102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3.5" customHeight="1">
      <c r="A834" s="1"/>
      <c r="B834" s="1"/>
      <c r="C834" s="33"/>
      <c r="D834" s="102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3.5" customHeight="1">
      <c r="A835" s="1"/>
      <c r="B835" s="1"/>
      <c r="C835" s="33"/>
      <c r="D835" s="102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3.5" customHeight="1">
      <c r="A836" s="1"/>
      <c r="B836" s="1"/>
      <c r="C836" s="33"/>
      <c r="D836" s="102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3.5" customHeight="1">
      <c r="A837" s="1"/>
      <c r="B837" s="1"/>
      <c r="C837" s="33"/>
      <c r="D837" s="102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3.5" customHeight="1">
      <c r="A838" s="1"/>
      <c r="B838" s="1"/>
      <c r="C838" s="33"/>
      <c r="D838" s="102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3.5" customHeight="1">
      <c r="A839" s="1"/>
      <c r="B839" s="1"/>
      <c r="C839" s="33"/>
      <c r="D839" s="102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3.5" customHeight="1">
      <c r="A840" s="1"/>
      <c r="B840" s="1"/>
      <c r="C840" s="33"/>
      <c r="D840" s="102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3.5" customHeight="1">
      <c r="A841" s="1"/>
      <c r="B841" s="1"/>
      <c r="C841" s="33"/>
      <c r="D841" s="102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3.5" customHeight="1">
      <c r="A842" s="1"/>
      <c r="B842" s="1"/>
      <c r="C842" s="33"/>
      <c r="D842" s="102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3.5" customHeight="1">
      <c r="A843" s="1"/>
      <c r="B843" s="1"/>
      <c r="C843" s="33"/>
      <c r="D843" s="102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3.5" customHeight="1">
      <c r="A844" s="1"/>
      <c r="B844" s="1"/>
      <c r="C844" s="33"/>
      <c r="D844" s="102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3.5" customHeight="1">
      <c r="A845" s="1"/>
      <c r="B845" s="1"/>
      <c r="C845" s="33"/>
      <c r="D845" s="102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3.5" customHeight="1">
      <c r="A846" s="1"/>
      <c r="B846" s="1"/>
      <c r="C846" s="33"/>
      <c r="D846" s="102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3.5" customHeight="1">
      <c r="A847" s="1"/>
      <c r="B847" s="1"/>
      <c r="C847" s="33"/>
      <c r="D847" s="102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3.5" customHeight="1">
      <c r="A848" s="1"/>
      <c r="B848" s="1"/>
      <c r="C848" s="33"/>
      <c r="D848" s="102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3.5" customHeight="1">
      <c r="A849" s="1"/>
      <c r="B849" s="1"/>
      <c r="C849" s="33"/>
      <c r="D849" s="102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3.5" customHeight="1">
      <c r="A850" s="1"/>
      <c r="B850" s="1"/>
      <c r="C850" s="33"/>
      <c r="D850" s="102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3.5" customHeight="1">
      <c r="A851" s="1"/>
      <c r="B851" s="1"/>
      <c r="C851" s="33"/>
      <c r="D851" s="102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3.5" customHeight="1">
      <c r="A852" s="1"/>
      <c r="B852" s="1"/>
      <c r="C852" s="33"/>
      <c r="D852" s="102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3.5" customHeight="1">
      <c r="A853" s="1"/>
      <c r="B853" s="1"/>
      <c r="C853" s="33"/>
      <c r="D853" s="102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3.5" customHeight="1">
      <c r="A854" s="1"/>
      <c r="B854" s="1"/>
      <c r="C854" s="33"/>
      <c r="D854" s="102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3.5" customHeight="1">
      <c r="A855" s="1"/>
      <c r="B855" s="1"/>
      <c r="C855" s="33"/>
      <c r="D855" s="102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3.5" customHeight="1">
      <c r="A856" s="1"/>
      <c r="B856" s="1"/>
      <c r="C856" s="33"/>
      <c r="D856" s="102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3.5" customHeight="1">
      <c r="A857" s="1"/>
      <c r="B857" s="1"/>
      <c r="C857" s="33"/>
      <c r="D857" s="102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3.5" customHeight="1">
      <c r="A858" s="1"/>
      <c r="B858" s="1"/>
      <c r="C858" s="33"/>
      <c r="D858" s="102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3.5" customHeight="1">
      <c r="A859" s="1"/>
      <c r="B859" s="1"/>
      <c r="C859" s="33"/>
      <c r="D859" s="102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3.5" customHeight="1">
      <c r="A860" s="1"/>
      <c r="B860" s="1"/>
      <c r="C860" s="33"/>
      <c r="D860" s="102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3.5" customHeight="1">
      <c r="A861" s="1"/>
      <c r="B861" s="1"/>
      <c r="C861" s="33"/>
      <c r="D861" s="102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3.5" customHeight="1">
      <c r="A862" s="1"/>
      <c r="B862" s="1"/>
      <c r="C862" s="33"/>
      <c r="D862" s="102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3.5" customHeight="1">
      <c r="A863" s="1"/>
      <c r="B863" s="1"/>
      <c r="C863" s="33"/>
      <c r="D863" s="102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3.5" customHeight="1">
      <c r="A864" s="1"/>
      <c r="B864" s="1"/>
      <c r="C864" s="33"/>
      <c r="D864" s="102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3.5" customHeight="1">
      <c r="A865" s="1"/>
      <c r="B865" s="1"/>
      <c r="C865" s="33"/>
      <c r="D865" s="102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3.5" customHeight="1">
      <c r="A866" s="1"/>
      <c r="B866" s="1"/>
      <c r="C866" s="33"/>
      <c r="D866" s="102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3.5" customHeight="1">
      <c r="A867" s="1"/>
      <c r="B867" s="1"/>
      <c r="C867" s="33"/>
      <c r="D867" s="102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3.5" customHeight="1">
      <c r="A868" s="1"/>
      <c r="B868" s="1"/>
      <c r="C868" s="33"/>
      <c r="D868" s="102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3.5" customHeight="1">
      <c r="A869" s="1"/>
      <c r="B869" s="1"/>
      <c r="C869" s="33"/>
      <c r="D869" s="102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3.5" customHeight="1">
      <c r="A870" s="1"/>
      <c r="B870" s="1"/>
      <c r="C870" s="33"/>
      <c r="D870" s="102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3.5" customHeight="1">
      <c r="A871" s="1"/>
      <c r="B871" s="1"/>
      <c r="C871" s="33"/>
      <c r="D871" s="102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3.5" customHeight="1">
      <c r="A872" s="1"/>
      <c r="B872" s="1"/>
      <c r="C872" s="33"/>
      <c r="D872" s="102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3.5" customHeight="1">
      <c r="A873" s="1"/>
      <c r="B873" s="1"/>
      <c r="C873" s="33"/>
      <c r="D873" s="102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3.5" customHeight="1">
      <c r="A874" s="1"/>
      <c r="B874" s="1"/>
      <c r="C874" s="33"/>
      <c r="D874" s="102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3.5" customHeight="1">
      <c r="A875" s="1"/>
      <c r="B875" s="1"/>
      <c r="C875" s="33"/>
      <c r="D875" s="102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3.5" customHeight="1">
      <c r="A876" s="1"/>
      <c r="B876" s="1"/>
      <c r="C876" s="33"/>
      <c r="D876" s="102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3.5" customHeight="1">
      <c r="A877" s="1"/>
      <c r="B877" s="1"/>
      <c r="C877" s="33"/>
      <c r="D877" s="102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3.5" customHeight="1">
      <c r="A878" s="1"/>
      <c r="B878" s="1"/>
      <c r="C878" s="33"/>
      <c r="D878" s="102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3.5" customHeight="1">
      <c r="A879" s="1"/>
      <c r="B879" s="1"/>
      <c r="C879" s="33"/>
      <c r="D879" s="102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3.5" customHeight="1">
      <c r="A880" s="1"/>
      <c r="B880" s="1"/>
      <c r="C880" s="33"/>
      <c r="D880" s="102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3.5" customHeight="1">
      <c r="A881" s="1"/>
      <c r="B881" s="1"/>
      <c r="C881" s="33"/>
      <c r="D881" s="102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3.5" customHeight="1">
      <c r="A882" s="1"/>
      <c r="B882" s="1"/>
      <c r="C882" s="33"/>
      <c r="D882" s="102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3.5" customHeight="1">
      <c r="A883" s="1"/>
      <c r="B883" s="1"/>
      <c r="C883" s="33"/>
      <c r="D883" s="102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3.5" customHeight="1">
      <c r="A884" s="1"/>
      <c r="B884" s="1"/>
      <c r="C884" s="33"/>
      <c r="D884" s="102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3.5" customHeight="1">
      <c r="A885" s="1"/>
      <c r="B885" s="1"/>
      <c r="C885" s="33"/>
      <c r="D885" s="102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3.5" customHeight="1">
      <c r="A886" s="1"/>
      <c r="B886" s="1"/>
      <c r="C886" s="33"/>
      <c r="D886" s="102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3.5" customHeight="1">
      <c r="A887" s="1"/>
      <c r="B887" s="1"/>
      <c r="C887" s="33"/>
      <c r="D887" s="102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3.5" customHeight="1">
      <c r="A888" s="1"/>
      <c r="B888" s="1"/>
      <c r="C888" s="33"/>
      <c r="D888" s="102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3.5" customHeight="1">
      <c r="A889" s="1"/>
      <c r="B889" s="1"/>
      <c r="C889" s="33"/>
      <c r="D889" s="102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3.5" customHeight="1">
      <c r="A890" s="1"/>
      <c r="B890" s="1"/>
      <c r="C890" s="33"/>
      <c r="D890" s="102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3.5" customHeight="1">
      <c r="A891" s="1"/>
      <c r="B891" s="1"/>
      <c r="C891" s="33"/>
      <c r="D891" s="102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3.5" customHeight="1">
      <c r="A892" s="1"/>
      <c r="B892" s="1"/>
      <c r="C892" s="33"/>
      <c r="D892" s="102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3.5" customHeight="1">
      <c r="A893" s="1"/>
      <c r="B893" s="1"/>
      <c r="C893" s="33"/>
      <c r="D893" s="102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3.5" customHeight="1">
      <c r="A894" s="1"/>
      <c r="B894" s="1"/>
      <c r="C894" s="33"/>
      <c r="D894" s="102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3.5" customHeight="1">
      <c r="A895" s="1"/>
      <c r="B895" s="1"/>
      <c r="C895" s="33"/>
      <c r="D895" s="102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3.5" customHeight="1">
      <c r="A896" s="1"/>
      <c r="B896" s="1"/>
      <c r="C896" s="33"/>
      <c r="D896" s="102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3.5" customHeight="1">
      <c r="A897" s="1"/>
      <c r="B897" s="1"/>
      <c r="C897" s="33"/>
      <c r="D897" s="102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3.5" customHeight="1">
      <c r="A898" s="1"/>
      <c r="B898" s="1"/>
      <c r="C898" s="33"/>
      <c r="D898" s="102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3.5" customHeight="1">
      <c r="A899" s="1"/>
      <c r="B899" s="1"/>
      <c r="C899" s="33"/>
      <c r="D899" s="102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3.5" customHeight="1">
      <c r="A900" s="1"/>
      <c r="B900" s="1"/>
      <c r="C900" s="33"/>
      <c r="D900" s="102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3.5" customHeight="1">
      <c r="A901" s="1"/>
      <c r="B901" s="1"/>
      <c r="C901" s="33"/>
      <c r="D901" s="102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3.5" customHeight="1">
      <c r="A902" s="1"/>
      <c r="B902" s="1"/>
      <c r="C902" s="33"/>
      <c r="D902" s="102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3.5" customHeight="1">
      <c r="A903" s="1"/>
      <c r="B903" s="1"/>
      <c r="C903" s="33"/>
      <c r="D903" s="102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3.5" customHeight="1">
      <c r="A904" s="1"/>
      <c r="B904" s="1"/>
      <c r="C904" s="33"/>
      <c r="D904" s="102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3.5" customHeight="1">
      <c r="A905" s="1"/>
      <c r="B905" s="1"/>
      <c r="C905" s="33"/>
      <c r="D905" s="102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3.5" customHeight="1">
      <c r="A906" s="1"/>
      <c r="B906" s="1"/>
      <c r="C906" s="33"/>
      <c r="D906" s="102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3.5" customHeight="1">
      <c r="A907" s="1"/>
      <c r="B907" s="1"/>
      <c r="C907" s="33"/>
      <c r="D907" s="102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3.5" customHeight="1">
      <c r="A908" s="1"/>
      <c r="B908" s="1"/>
      <c r="C908" s="33"/>
      <c r="D908" s="102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3.5" customHeight="1">
      <c r="A909" s="1"/>
      <c r="B909" s="1"/>
      <c r="C909" s="33"/>
      <c r="D909" s="102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3.5" customHeight="1">
      <c r="A910" s="1"/>
      <c r="B910" s="1"/>
      <c r="C910" s="33"/>
      <c r="D910" s="102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3.5" customHeight="1">
      <c r="A911" s="1"/>
      <c r="B911" s="1"/>
      <c r="C911" s="33"/>
      <c r="D911" s="102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3.5" customHeight="1">
      <c r="A912" s="1"/>
      <c r="B912" s="1"/>
      <c r="C912" s="33"/>
      <c r="D912" s="102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3.5" customHeight="1">
      <c r="A913" s="1"/>
      <c r="B913" s="1"/>
      <c r="C913" s="33"/>
      <c r="D913" s="102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3.5" customHeight="1">
      <c r="A914" s="1"/>
      <c r="B914" s="1"/>
      <c r="C914" s="33"/>
      <c r="D914" s="102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3.5" customHeight="1">
      <c r="A915" s="1"/>
      <c r="B915" s="1"/>
      <c r="C915" s="33"/>
      <c r="D915" s="102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3.5" customHeight="1">
      <c r="A916" s="1"/>
      <c r="B916" s="1"/>
      <c r="C916" s="33"/>
      <c r="D916" s="102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3.5" customHeight="1">
      <c r="A917" s="1"/>
      <c r="B917" s="1"/>
      <c r="C917" s="33"/>
      <c r="D917" s="102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3.5" customHeight="1">
      <c r="A918" s="1"/>
      <c r="B918" s="1"/>
      <c r="C918" s="33"/>
      <c r="D918" s="102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3.5" customHeight="1">
      <c r="A919" s="1"/>
      <c r="B919" s="1"/>
      <c r="C919" s="33"/>
      <c r="D919" s="102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3.5" customHeight="1">
      <c r="A920" s="1"/>
      <c r="B920" s="1"/>
      <c r="C920" s="33"/>
      <c r="D920" s="102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3.5" customHeight="1">
      <c r="A921" s="1"/>
      <c r="B921" s="1"/>
      <c r="C921" s="33"/>
      <c r="D921" s="102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3.5" customHeight="1">
      <c r="A922" s="1"/>
      <c r="B922" s="1"/>
      <c r="C922" s="33"/>
      <c r="D922" s="102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3.5" customHeight="1">
      <c r="A923" s="1"/>
      <c r="B923" s="1"/>
      <c r="C923" s="33"/>
      <c r="D923" s="102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3.5" customHeight="1">
      <c r="A924" s="1"/>
      <c r="B924" s="1"/>
      <c r="C924" s="33"/>
      <c r="D924" s="102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3.5" customHeight="1">
      <c r="A925" s="1"/>
      <c r="B925" s="1"/>
      <c r="C925" s="33"/>
      <c r="D925" s="102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3.5" customHeight="1">
      <c r="A926" s="1"/>
      <c r="B926" s="1"/>
      <c r="C926" s="33"/>
      <c r="D926" s="102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3.5" customHeight="1">
      <c r="A927" s="1"/>
      <c r="B927" s="1"/>
      <c r="C927" s="33"/>
      <c r="D927" s="102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3.5" customHeight="1">
      <c r="A928" s="1"/>
      <c r="B928" s="1"/>
      <c r="C928" s="33"/>
      <c r="D928" s="102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3.5" customHeight="1">
      <c r="A929" s="1"/>
      <c r="B929" s="1"/>
      <c r="C929" s="33"/>
      <c r="D929" s="102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3.5" customHeight="1">
      <c r="A930" s="1"/>
      <c r="B930" s="1"/>
      <c r="C930" s="33"/>
      <c r="D930" s="102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3.5" customHeight="1">
      <c r="A931" s="1"/>
      <c r="B931" s="1"/>
      <c r="C931" s="33"/>
      <c r="D931" s="102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3.5" customHeight="1">
      <c r="A932" s="1"/>
      <c r="B932" s="1"/>
      <c r="C932" s="33"/>
      <c r="D932" s="102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3.5" customHeight="1">
      <c r="A933" s="1"/>
      <c r="B933" s="1"/>
      <c r="C933" s="33"/>
      <c r="D933" s="102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3.5" customHeight="1">
      <c r="A934" s="1"/>
      <c r="B934" s="1"/>
      <c r="C934" s="33"/>
      <c r="D934" s="102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3.5" customHeight="1">
      <c r="A935" s="1"/>
      <c r="B935" s="1"/>
      <c r="C935" s="33"/>
      <c r="D935" s="102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3.5" customHeight="1">
      <c r="A936" s="1"/>
      <c r="B936" s="1"/>
      <c r="C936" s="33"/>
      <c r="D936" s="102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3.5" customHeight="1">
      <c r="A937" s="1"/>
      <c r="B937" s="1"/>
      <c r="C937" s="33"/>
      <c r="D937" s="102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3.5" customHeight="1">
      <c r="A938" s="1"/>
      <c r="B938" s="1"/>
      <c r="C938" s="33"/>
      <c r="D938" s="102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3.5" customHeight="1">
      <c r="A939" s="1"/>
      <c r="B939" s="1"/>
      <c r="C939" s="33"/>
      <c r="D939" s="102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3.5" customHeight="1">
      <c r="A940" s="1"/>
      <c r="B940" s="1"/>
      <c r="C940" s="33"/>
      <c r="D940" s="102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3.5" customHeight="1">
      <c r="A941" s="1"/>
      <c r="B941" s="1"/>
      <c r="C941" s="33"/>
      <c r="D941" s="102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3.5" customHeight="1">
      <c r="A942" s="1"/>
      <c r="B942" s="1"/>
      <c r="C942" s="33"/>
      <c r="D942" s="102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3.5" customHeight="1">
      <c r="A943" s="1"/>
      <c r="B943" s="1"/>
      <c r="C943" s="33"/>
      <c r="D943" s="102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3.5" customHeight="1">
      <c r="A944" s="1"/>
      <c r="B944" s="1"/>
      <c r="C944" s="33"/>
      <c r="D944" s="102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3.5" customHeight="1">
      <c r="A945" s="1"/>
      <c r="B945" s="1"/>
      <c r="C945" s="33"/>
      <c r="D945" s="102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3.5" customHeight="1">
      <c r="A946" s="1"/>
      <c r="B946" s="1"/>
      <c r="C946" s="33"/>
      <c r="D946" s="102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3.5" customHeight="1">
      <c r="A947" s="1"/>
      <c r="B947" s="1"/>
      <c r="C947" s="33"/>
      <c r="D947" s="102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3.5" customHeight="1">
      <c r="A948" s="1"/>
      <c r="B948" s="1"/>
      <c r="C948" s="33"/>
      <c r="D948" s="102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3.5" customHeight="1">
      <c r="A949" s="1"/>
      <c r="B949" s="1"/>
      <c r="C949" s="33"/>
      <c r="D949" s="102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3.5" customHeight="1">
      <c r="A950" s="1"/>
      <c r="B950" s="1"/>
      <c r="C950" s="33"/>
      <c r="D950" s="102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3.5" customHeight="1">
      <c r="A951" s="1"/>
      <c r="B951" s="1"/>
      <c r="C951" s="33"/>
      <c r="D951" s="102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3.5" customHeight="1">
      <c r="A952" s="1"/>
      <c r="B952" s="1"/>
      <c r="C952" s="33"/>
      <c r="D952" s="102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3.5" customHeight="1">
      <c r="A953" s="1"/>
      <c r="B953" s="1"/>
      <c r="C953" s="33"/>
      <c r="D953" s="102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3.5" customHeight="1">
      <c r="A954" s="1"/>
      <c r="B954" s="1"/>
      <c r="C954" s="33"/>
      <c r="D954" s="102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3.5" customHeight="1">
      <c r="A955" s="1"/>
      <c r="B955" s="1"/>
      <c r="C955" s="33"/>
      <c r="D955" s="102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3.5" customHeight="1">
      <c r="A956" s="1"/>
      <c r="B956" s="1"/>
      <c r="C956" s="33"/>
      <c r="D956" s="102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3.5" customHeight="1">
      <c r="A957" s="1"/>
      <c r="B957" s="1"/>
      <c r="C957" s="33"/>
      <c r="D957" s="102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3.5" customHeight="1">
      <c r="A958" s="1"/>
      <c r="B958" s="1"/>
      <c r="C958" s="33"/>
      <c r="D958" s="102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3.5" customHeight="1">
      <c r="A959" s="1"/>
      <c r="B959" s="1"/>
      <c r="C959" s="33"/>
      <c r="D959" s="102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3.5" customHeight="1">
      <c r="A960" s="1"/>
      <c r="B960" s="1"/>
      <c r="C960" s="33"/>
      <c r="D960" s="102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3.5" customHeight="1">
      <c r="A961" s="1"/>
      <c r="B961" s="1"/>
      <c r="C961" s="33"/>
      <c r="D961" s="102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3.5" customHeight="1">
      <c r="A962" s="1"/>
      <c r="B962" s="1"/>
      <c r="C962" s="33"/>
      <c r="D962" s="102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3.5" customHeight="1">
      <c r="A963" s="1"/>
      <c r="B963" s="1"/>
      <c r="C963" s="33"/>
      <c r="D963" s="102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3.5" customHeight="1">
      <c r="A964" s="1"/>
      <c r="B964" s="1"/>
      <c r="C964" s="33"/>
      <c r="D964" s="102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3.5" customHeight="1">
      <c r="A965" s="1"/>
      <c r="B965" s="1"/>
      <c r="C965" s="33"/>
      <c r="D965" s="102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3.5" customHeight="1">
      <c r="A966" s="1"/>
      <c r="B966" s="1"/>
      <c r="C966" s="33"/>
      <c r="D966" s="102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3.5" customHeight="1">
      <c r="A967" s="1"/>
      <c r="B967" s="1"/>
      <c r="C967" s="33"/>
      <c r="D967" s="102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3.5" customHeight="1">
      <c r="A968" s="1"/>
      <c r="B968" s="1"/>
      <c r="C968" s="33"/>
      <c r="D968" s="102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3.5" customHeight="1">
      <c r="A969" s="1"/>
      <c r="B969" s="1"/>
      <c r="C969" s="33"/>
      <c r="D969" s="102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3.5" customHeight="1">
      <c r="A970" s="1"/>
      <c r="B970" s="1"/>
      <c r="C970" s="33"/>
      <c r="D970" s="102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3.5" customHeight="1">
      <c r="A971" s="1"/>
      <c r="B971" s="1"/>
      <c r="C971" s="33"/>
      <c r="D971" s="102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3.5" customHeight="1">
      <c r="A972" s="1"/>
      <c r="B972" s="1"/>
      <c r="C972" s="33"/>
      <c r="D972" s="102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3.5" customHeight="1">
      <c r="A973" s="1"/>
      <c r="B973" s="1"/>
      <c r="C973" s="33"/>
      <c r="D973" s="102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3.5" customHeight="1">
      <c r="A974" s="1"/>
      <c r="B974" s="1"/>
      <c r="C974" s="33"/>
      <c r="D974" s="102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3.5" customHeight="1">
      <c r="A975" s="1"/>
      <c r="B975" s="1"/>
      <c r="C975" s="33"/>
      <c r="D975" s="102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3.5" customHeight="1">
      <c r="A976" s="1"/>
      <c r="B976" s="1"/>
      <c r="C976" s="33"/>
      <c r="D976" s="102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3.5" customHeight="1">
      <c r="A977" s="1"/>
      <c r="B977" s="1"/>
      <c r="C977" s="33"/>
      <c r="D977" s="102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3.5" customHeight="1">
      <c r="A978" s="1"/>
      <c r="B978" s="1"/>
      <c r="C978" s="33"/>
      <c r="D978" s="102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3.5" customHeight="1">
      <c r="A979" s="1"/>
      <c r="B979" s="1"/>
      <c r="C979" s="33"/>
      <c r="D979" s="102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3.5" customHeight="1">
      <c r="A980" s="1"/>
      <c r="B980" s="1"/>
      <c r="C980" s="33"/>
      <c r="D980" s="102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3.5" customHeight="1">
      <c r="A981" s="1"/>
      <c r="B981" s="1"/>
      <c r="C981" s="33"/>
      <c r="D981" s="102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3.5" customHeight="1">
      <c r="A982" s="1"/>
      <c r="B982" s="1"/>
      <c r="C982" s="33"/>
      <c r="D982" s="102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3.5" customHeight="1">
      <c r="A983" s="1"/>
      <c r="B983" s="1"/>
      <c r="C983" s="33"/>
      <c r="D983" s="102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3.5" customHeight="1">
      <c r="A984" s="1"/>
      <c r="B984" s="1"/>
      <c r="C984" s="33"/>
      <c r="D984" s="102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3.5" customHeight="1">
      <c r="A985" s="1"/>
      <c r="B985" s="1"/>
      <c r="C985" s="33"/>
      <c r="D985" s="102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3.5" customHeight="1">
      <c r="A986" s="1"/>
      <c r="B986" s="1"/>
      <c r="C986" s="33"/>
      <c r="D986" s="102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3.5" customHeight="1">
      <c r="A987" s="1"/>
      <c r="B987" s="1"/>
      <c r="C987" s="33"/>
      <c r="D987" s="102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3.5" customHeight="1">
      <c r="A988" s="1"/>
      <c r="B988" s="1"/>
      <c r="C988" s="33"/>
      <c r="D988" s="102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3.5" customHeight="1">
      <c r="A989" s="1"/>
      <c r="B989" s="1"/>
      <c r="C989" s="33"/>
      <c r="D989" s="102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3.5" customHeight="1">
      <c r="A990" s="1"/>
      <c r="B990" s="1"/>
      <c r="C990" s="33"/>
      <c r="D990" s="102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3.5" customHeight="1">
      <c r="A991" s="1"/>
      <c r="B991" s="1"/>
      <c r="C991" s="33"/>
      <c r="D991" s="102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3.5" customHeight="1">
      <c r="A992" s="1"/>
      <c r="B992" s="1"/>
      <c r="C992" s="33"/>
      <c r="D992" s="102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3.5" customHeight="1">
      <c r="A993" s="1"/>
      <c r="B993" s="1"/>
      <c r="C993" s="33"/>
      <c r="D993" s="102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3.5" customHeight="1">
      <c r="A994" s="1"/>
      <c r="B994" s="1"/>
      <c r="C994" s="33"/>
      <c r="D994" s="102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3.5" customHeight="1">
      <c r="A995" s="1"/>
      <c r="B995" s="1"/>
      <c r="C995" s="33"/>
      <c r="D995" s="102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3.5" customHeight="1">
      <c r="A996" s="1"/>
      <c r="B996" s="1"/>
      <c r="C996" s="33"/>
      <c r="D996" s="102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3.5" customHeight="1">
      <c r="A997" s="1"/>
      <c r="B997" s="1"/>
      <c r="C997" s="33"/>
      <c r="D997" s="102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3.5" customHeight="1">
      <c r="A998" s="1"/>
      <c r="B998" s="1"/>
      <c r="C998" s="33"/>
      <c r="D998" s="102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3.5" customHeight="1">
      <c r="A999" s="1"/>
      <c r="B999" s="1"/>
      <c r="C999" s="33"/>
      <c r="D999" s="102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3.5" customHeight="1">
      <c r="A1000" s="1"/>
      <c r="B1000" s="1"/>
      <c r="C1000" s="33"/>
      <c r="D1000" s="102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ht="13.5" customHeight="1">
      <c r="A1001" s="1"/>
      <c r="B1001" s="1"/>
      <c r="C1001" s="33"/>
      <c r="D1001" s="102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ht="13.5" customHeight="1">
      <c r="A1002" s="1"/>
      <c r="B1002" s="1"/>
      <c r="C1002" s="33"/>
      <c r="D1002" s="102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ht="13.5" customHeight="1">
      <c r="A1003" s="1"/>
      <c r="B1003" s="1"/>
      <c r="C1003" s="33"/>
      <c r="D1003" s="102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ht="13.5" customHeight="1">
      <c r="A1004" s="1"/>
      <c r="B1004" s="1"/>
      <c r="C1004" s="33"/>
      <c r="D1004" s="102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ht="13.5" customHeight="1">
      <c r="A1005" s="1"/>
      <c r="B1005" s="1"/>
      <c r="C1005" s="33"/>
      <c r="D1005" s="102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ht="13.5" customHeight="1">
      <c r="A1006" s="1"/>
      <c r="B1006" s="1"/>
      <c r="C1006" s="33"/>
      <c r="D1006" s="102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ht="13.5" customHeight="1">
      <c r="A1007" s="1"/>
      <c r="B1007" s="1"/>
      <c r="C1007" s="33"/>
      <c r="D1007" s="102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ht="13.5" customHeight="1">
      <c r="A1008" s="1"/>
      <c r="B1008" s="1"/>
      <c r="C1008" s="33"/>
      <c r="D1008" s="102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ht="13.5" customHeight="1">
      <c r="A1009" s="1"/>
      <c r="B1009" s="1"/>
      <c r="C1009" s="33"/>
      <c r="D1009" s="102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ht="13.5" customHeight="1">
      <c r="A1010" s="1"/>
      <c r="B1010" s="1"/>
      <c r="C1010" s="33"/>
      <c r="D1010" s="102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ht="13.5" customHeight="1">
      <c r="A1011" s="1"/>
      <c r="B1011" s="1"/>
      <c r="C1011" s="33"/>
      <c r="D1011" s="102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ht="13.5" customHeight="1">
      <c r="A1012" s="1"/>
      <c r="B1012" s="1"/>
      <c r="C1012" s="33"/>
      <c r="D1012" s="102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ht="13.5" customHeight="1">
      <c r="A1013" s="1"/>
      <c r="B1013" s="1"/>
      <c r="C1013" s="33"/>
      <c r="D1013" s="102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ht="13.5" customHeight="1">
      <c r="A1014" s="1"/>
      <c r="B1014" s="1"/>
      <c r="C1014" s="33"/>
      <c r="D1014" s="102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ht="13.5" customHeight="1">
      <c r="A1015" s="1"/>
      <c r="B1015" s="1"/>
      <c r="C1015" s="33"/>
      <c r="D1015" s="102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ht="13.5" customHeight="1">
      <c r="A1016" s="1"/>
      <c r="B1016" s="1"/>
      <c r="C1016" s="33"/>
      <c r="D1016" s="102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ht="13.5" customHeight="1">
      <c r="A1017" s="1"/>
      <c r="B1017" s="1"/>
      <c r="C1017" s="33"/>
      <c r="D1017" s="102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ht="13.5" customHeight="1">
      <c r="A1018" s="1"/>
      <c r="B1018" s="1"/>
      <c r="C1018" s="33"/>
      <c r="D1018" s="102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ht="13.5" customHeight="1">
      <c r="A1019" s="1"/>
      <c r="B1019" s="1"/>
      <c r="C1019" s="33"/>
      <c r="D1019" s="102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ht="13.5" customHeight="1">
      <c r="A1020" s="1"/>
      <c r="B1020" s="1"/>
      <c r="C1020" s="33"/>
      <c r="D1020" s="102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</sheetData>
  <mergeCells count="29">
    <mergeCell ref="B1:C1"/>
    <mergeCell ref="E1:J1"/>
    <mergeCell ref="B2:C2"/>
    <mergeCell ref="F2:I2"/>
    <mergeCell ref="B3:C3"/>
    <mergeCell ref="F3:I3"/>
    <mergeCell ref="F4:I4"/>
    <mergeCell ref="G13:H13"/>
    <mergeCell ref="I13:J13"/>
    <mergeCell ref="L19:L57"/>
    <mergeCell ref="M19:M57"/>
    <mergeCell ref="B14:D14"/>
    <mergeCell ref="B15:D15"/>
    <mergeCell ref="B16:D16"/>
    <mergeCell ref="E16:K16"/>
    <mergeCell ref="B17:D17"/>
    <mergeCell ref="E17:H17"/>
    <mergeCell ref="I17:J17"/>
    <mergeCell ref="A53:B53"/>
    <mergeCell ref="A54:B54"/>
    <mergeCell ref="B177:C177"/>
    <mergeCell ref="B178:C178"/>
    <mergeCell ref="B4:C4"/>
    <mergeCell ref="B5:C5"/>
    <mergeCell ref="B6:C6"/>
    <mergeCell ref="B8:D8"/>
    <mergeCell ref="B9:C9"/>
    <mergeCell ref="B10:C10"/>
    <mergeCell ref="B11:C11"/>
  </mergeCells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8.0"/>
    <col customWidth="1" min="5" max="5" width="14.71"/>
    <col customWidth="1" min="6" max="22" width="8.0"/>
    <col customWidth="1" min="23" max="23" width="13.14"/>
    <col customWidth="1" min="24" max="37" width="8.0"/>
  </cols>
  <sheetData>
    <row r="2">
      <c r="G2" s="132" t="s">
        <v>139</v>
      </c>
      <c r="H2" s="133"/>
      <c r="I2" s="133"/>
      <c r="J2" s="133"/>
      <c r="K2" s="133"/>
      <c r="L2" s="133"/>
      <c r="M2" s="133"/>
      <c r="N2" s="133"/>
      <c r="O2" s="133"/>
      <c r="Y2" s="132" t="s">
        <v>139</v>
      </c>
      <c r="Z2" s="133"/>
      <c r="AA2" s="133"/>
      <c r="AB2" s="133"/>
      <c r="AC2" s="133"/>
      <c r="AD2" s="133"/>
      <c r="AE2" s="133"/>
      <c r="AF2" s="133"/>
      <c r="AG2" s="133"/>
    </row>
    <row r="3" ht="15.75" customHeight="1">
      <c r="C3" s="134" t="s">
        <v>140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3"/>
      <c r="U3" s="134" t="s">
        <v>140</v>
      </c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3"/>
    </row>
    <row r="4">
      <c r="C4" s="135" t="s">
        <v>141</v>
      </c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3"/>
      <c r="U4" s="136" t="s">
        <v>142</v>
      </c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3"/>
    </row>
    <row r="5">
      <c r="C5" s="137" t="s">
        <v>143</v>
      </c>
      <c r="D5" s="137" t="s">
        <v>144</v>
      </c>
      <c r="E5" s="138" t="s">
        <v>145</v>
      </c>
      <c r="F5" s="6"/>
      <c r="G5" s="6"/>
      <c r="H5" s="6"/>
      <c r="I5" s="6"/>
      <c r="J5" s="6"/>
      <c r="K5" s="6"/>
      <c r="L5" s="6"/>
      <c r="M5" s="6"/>
      <c r="N5" s="6"/>
      <c r="O5" s="6"/>
      <c r="P5" s="3"/>
      <c r="Q5" s="138" t="s">
        <v>146</v>
      </c>
      <c r="R5" s="6"/>
      <c r="S5" s="3"/>
      <c r="U5" s="137" t="s">
        <v>143</v>
      </c>
      <c r="V5" s="137" t="s">
        <v>144</v>
      </c>
      <c r="W5" s="138" t="s">
        <v>145</v>
      </c>
      <c r="X5" s="6"/>
      <c r="Y5" s="6"/>
      <c r="Z5" s="6"/>
      <c r="AA5" s="6"/>
      <c r="AB5" s="6"/>
      <c r="AC5" s="6"/>
      <c r="AD5" s="6"/>
      <c r="AE5" s="6"/>
      <c r="AF5" s="6"/>
      <c r="AG5" s="6"/>
      <c r="AH5" s="3"/>
      <c r="AI5" s="138" t="s">
        <v>146</v>
      </c>
      <c r="AJ5" s="6"/>
      <c r="AK5" s="3"/>
    </row>
    <row r="6">
      <c r="C6" s="76"/>
      <c r="D6" s="76"/>
      <c r="E6" s="139" t="s">
        <v>147</v>
      </c>
      <c r="F6" s="139" t="s">
        <v>148</v>
      </c>
      <c r="G6" s="139" t="s">
        <v>149</v>
      </c>
      <c r="H6" s="139" t="s">
        <v>150</v>
      </c>
      <c r="I6" s="139" t="s">
        <v>151</v>
      </c>
      <c r="J6" s="139" t="s">
        <v>152</v>
      </c>
      <c r="K6" s="139" t="s">
        <v>153</v>
      </c>
      <c r="L6" s="139" t="s">
        <v>154</v>
      </c>
      <c r="M6" s="139" t="s">
        <v>155</v>
      </c>
      <c r="N6" s="139" t="s">
        <v>156</v>
      </c>
      <c r="O6" s="139" t="s">
        <v>157</v>
      </c>
      <c r="P6" s="139" t="s">
        <v>158</v>
      </c>
      <c r="Q6" s="139" t="s">
        <v>128</v>
      </c>
      <c r="R6" s="139" t="s">
        <v>129</v>
      </c>
      <c r="S6" s="139" t="s">
        <v>130</v>
      </c>
      <c r="U6" s="76"/>
      <c r="V6" s="76"/>
      <c r="W6" s="139" t="s">
        <v>147</v>
      </c>
      <c r="X6" s="139" t="s">
        <v>148</v>
      </c>
      <c r="Y6" s="139" t="s">
        <v>149</v>
      </c>
      <c r="Z6" s="139" t="s">
        <v>150</v>
      </c>
      <c r="AA6" s="139" t="s">
        <v>151</v>
      </c>
      <c r="AB6" s="139" t="s">
        <v>152</v>
      </c>
      <c r="AC6" s="139" t="s">
        <v>153</v>
      </c>
      <c r="AD6" s="139" t="s">
        <v>154</v>
      </c>
      <c r="AE6" s="139" t="s">
        <v>155</v>
      </c>
      <c r="AF6" s="139" t="s">
        <v>156</v>
      </c>
      <c r="AG6" s="139" t="s">
        <v>157</v>
      </c>
      <c r="AH6" s="139" t="s">
        <v>158</v>
      </c>
      <c r="AI6" s="139" t="s">
        <v>128</v>
      </c>
      <c r="AJ6" s="139" t="s">
        <v>129</v>
      </c>
      <c r="AK6" s="139" t="s">
        <v>130</v>
      </c>
    </row>
    <row r="7" ht="15.75" customHeight="1">
      <c r="C7" s="140" t="s">
        <v>159</v>
      </c>
      <c r="D7" s="141" t="s">
        <v>1</v>
      </c>
      <c r="E7" s="129">
        <f>'CC1-CO-PO-attainment'!E10</f>
        <v>1.5</v>
      </c>
      <c r="F7" s="129">
        <f>'CC1-CO-PO-attainment'!F10</f>
        <v>1.666666667</v>
      </c>
      <c r="G7" s="129">
        <f>'CC1-CO-PO-attainment'!G10</f>
        <v>1.5</v>
      </c>
      <c r="H7" s="129">
        <f>'CC1-CO-PO-attainment'!H10</f>
        <v>2.333333333</v>
      </c>
      <c r="I7" s="129">
        <f>'CC1-CO-PO-attainment'!I10</f>
        <v>2.666666667</v>
      </c>
      <c r="J7" s="129">
        <f>'CC1-CO-PO-attainment'!J10</f>
        <v>2</v>
      </c>
      <c r="K7" s="129">
        <f>'CC1-CO-PO-attainment'!K10</f>
        <v>2</v>
      </c>
      <c r="L7" s="129">
        <f>'CC1-CO-PO-attainment'!L10</f>
        <v>2</v>
      </c>
      <c r="M7" s="129">
        <f>'CC1-CO-PO-attainment'!M10</f>
        <v>2.666666667</v>
      </c>
      <c r="N7" s="129">
        <f>'CC1-CO-PO-attainment'!N10</f>
        <v>1.75</v>
      </c>
      <c r="O7" s="129">
        <f>'CC1-CO-PO-attainment'!O10</f>
        <v>2.333333333</v>
      </c>
      <c r="P7" s="129">
        <f>'CC1-CO-PO-attainment'!P10</f>
        <v>1.5</v>
      </c>
      <c r="Q7" s="129">
        <f>'CC1-CO-PO-attainment'!Q10</f>
        <v>1.333333333</v>
      </c>
      <c r="R7" s="129">
        <f>'CC1-CO-PO-attainment'!R10</f>
        <v>2</v>
      </c>
      <c r="S7" s="129">
        <f>'CC1-CO-PO-attainment'!S10</f>
        <v>2</v>
      </c>
      <c r="U7" s="140" t="s">
        <v>159</v>
      </c>
      <c r="V7" s="141" t="s">
        <v>1</v>
      </c>
      <c r="W7" s="131">
        <f>'CC1-CO-PO-attainment'!E23</f>
        <v>1.275</v>
      </c>
      <c r="X7" s="131">
        <f>'CC1-CO-PO-attainment'!F23</f>
        <v>1.416666667</v>
      </c>
      <c r="Y7" s="131">
        <f>'CC1-CO-PO-attainment'!G23</f>
        <v>1.275</v>
      </c>
      <c r="Z7" s="131">
        <f>'CC1-CO-PO-attainment'!H23</f>
        <v>1.983333333</v>
      </c>
      <c r="AA7" s="131">
        <f>'CC1-CO-PO-attainment'!I23</f>
        <v>2.266666667</v>
      </c>
      <c r="AB7" s="131">
        <f>'CC1-CO-PO-attainment'!J23</f>
        <v>1.7</v>
      </c>
      <c r="AC7" s="131">
        <f>'CC1-CO-PO-attainment'!K23</f>
        <v>1.7</v>
      </c>
      <c r="AD7" s="131">
        <f>'CC1-CO-PO-attainment'!L23</f>
        <v>1.7</v>
      </c>
      <c r="AE7" s="131">
        <f>'CC1-CO-PO-attainment'!M23</f>
        <v>2.266666667</v>
      </c>
      <c r="AF7" s="131">
        <f>'CC1-CO-PO-attainment'!N23</f>
        <v>1.4875</v>
      </c>
      <c r="AG7" s="131">
        <f>'CC1-CO-PO-attainment'!O23</f>
        <v>1.983333333</v>
      </c>
      <c r="AH7" s="131">
        <f>'CC1-CO-PO-attainment'!P23</f>
        <v>1.275</v>
      </c>
      <c r="AI7" s="131">
        <f>'CC1-CO-PO-attainment'!Q23</f>
        <v>1.133333333</v>
      </c>
      <c r="AJ7" s="131">
        <f>'CC1-CO-PO-attainment'!R23</f>
        <v>1.7</v>
      </c>
      <c r="AK7" s="131">
        <f>'CC1-CO-PO-attainment'!S23</f>
        <v>1.7</v>
      </c>
    </row>
    <row r="8" ht="15.75" customHeight="1">
      <c r="C8" s="65"/>
      <c r="D8" s="141" t="s">
        <v>160</v>
      </c>
      <c r="E8" s="129">
        <f>'CC2-CO-PO-attn'!E10</f>
        <v>2.333333333</v>
      </c>
      <c r="F8" s="129">
        <f>'CC2-CO-PO-attn'!F10</f>
        <v>2.5</v>
      </c>
      <c r="G8" s="129">
        <f>'CC2-CO-PO-attn'!G10</f>
        <v>3</v>
      </c>
      <c r="H8" s="129">
        <f>'CC2-CO-PO-attn'!H10</f>
        <v>1.333333333</v>
      </c>
      <c r="I8" s="129">
        <f>'CC2-CO-PO-attn'!I10</f>
        <v>2</v>
      </c>
      <c r="J8" s="129">
        <f>'CC2-CO-PO-attn'!J10</f>
        <v>2.25</v>
      </c>
      <c r="K8" s="129">
        <f>'CC2-CO-PO-attn'!K10</f>
        <v>2</v>
      </c>
      <c r="L8" s="129">
        <f>'CC2-CO-PO-attn'!L10</f>
        <v>2</v>
      </c>
      <c r="M8" s="129">
        <f>'CC2-CO-PO-attn'!M10</f>
        <v>3</v>
      </c>
      <c r="N8" s="129">
        <f>'CC2-CO-PO-attn'!N10</f>
        <v>1.5</v>
      </c>
      <c r="O8" s="129">
        <f>'CC2-CO-PO-attn'!O10</f>
        <v>2</v>
      </c>
      <c r="P8" s="129">
        <f>'CC2-CO-PO-attn'!P10</f>
        <v>1.666666667</v>
      </c>
      <c r="Q8" s="129">
        <f>'CC2-CO-PO-attn'!Q10</f>
        <v>2.5</v>
      </c>
      <c r="R8" s="129">
        <f>'CC2-CO-PO-attn'!R10</f>
        <v>2.5</v>
      </c>
      <c r="S8" s="129">
        <f>'CC2-CO-PO-attn'!S10</f>
        <v>2</v>
      </c>
      <c r="U8" s="65"/>
      <c r="V8" s="141" t="s">
        <v>160</v>
      </c>
      <c r="W8" s="131">
        <f>'CC2-CO-PO-attn'!E23</f>
        <v>1.905555556</v>
      </c>
      <c r="X8" s="131">
        <f>'CC2-CO-PO-attn'!F23</f>
        <v>2.041666667</v>
      </c>
      <c r="Y8" s="131">
        <f>'CC2-CO-PO-attn'!G23</f>
        <v>2.45</v>
      </c>
      <c r="Z8" s="131">
        <f>'CC2-CO-PO-attn'!H23</f>
        <v>1.088888889</v>
      </c>
      <c r="AA8" s="131">
        <f>'CC2-CO-PO-attn'!I23</f>
        <v>1.633333333</v>
      </c>
      <c r="AB8" s="131">
        <f>'CC2-CO-PO-attn'!J23</f>
        <v>1.8375</v>
      </c>
      <c r="AC8" s="131">
        <f>'CC2-CO-PO-attn'!K23</f>
        <v>1.633333333</v>
      </c>
      <c r="AD8" s="131">
        <f>'CC2-CO-PO-attn'!L23</f>
        <v>1.633333333</v>
      </c>
      <c r="AE8" s="131">
        <f>'CC2-CO-PO-attn'!M23</f>
        <v>2.45</v>
      </c>
      <c r="AF8" s="131">
        <f>'CC2-CO-PO-attn'!N23</f>
        <v>1.225</v>
      </c>
      <c r="AG8" s="131">
        <f>'CC2-CO-PO-attn'!O23</f>
        <v>1.633333333</v>
      </c>
      <c r="AH8" s="131">
        <f>'CC2-CO-PO-attn'!P23</f>
        <v>1.361111111</v>
      </c>
      <c r="AI8" s="131">
        <f>'CC2-CO-PO-attn'!Q23</f>
        <v>2.041666667</v>
      </c>
      <c r="AJ8" s="131">
        <f>'CC2-CO-PO-attn'!R23</f>
        <v>2.041666667</v>
      </c>
      <c r="AK8" s="131">
        <f>'CC2-CO-PO-attn'!S23</f>
        <v>1.633333333</v>
      </c>
    </row>
    <row r="9">
      <c r="C9" s="65"/>
      <c r="D9" s="141" t="s">
        <v>161</v>
      </c>
      <c r="E9" s="142">
        <f>'GE1-POattn'!E10</f>
        <v>2.5</v>
      </c>
      <c r="F9" s="142">
        <f>'GE1-POattn'!F10</f>
        <v>1.666666667</v>
      </c>
      <c r="G9" s="142">
        <f>'GE1-POattn'!G10</f>
        <v>1.666666667</v>
      </c>
      <c r="H9" s="142">
        <f>'GE1-POattn'!H10</f>
        <v>2</v>
      </c>
      <c r="I9" s="142">
        <f>'GE1-POattn'!I10</f>
        <v>2.25</v>
      </c>
      <c r="J9" s="142">
        <f>'GE1-POattn'!J10</f>
        <v>1</v>
      </c>
      <c r="K9" s="142">
        <f>'GE1-POattn'!K10</f>
        <v>1.5</v>
      </c>
      <c r="L9" s="142">
        <f>'GE1-POattn'!L10</f>
        <v>2.5</v>
      </c>
      <c r="M9" s="142">
        <f>'GE1-POattn'!M10</f>
        <v>3</v>
      </c>
      <c r="N9" s="142">
        <f>'GE1-POattn'!N10</f>
        <v>2.5</v>
      </c>
      <c r="O9" s="142">
        <f>'GE1-POattn'!O10</f>
        <v>1.666666667</v>
      </c>
      <c r="P9" s="142">
        <f>'GE1-POattn'!P10</f>
        <v>2.333333333</v>
      </c>
      <c r="Q9" s="142">
        <f>'GE1-POattn'!Q10</f>
        <v>1.75</v>
      </c>
      <c r="R9" s="142">
        <f>'GE1-POattn'!R10</f>
        <v>1.666666667</v>
      </c>
      <c r="S9" s="142">
        <f>'GE1-POattn'!S10</f>
        <v>1.75</v>
      </c>
      <c r="U9" s="65"/>
      <c r="V9" s="141" t="s">
        <v>161</v>
      </c>
      <c r="W9" s="142">
        <f>'GE1-POattn'!E23</f>
        <v>2.125</v>
      </c>
      <c r="X9" s="142">
        <f>'GE1-POattn'!F23</f>
        <v>1.416666667</v>
      </c>
      <c r="Y9" s="142">
        <f>'GE1-POattn'!G23</f>
        <v>1.416666667</v>
      </c>
      <c r="Z9" s="142">
        <f>'GE1-POattn'!H23</f>
        <v>1.7</v>
      </c>
      <c r="AA9" s="142">
        <f>'GE1-POattn'!I23</f>
        <v>1.9125</v>
      </c>
      <c r="AB9" s="142">
        <f>'GE1-POattn'!J23</f>
        <v>0.85</v>
      </c>
      <c r="AC9" s="142">
        <f>'GE1-POattn'!K23</f>
        <v>1.275</v>
      </c>
      <c r="AD9" s="142">
        <f>'GE1-POattn'!L23</f>
        <v>2.125</v>
      </c>
      <c r="AE9" s="142">
        <f>'GE1-POattn'!M23</f>
        <v>2.55</v>
      </c>
      <c r="AF9" s="142">
        <f>'GE1-POattn'!N23</f>
        <v>2.125</v>
      </c>
      <c r="AG9" s="142">
        <f>'GE1-POattn'!O23</f>
        <v>1.416666667</v>
      </c>
      <c r="AH9" s="142">
        <f>'GE1-POattn'!P23</f>
        <v>1.983333333</v>
      </c>
      <c r="AI9" s="142">
        <f>'GE1-POattn'!Q23</f>
        <v>1.4875</v>
      </c>
      <c r="AJ9" s="142">
        <f>'GE1-POattn'!R23</f>
        <v>1.416666667</v>
      </c>
      <c r="AK9" s="142">
        <f>'GE1-POattn'!S23</f>
        <v>1.4875</v>
      </c>
    </row>
    <row r="10">
      <c r="C10" s="76"/>
      <c r="D10" s="141" t="s">
        <v>162</v>
      </c>
      <c r="E10" s="143">
        <f>'AECC1-attn'!E10</f>
        <v>2.5</v>
      </c>
      <c r="F10" s="143">
        <f>'AECC1-attn'!F10</f>
        <v>2.5</v>
      </c>
      <c r="G10" s="143">
        <f>'AECC1-attn'!G10</f>
        <v>2</v>
      </c>
      <c r="H10" s="143">
        <f>'AECC1-attn'!H10</f>
        <v>2</v>
      </c>
      <c r="I10" s="143">
        <f>'AECC1-attn'!I10</f>
        <v>1.333333333</v>
      </c>
      <c r="J10" s="143">
        <f>'AECC1-attn'!J10</f>
        <v>2.666666667</v>
      </c>
      <c r="K10" s="143">
        <f>'AECC1-attn'!K10</f>
        <v>2</v>
      </c>
      <c r="L10" s="143">
        <f>'AECC1-attn'!L10</f>
        <v>1.5</v>
      </c>
      <c r="M10" s="143">
        <f>'AECC1-attn'!M10</f>
        <v>2.333333333</v>
      </c>
      <c r="N10" s="143">
        <f>'AECC1-attn'!N10</f>
        <v>2</v>
      </c>
      <c r="O10" s="143">
        <f>'AECC1-attn'!O10</f>
        <v>2.5</v>
      </c>
      <c r="P10" s="143">
        <f>'AECC1-attn'!P10</f>
        <v>2</v>
      </c>
      <c r="Q10" s="143">
        <f>'AECC1-attn'!Q10</f>
        <v>2.666666667</v>
      </c>
      <c r="R10" s="143">
        <f>'AECC1-attn'!R10</f>
        <v>2</v>
      </c>
      <c r="S10" s="143">
        <f>'AECC1-attn'!S10</f>
        <v>1</v>
      </c>
      <c r="U10" s="76"/>
      <c r="V10" s="141" t="s">
        <v>162</v>
      </c>
      <c r="W10" s="143">
        <f>'AECC1-attn'!E23</f>
        <v>2.25</v>
      </c>
      <c r="X10" s="143">
        <f>'AECC1-attn'!F23</f>
        <v>2.25</v>
      </c>
      <c r="Y10" s="143">
        <f>'AECC1-attn'!G23</f>
        <v>1.8</v>
      </c>
      <c r="Z10" s="143">
        <f>'AECC1-attn'!H23</f>
        <v>1.8</v>
      </c>
      <c r="AA10" s="143">
        <f>'AECC1-attn'!I23</f>
        <v>1.2</v>
      </c>
      <c r="AB10" s="143">
        <f>'AECC1-attn'!J23</f>
        <v>2.4</v>
      </c>
      <c r="AC10" s="143">
        <f>'AECC1-attn'!K23</f>
        <v>1.8</v>
      </c>
      <c r="AD10" s="143">
        <f>'AECC1-attn'!L23</f>
        <v>1.35</v>
      </c>
      <c r="AE10" s="143">
        <f>'AECC1-attn'!M23</f>
        <v>2.1</v>
      </c>
      <c r="AF10" s="143">
        <f>'AECC1-attn'!N23</f>
        <v>1.8</v>
      </c>
      <c r="AG10" s="143">
        <f>'AECC1-attn'!O23</f>
        <v>2.25</v>
      </c>
      <c r="AH10" s="143">
        <f>'AECC1-attn'!P23</f>
        <v>1.8</v>
      </c>
      <c r="AI10" s="143">
        <f>'AECC1-attn'!Q23</f>
        <v>2.4</v>
      </c>
      <c r="AJ10" s="143">
        <f>'AECC1-attn'!R23</f>
        <v>1.8</v>
      </c>
      <c r="AK10" s="143">
        <f>'AECC1-attn'!S23</f>
        <v>0.9</v>
      </c>
    </row>
    <row r="11">
      <c r="C11" s="140" t="s">
        <v>163</v>
      </c>
      <c r="D11" s="141" t="s">
        <v>164</v>
      </c>
      <c r="E11" s="143">
        <f>'CC3-attn'!E10</f>
        <v>2</v>
      </c>
      <c r="F11" s="143">
        <f>'CC3-attn'!F10</f>
        <v>2.75</v>
      </c>
      <c r="G11" s="143">
        <f>'CC3-attn'!G10</f>
        <v>1.666666667</v>
      </c>
      <c r="H11" s="143">
        <f>'CC3-attn'!H10</f>
        <v>2</v>
      </c>
      <c r="I11" s="143">
        <f>'CC3-attn'!I10</f>
        <v>1.5</v>
      </c>
      <c r="J11" s="143">
        <f>'CC3-attn'!J10</f>
        <v>3</v>
      </c>
      <c r="K11" s="143">
        <f>'CC3-attn'!K10</f>
        <v>2</v>
      </c>
      <c r="L11" s="143">
        <f>'CC3-attn'!L10</f>
        <v>2</v>
      </c>
      <c r="M11" s="143">
        <f>'CC3-attn'!M10</f>
        <v>2.75</v>
      </c>
      <c r="N11" s="143">
        <f>'CC3-attn'!N10</f>
        <v>2.25</v>
      </c>
      <c r="O11" s="143">
        <f>'CC3-attn'!O10</f>
        <v>1.666666667</v>
      </c>
      <c r="P11" s="143">
        <f>'CC3-attn'!P10</f>
        <v>2</v>
      </c>
      <c r="Q11" s="143">
        <f>'CC3-attn'!Q10</f>
        <v>1</v>
      </c>
      <c r="R11" s="143">
        <f>'CC3-attn'!R10</f>
        <v>2</v>
      </c>
      <c r="S11" s="143">
        <f>'CC3-attn'!S10</f>
        <v>2.5</v>
      </c>
      <c r="U11" s="140" t="s">
        <v>163</v>
      </c>
      <c r="V11" s="141" t="s">
        <v>164</v>
      </c>
      <c r="W11" s="143">
        <f>'CC3-attn'!E23</f>
        <v>1.766666667</v>
      </c>
      <c r="X11" s="143">
        <f>'CC3-attn'!F23</f>
        <v>2.429166667</v>
      </c>
      <c r="Y11" s="143">
        <f>'CC3-attn'!G23</f>
        <v>1.472222222</v>
      </c>
      <c r="Z11" s="143">
        <f>'CC3-attn'!H23</f>
        <v>1.766666667</v>
      </c>
      <c r="AA11" s="143">
        <f>'CC3-attn'!I23</f>
        <v>1.325</v>
      </c>
      <c r="AB11" s="143">
        <f>'CC3-attn'!J23</f>
        <v>2.65</v>
      </c>
      <c r="AC11" s="143">
        <f>'CC3-attn'!K23</f>
        <v>1.766666667</v>
      </c>
      <c r="AD11" s="143">
        <f>'CC3-attn'!L23</f>
        <v>1.766666667</v>
      </c>
      <c r="AE11" s="143">
        <f>'CC3-attn'!M23</f>
        <v>2.429166667</v>
      </c>
      <c r="AF11" s="143">
        <f>'CC3-attn'!N23</f>
        <v>1.9875</v>
      </c>
      <c r="AG11" s="143">
        <f>'CC3-attn'!O23</f>
        <v>1.472222222</v>
      </c>
      <c r="AH11" s="143">
        <f>'CC3-attn'!P23</f>
        <v>1.766666667</v>
      </c>
      <c r="AI11" s="143">
        <f>'CC3-attn'!Q23</f>
        <v>0.8833333333</v>
      </c>
      <c r="AJ11" s="143">
        <f>'CC3-attn'!R23</f>
        <v>1.766666667</v>
      </c>
      <c r="AK11" s="143">
        <f>'CC3-attn'!S23</f>
        <v>2.208333333</v>
      </c>
    </row>
    <row r="12">
      <c r="C12" s="65"/>
      <c r="D12" s="141" t="s">
        <v>165</v>
      </c>
      <c r="E12" s="143">
        <f>'CC4-attn'!E10</f>
        <v>2.25</v>
      </c>
      <c r="F12" s="143">
        <f>'CC4-attn'!F10</f>
        <v>2.666666667</v>
      </c>
      <c r="G12" s="143">
        <f>'CC4-attn'!G10</f>
        <v>2</v>
      </c>
      <c r="H12" s="143">
        <f>'CC4-attn'!H10</f>
        <v>1.5</v>
      </c>
      <c r="I12" s="143">
        <f>'CC4-attn'!I10</f>
        <v>2</v>
      </c>
      <c r="J12" s="143">
        <f>'CC4-attn'!J10</f>
        <v>1.5</v>
      </c>
      <c r="K12" s="143">
        <f>'CC4-attn'!K10</f>
        <v>2</v>
      </c>
      <c r="L12" s="143">
        <f>'CC4-attn'!L10</f>
        <v>1.333333333</v>
      </c>
      <c r="M12" s="143">
        <f>'CC4-attn'!M10</f>
        <v>1.75</v>
      </c>
      <c r="N12" s="143">
        <f>'CC4-attn'!N10</f>
        <v>1</v>
      </c>
      <c r="O12" s="143">
        <f>'CC4-attn'!O10</f>
        <v>2</v>
      </c>
      <c r="P12" s="143">
        <f>'CC4-attn'!P10</f>
        <v>3</v>
      </c>
      <c r="Q12" s="143">
        <f>'CC4-attn'!Q10</f>
        <v>1.5</v>
      </c>
      <c r="R12" s="143">
        <f>'CC4-attn'!R10</f>
        <v>1.75</v>
      </c>
      <c r="S12" s="143">
        <f>'CC4-attn'!S10</f>
        <v>2.5</v>
      </c>
      <c r="U12" s="65"/>
      <c r="V12" s="141" t="s">
        <v>165</v>
      </c>
      <c r="W12" s="143">
        <f>'CC4-attn'!E23</f>
        <v>1.9875</v>
      </c>
      <c r="X12" s="143">
        <f>'CC4-attn'!F23</f>
        <v>2.355555556</v>
      </c>
      <c r="Y12" s="143">
        <f>'CC4-attn'!G23</f>
        <v>1.766666667</v>
      </c>
      <c r="Z12" s="143">
        <f>'CC4-attn'!H23</f>
        <v>1.325</v>
      </c>
      <c r="AA12" s="143">
        <f>'CC4-attn'!I23</f>
        <v>1.766666667</v>
      </c>
      <c r="AB12" s="143">
        <f>'CC4-attn'!J23</f>
        <v>1.325</v>
      </c>
      <c r="AC12" s="143">
        <f>'CC4-attn'!K23</f>
        <v>1.766666667</v>
      </c>
      <c r="AD12" s="143">
        <f>'CC4-attn'!L23</f>
        <v>1.177777778</v>
      </c>
      <c r="AE12" s="143">
        <f>'CC4-attn'!M23</f>
        <v>1.545833333</v>
      </c>
      <c r="AF12" s="143">
        <f>'CC4-attn'!N23</f>
        <v>0.8833333333</v>
      </c>
      <c r="AG12" s="143">
        <f>'CC4-attn'!O23</f>
        <v>1.766666667</v>
      </c>
      <c r="AH12" s="143">
        <f>'CC4-attn'!P23</f>
        <v>2.65</v>
      </c>
      <c r="AI12" s="143">
        <f>'CC4-attn'!Q23</f>
        <v>1.325</v>
      </c>
      <c r="AJ12" s="143">
        <f>'CC4-attn'!R23</f>
        <v>1.545833333</v>
      </c>
      <c r="AK12" s="143">
        <f>'CC4-attn'!S23</f>
        <v>2.208333333</v>
      </c>
    </row>
    <row r="13">
      <c r="C13" s="65"/>
      <c r="D13" s="141" t="s">
        <v>166</v>
      </c>
      <c r="E13" s="144">
        <f>'GE2-attn'!E10</f>
        <v>2</v>
      </c>
      <c r="F13" s="144">
        <f>'GE2-attn'!F10</f>
        <v>1</v>
      </c>
      <c r="G13" s="144">
        <f>'GE2-attn'!G10</f>
        <v>2</v>
      </c>
      <c r="H13" s="144">
        <f>'GE2-attn'!H10</f>
        <v>2.666666667</v>
      </c>
      <c r="I13" s="144">
        <f>'GE2-attn'!I10</f>
        <v>1.5</v>
      </c>
      <c r="J13" s="144">
        <f>'GE2-attn'!J10</f>
        <v>2.333333333</v>
      </c>
      <c r="K13" s="144">
        <f>'GE2-attn'!K10</f>
        <v>1.5</v>
      </c>
      <c r="L13" s="144">
        <f>'GE2-attn'!L10</f>
        <v>1.75</v>
      </c>
      <c r="M13" s="144">
        <f>'GE2-attn'!M10</f>
        <v>1.666666667</v>
      </c>
      <c r="N13" s="144">
        <f>'GE2-attn'!N10</f>
        <v>2.333333333</v>
      </c>
      <c r="O13" s="144">
        <f>'GE2-attn'!O10</f>
        <v>2.75</v>
      </c>
      <c r="P13" s="144">
        <f>'GE2-attn'!P10</f>
        <v>2</v>
      </c>
      <c r="Q13" s="144">
        <f>'GE2-attn'!Q10</f>
        <v>2.25</v>
      </c>
      <c r="R13" s="144">
        <f>'GE2-attn'!R10</f>
        <v>2.333333333</v>
      </c>
      <c r="S13" s="144">
        <f>'GE2-attn'!S10</f>
        <v>1.75</v>
      </c>
      <c r="U13" s="65"/>
      <c r="V13" s="141" t="s">
        <v>166</v>
      </c>
      <c r="W13" s="144">
        <f>'GE2-attn'!E23</f>
        <v>1.8</v>
      </c>
      <c r="X13" s="144">
        <f>'GE2-attn'!F23</f>
        <v>0.9</v>
      </c>
      <c r="Y13" s="144">
        <f>'GE2-attn'!G23</f>
        <v>1.8</v>
      </c>
      <c r="Z13" s="144">
        <f>'GE2-attn'!H23</f>
        <v>2.4</v>
      </c>
      <c r="AA13" s="144">
        <f>'GE2-attn'!I23</f>
        <v>1.35</v>
      </c>
      <c r="AB13" s="144">
        <f>'GE2-attn'!J23</f>
        <v>2.1</v>
      </c>
      <c r="AC13" s="144">
        <f>'GE2-attn'!K23</f>
        <v>1.35</v>
      </c>
      <c r="AD13" s="144">
        <f>'GE2-attn'!L23</f>
        <v>1.575</v>
      </c>
      <c r="AE13" s="144">
        <f>'GE2-attn'!M23</f>
        <v>1.5</v>
      </c>
      <c r="AF13" s="144">
        <f>'GE2-attn'!N23</f>
        <v>2.1</v>
      </c>
      <c r="AG13" s="144">
        <f>'GE2-attn'!O23</f>
        <v>2.475</v>
      </c>
      <c r="AH13" s="144">
        <f>'GE2-attn'!P23</f>
        <v>1.8</v>
      </c>
      <c r="AI13" s="144">
        <f>'GE2-attn'!Q23</f>
        <v>2.025</v>
      </c>
      <c r="AJ13" s="144">
        <f>'GE2-attn'!R23</f>
        <v>2.1</v>
      </c>
      <c r="AK13" s="144">
        <f>'GE2-attn'!S23</f>
        <v>1.575</v>
      </c>
    </row>
    <row r="14">
      <c r="C14" s="76"/>
      <c r="D14" s="141" t="s">
        <v>167</v>
      </c>
      <c r="E14" s="145">
        <f>'AECC2-attn'!E10</f>
        <v>1.666666667</v>
      </c>
      <c r="F14" s="145">
        <f>'AECC2-attn'!F10</f>
        <v>2.25</v>
      </c>
      <c r="G14" s="145">
        <f>'AECC2-attn'!G10</f>
        <v>2</v>
      </c>
      <c r="H14" s="145">
        <f>'AECC2-attn'!H10</f>
        <v>2</v>
      </c>
      <c r="I14" s="145">
        <f>'AECC2-attn'!I10</f>
        <v>1.333333333</v>
      </c>
      <c r="J14" s="145">
        <f>'AECC2-attn'!J10</f>
        <v>2.333333333</v>
      </c>
      <c r="K14" s="145">
        <f>'AECC2-attn'!K10</f>
        <v>1</v>
      </c>
      <c r="L14" s="145">
        <f>'AECC2-attn'!L10</f>
        <v>1.666666667</v>
      </c>
      <c r="M14" s="145">
        <f>'AECC2-attn'!M10</f>
        <v>2.333333333</v>
      </c>
      <c r="N14" s="145">
        <f>'AECC2-attn'!N10</f>
        <v>2.75</v>
      </c>
      <c r="O14" s="145">
        <f>'AECC2-attn'!O10</f>
        <v>1.25</v>
      </c>
      <c r="P14" s="145">
        <f>'AECC2-attn'!P10</f>
        <v>1.75</v>
      </c>
      <c r="Q14" s="145">
        <f>'AECC2-attn'!Q10</f>
        <v>1</v>
      </c>
      <c r="R14" s="145">
        <f>'AECC2-attn'!R10</f>
        <v>1.25</v>
      </c>
      <c r="S14" s="145">
        <f>'AECC2-attn'!S10</f>
        <v>2</v>
      </c>
      <c r="U14" s="76"/>
      <c r="V14" s="141" t="s">
        <v>167</v>
      </c>
      <c r="W14" s="145">
        <f>'AECC2-attn'!E23</f>
        <v>1.527777778</v>
      </c>
      <c r="X14" s="145">
        <f>'AECC2-attn'!F23</f>
        <v>2.0625</v>
      </c>
      <c r="Y14" s="145">
        <f>'AECC2-attn'!G23</f>
        <v>1.833333333</v>
      </c>
      <c r="Z14" s="145">
        <f>'AECC2-attn'!H23</f>
        <v>1.833333333</v>
      </c>
      <c r="AA14" s="145">
        <f>'AECC2-attn'!I23</f>
        <v>1.222222222</v>
      </c>
      <c r="AB14" s="145">
        <f>'AECC2-attn'!J23</f>
        <v>2.138888889</v>
      </c>
      <c r="AC14" s="145">
        <f>'AECC2-attn'!K23</f>
        <v>0.9166666667</v>
      </c>
      <c r="AD14" s="145">
        <f>'AECC2-attn'!L23</f>
        <v>1.527777778</v>
      </c>
      <c r="AE14" s="145">
        <f>'AECC2-attn'!M23</f>
        <v>2.138888889</v>
      </c>
      <c r="AF14" s="145">
        <f>'AECC2-attn'!N23</f>
        <v>2.520833333</v>
      </c>
      <c r="AG14" s="145">
        <f>'AECC2-attn'!O23</f>
        <v>1.145833333</v>
      </c>
      <c r="AH14" s="145">
        <f>'AECC2-attn'!P23</f>
        <v>1.604166667</v>
      </c>
      <c r="AI14" s="145">
        <f>'AECC2-attn'!Q23</f>
        <v>0.9166666667</v>
      </c>
      <c r="AJ14" s="145">
        <f>'AECC2-attn'!R23</f>
        <v>1.145833333</v>
      </c>
      <c r="AK14" s="145">
        <f>'AECC2-attn'!S23</f>
        <v>1.833333333</v>
      </c>
    </row>
    <row r="15">
      <c r="C15" s="140" t="s">
        <v>168</v>
      </c>
      <c r="D15" s="146" t="s">
        <v>169</v>
      </c>
      <c r="E15" s="145">
        <f>'CC5-attn'!D10</f>
        <v>1.5</v>
      </c>
      <c r="F15" s="145">
        <f>'CC5-attn'!E10</f>
        <v>1.666666667</v>
      </c>
      <c r="G15" s="145">
        <f>'CC5-attn'!F10</f>
        <v>2.25</v>
      </c>
      <c r="H15" s="145">
        <f>'CC5-attn'!G10</f>
        <v>2</v>
      </c>
      <c r="I15" s="145">
        <f>'CC5-attn'!H10</f>
        <v>1.666666667</v>
      </c>
      <c r="J15" s="145">
        <f>'CC5-attn'!I10</f>
        <v>2.25</v>
      </c>
      <c r="K15" s="145">
        <f>'CC5-attn'!J10</f>
        <v>2</v>
      </c>
      <c r="L15" s="145">
        <f>'CC5-attn'!K10</f>
        <v>2.25</v>
      </c>
      <c r="M15" s="145">
        <f>'CC5-attn'!L10</f>
        <v>2.5</v>
      </c>
      <c r="N15" s="145">
        <f>'CC5-attn'!M10</f>
        <v>2.333333333</v>
      </c>
      <c r="O15" s="145">
        <f>'CC5-attn'!N10</f>
        <v>1</v>
      </c>
      <c r="P15" s="145">
        <f>'CC5-attn'!O10</f>
        <v>1.666666667</v>
      </c>
      <c r="Q15" s="145">
        <f>'CC5-attn'!P10</f>
        <v>1</v>
      </c>
      <c r="R15" s="145">
        <f>'CC5-attn'!Q10</f>
        <v>1</v>
      </c>
      <c r="S15" s="145">
        <f>'CC5-attn'!R10</f>
        <v>2.5</v>
      </c>
      <c r="U15" s="140" t="s">
        <v>168</v>
      </c>
      <c r="V15" s="146" t="s">
        <v>169</v>
      </c>
      <c r="W15" s="145">
        <f>'CC5-attn'!D23</f>
        <v>1.35</v>
      </c>
      <c r="X15" s="145">
        <f>'CC5-attn'!E23</f>
        <v>1.5</v>
      </c>
      <c r="Y15" s="145">
        <f>'CC5-attn'!F23</f>
        <v>2.025</v>
      </c>
      <c r="Z15" s="145">
        <f>'CC5-attn'!G23</f>
        <v>1.8</v>
      </c>
      <c r="AA15" s="145">
        <f>'CC5-attn'!H23</f>
        <v>1.5</v>
      </c>
      <c r="AB15" s="145">
        <f>'CC5-attn'!I23</f>
        <v>2.025</v>
      </c>
      <c r="AC15" s="145">
        <f>'CC5-attn'!J23</f>
        <v>1.8</v>
      </c>
      <c r="AD15" s="145">
        <f>'CC5-attn'!K23</f>
        <v>2.025</v>
      </c>
      <c r="AE15" s="145">
        <f>'CC5-attn'!L23</f>
        <v>2.25</v>
      </c>
      <c r="AF15" s="145">
        <f>'CC5-attn'!M23</f>
        <v>2.1</v>
      </c>
      <c r="AG15" s="145">
        <f>'CC5-attn'!N23</f>
        <v>0.9</v>
      </c>
      <c r="AH15" s="145">
        <f>'CC5-attn'!O23</f>
        <v>1.5</v>
      </c>
      <c r="AI15" s="145">
        <f>'CC5-attn'!P23</f>
        <v>0.9</v>
      </c>
      <c r="AJ15" s="145">
        <f>'CC5-attn'!Q23</f>
        <v>0.9</v>
      </c>
      <c r="AK15" s="145">
        <f>'CC5-attn'!R23</f>
        <v>2.25</v>
      </c>
    </row>
    <row r="16">
      <c r="C16" s="65"/>
      <c r="D16" s="146" t="s">
        <v>170</v>
      </c>
      <c r="E16" s="127">
        <f>'CC6-attn'!E10</f>
        <v>1.25</v>
      </c>
      <c r="F16" s="127">
        <f>'CC6-attn'!F10</f>
        <v>2</v>
      </c>
      <c r="G16" s="127">
        <f>'CC6-attn'!G10</f>
        <v>2.25</v>
      </c>
      <c r="H16" s="127">
        <f>'CC6-attn'!H10</f>
        <v>2</v>
      </c>
      <c r="I16" s="127">
        <f>'CC6-attn'!I10</f>
        <v>2</v>
      </c>
      <c r="J16" s="127">
        <f>'CC6-attn'!J10</f>
        <v>1.75</v>
      </c>
      <c r="K16" s="127">
        <f>'CC6-attn'!K10</f>
        <v>2</v>
      </c>
      <c r="L16" s="127">
        <f>'CC6-attn'!L10</f>
        <v>2.333333333</v>
      </c>
      <c r="M16" s="127">
        <f>'CC6-attn'!M10</f>
        <v>1.75</v>
      </c>
      <c r="N16" s="127">
        <f>'CC6-attn'!N10</f>
        <v>2</v>
      </c>
      <c r="O16" s="127">
        <f>'CC6-attn'!O10</f>
        <v>2.666666667</v>
      </c>
      <c r="P16" s="127">
        <f>'CC6-attn'!P10</f>
        <v>2.333333333</v>
      </c>
      <c r="Q16" s="127">
        <f>'CC6-attn'!Q10</f>
        <v>2</v>
      </c>
      <c r="R16" s="127">
        <f>'CC6-attn'!R10</f>
        <v>1.333333333</v>
      </c>
      <c r="S16" s="127">
        <f>'CC6-attn'!S10</f>
        <v>2.25</v>
      </c>
      <c r="U16" s="65"/>
      <c r="V16" s="146" t="s">
        <v>170</v>
      </c>
      <c r="W16" s="127">
        <f>'CC6-attn'!E23</f>
        <v>1.145833333</v>
      </c>
      <c r="X16" s="127">
        <f>'CC6-attn'!F23</f>
        <v>1.833333333</v>
      </c>
      <c r="Y16" s="127">
        <f>'CC6-attn'!G23</f>
        <v>2.0625</v>
      </c>
      <c r="Z16" s="127">
        <f>'CC6-attn'!H23</f>
        <v>1.833333333</v>
      </c>
      <c r="AA16" s="127">
        <f>'CC6-attn'!I23</f>
        <v>1.833333333</v>
      </c>
      <c r="AB16" s="127">
        <f>'CC6-attn'!J23</f>
        <v>1.604166667</v>
      </c>
      <c r="AC16" s="127">
        <f>'CC6-attn'!K23</f>
        <v>1.833333333</v>
      </c>
      <c r="AD16" s="127">
        <f>'CC6-attn'!L23</f>
        <v>2.138888889</v>
      </c>
      <c r="AE16" s="127">
        <f>'CC6-attn'!M23</f>
        <v>1.604166667</v>
      </c>
      <c r="AF16" s="127">
        <f>'CC6-attn'!N23</f>
        <v>1.833333333</v>
      </c>
      <c r="AG16" s="127">
        <f>'CC6-attn'!O23</f>
        <v>2.444444444</v>
      </c>
      <c r="AH16" s="127">
        <f>'CC6-attn'!P23</f>
        <v>2.138888889</v>
      </c>
      <c r="AI16" s="127">
        <f>'CC6-attn'!Q23</f>
        <v>1.833333333</v>
      </c>
      <c r="AJ16" s="127">
        <f>'CC6-attn'!R23</f>
        <v>1.222222222</v>
      </c>
      <c r="AK16" s="127">
        <f>'CC6-attn'!S23</f>
        <v>2.0625</v>
      </c>
    </row>
    <row r="17">
      <c r="C17" s="65"/>
      <c r="D17" s="146" t="s">
        <v>171</v>
      </c>
      <c r="E17" s="127">
        <f>'CC7-attn'!E10</f>
        <v>1.75</v>
      </c>
      <c r="F17" s="127">
        <f>'CC7-attn'!F10</f>
        <v>2</v>
      </c>
      <c r="G17" s="127">
        <f>'CC7-attn'!G10</f>
        <v>1.333333333</v>
      </c>
      <c r="H17" s="127">
        <f>'CC7-attn'!H10</f>
        <v>1.333333333</v>
      </c>
      <c r="I17" s="127">
        <f>'CC7-attn'!I10</f>
        <v>1</v>
      </c>
      <c r="J17" s="127">
        <f>'CC7-attn'!J10</f>
        <v>2.25</v>
      </c>
      <c r="K17" s="127">
        <f>'CC7-attn'!K10</f>
        <v>1.333333333</v>
      </c>
      <c r="L17" s="127">
        <f>'CC7-attn'!L10</f>
        <v>2.333333333</v>
      </c>
      <c r="M17" s="127">
        <f>'CC7-attn'!M10</f>
        <v>1.333333333</v>
      </c>
      <c r="N17" s="127">
        <f>'CC7-attn'!N10</f>
        <v>2</v>
      </c>
      <c r="O17" s="127">
        <f>'CC7-attn'!O10</f>
        <v>1</v>
      </c>
      <c r="P17" s="127">
        <f>'CC7-attn'!P10</f>
        <v>1.25</v>
      </c>
      <c r="Q17" s="127">
        <f>'CC7-attn'!Q10</f>
        <v>1.25</v>
      </c>
      <c r="R17" s="127">
        <f>'CC7-attn'!R10</f>
        <v>1.75</v>
      </c>
      <c r="S17" s="127">
        <f>'CC7-attn'!S10</f>
        <v>3</v>
      </c>
      <c r="U17" s="65"/>
      <c r="V17" s="146" t="s">
        <v>171</v>
      </c>
      <c r="W17" s="127">
        <f>'CC7-attn'!E23</f>
        <v>1.575</v>
      </c>
      <c r="X17" s="127">
        <f>'CC7-attn'!F23</f>
        <v>1.8</v>
      </c>
      <c r="Y17" s="127">
        <f>'CC7-attn'!G23</f>
        <v>1.2</v>
      </c>
      <c r="Z17" s="127">
        <f>'CC7-attn'!H23</f>
        <v>1.2</v>
      </c>
      <c r="AA17" s="127">
        <f>'CC7-attn'!I23</f>
        <v>0.9</v>
      </c>
      <c r="AB17" s="127">
        <f>'CC7-attn'!J23</f>
        <v>2.025</v>
      </c>
      <c r="AC17" s="127">
        <f>'CC7-attn'!K23</f>
        <v>1.2</v>
      </c>
      <c r="AD17" s="127">
        <f>'CC7-attn'!L23</f>
        <v>2.1</v>
      </c>
      <c r="AE17" s="127">
        <f>'CC7-attn'!M23</f>
        <v>1.2</v>
      </c>
      <c r="AF17" s="127">
        <f>'CC7-attn'!N23</f>
        <v>1.8</v>
      </c>
      <c r="AG17" s="127">
        <f>'CC7-attn'!O23</f>
        <v>0.9</v>
      </c>
      <c r="AH17" s="127">
        <f>'CC7-attn'!P23</f>
        <v>1.125</v>
      </c>
      <c r="AI17" s="127">
        <f>'CC7-attn'!Q23</f>
        <v>1.125</v>
      </c>
      <c r="AJ17" s="127">
        <f>'CC7-attn'!R23</f>
        <v>1.575</v>
      </c>
      <c r="AK17" s="127">
        <f>'CC7-attn'!S23</f>
        <v>2.7</v>
      </c>
    </row>
    <row r="18">
      <c r="C18" s="65"/>
      <c r="D18" s="146" t="s">
        <v>172</v>
      </c>
      <c r="E18" s="127">
        <f>'SECA1-attn'!E10</f>
        <v>1.75</v>
      </c>
      <c r="F18" s="127">
        <f>'SECA1-attn'!F10</f>
        <v>2</v>
      </c>
      <c r="G18" s="127">
        <f>'SECA1-attn'!G10</f>
        <v>2.25</v>
      </c>
      <c r="H18" s="127">
        <f>'SECA1-attn'!H10</f>
        <v>2.333333333</v>
      </c>
      <c r="I18" s="127">
        <f>'SECA1-attn'!I10</f>
        <v>2.25</v>
      </c>
      <c r="J18" s="127">
        <f>'SECA1-attn'!J10</f>
        <v>2</v>
      </c>
      <c r="K18" s="127">
        <f>'SECA1-attn'!K10</f>
        <v>2</v>
      </c>
      <c r="L18" s="127">
        <f>'SECA1-attn'!L10</f>
        <v>2.333333333</v>
      </c>
      <c r="M18" s="127">
        <f>'SECA1-attn'!M10</f>
        <v>2.333333333</v>
      </c>
      <c r="N18" s="127">
        <f>'SECA1-attn'!N10</f>
        <v>3</v>
      </c>
      <c r="O18" s="127">
        <f>'SECA1-attn'!O10</f>
        <v>2.333333333</v>
      </c>
      <c r="P18" s="127">
        <f>'SECA1-attn'!P10</f>
        <v>2</v>
      </c>
      <c r="Q18" s="127">
        <f>'SECA1-attn'!Q10</f>
        <v>1.666666667</v>
      </c>
      <c r="R18" s="127">
        <f>'SECA1-attn'!R10</f>
        <v>2.25</v>
      </c>
      <c r="S18" s="127">
        <f>'SECA1-attn'!S10</f>
        <v>1.333333333</v>
      </c>
      <c r="U18" s="65"/>
      <c r="V18" s="146" t="s">
        <v>172</v>
      </c>
      <c r="W18" s="127">
        <f>'SECA1-attn'!E23</f>
        <v>1.604166667</v>
      </c>
      <c r="X18" s="127">
        <f>'SECA1-attn'!F23</f>
        <v>1.833333333</v>
      </c>
      <c r="Y18" s="127">
        <f>'SECA1-attn'!G23</f>
        <v>2.0625</v>
      </c>
      <c r="Z18" s="127">
        <f>'SECA1-attn'!H23</f>
        <v>2.138888889</v>
      </c>
      <c r="AA18" s="127">
        <f>'SECA1-attn'!I23</f>
        <v>2.0625</v>
      </c>
      <c r="AB18" s="127">
        <f>'SECA1-attn'!J23</f>
        <v>1.833333333</v>
      </c>
      <c r="AC18" s="127">
        <f>'SECA1-attn'!K23</f>
        <v>1.833333333</v>
      </c>
      <c r="AD18" s="127">
        <f>'SECA1-attn'!L23</f>
        <v>2.138888889</v>
      </c>
      <c r="AE18" s="127">
        <f>'SECA1-attn'!M23</f>
        <v>2.138888889</v>
      </c>
      <c r="AF18" s="127">
        <f>'SECA1-attn'!N23</f>
        <v>2.75</v>
      </c>
      <c r="AG18" s="127">
        <f>'SECA1-attn'!O23</f>
        <v>2.138888889</v>
      </c>
      <c r="AH18" s="127">
        <f>'SECA1-attn'!P23</f>
        <v>1.833333333</v>
      </c>
      <c r="AI18" s="127">
        <f>'SECA1-attn'!Q23</f>
        <v>1.527777778</v>
      </c>
      <c r="AJ18" s="127">
        <f>'SECA1-attn'!R23</f>
        <v>2.0625</v>
      </c>
      <c r="AK18" s="127">
        <f>'SECA1-attn'!S23</f>
        <v>1.222222222</v>
      </c>
    </row>
    <row r="19">
      <c r="C19" s="76"/>
      <c r="D19" s="146" t="s">
        <v>173</v>
      </c>
      <c r="E19" s="127">
        <f>'GE3-attn'!E10</f>
        <v>1.75</v>
      </c>
      <c r="F19" s="127">
        <f>'GE3-attn'!F10</f>
        <v>1.5</v>
      </c>
      <c r="G19" s="127">
        <f>'GE3-attn'!G10</f>
        <v>2</v>
      </c>
      <c r="H19" s="127">
        <f>'GE3-attn'!H10</f>
        <v>3</v>
      </c>
      <c r="I19" s="127">
        <f>'GE3-attn'!I10</f>
        <v>2.75</v>
      </c>
      <c r="J19" s="127">
        <f>'GE3-attn'!J10</f>
        <v>3</v>
      </c>
      <c r="K19" s="127">
        <f>'GE3-attn'!K10</f>
        <v>1.666666667</v>
      </c>
      <c r="L19" s="127">
        <f>'GE3-attn'!L10</f>
        <v>2</v>
      </c>
      <c r="M19" s="127">
        <f>'GE3-attn'!M10</f>
        <v>1</v>
      </c>
      <c r="N19" s="127">
        <f>'GE3-attn'!N10</f>
        <v>1.666666667</v>
      </c>
      <c r="O19" s="127">
        <f>'GE3-attn'!O10</f>
        <v>1.75</v>
      </c>
      <c r="P19" s="127">
        <f>'GE3-attn'!P10</f>
        <v>2.5</v>
      </c>
      <c r="Q19" s="127">
        <f>'GE3-attn'!Q10</f>
        <v>2</v>
      </c>
      <c r="R19" s="127">
        <f>'GE3-attn'!R10</f>
        <v>1</v>
      </c>
      <c r="S19" s="127">
        <f>'GE3-attn'!S10</f>
        <v>1.333333333</v>
      </c>
      <c r="U19" s="76"/>
      <c r="V19" s="146" t="s">
        <v>173</v>
      </c>
      <c r="W19" s="127">
        <f>'GE3-attn'!E23</f>
        <v>1.575</v>
      </c>
      <c r="X19" s="127">
        <f>'GE3-attn'!F23</f>
        <v>1.35</v>
      </c>
      <c r="Y19" s="127">
        <f>'GE3-attn'!G23</f>
        <v>1.8</v>
      </c>
      <c r="Z19" s="127">
        <f>'GE3-attn'!H23</f>
        <v>2.7</v>
      </c>
      <c r="AA19" s="127">
        <f>'GE3-attn'!I23</f>
        <v>2.475</v>
      </c>
      <c r="AB19" s="127">
        <f>'GE3-attn'!J23</f>
        <v>2.7</v>
      </c>
      <c r="AC19" s="127">
        <f>'GE3-attn'!K23</f>
        <v>1.5</v>
      </c>
      <c r="AD19" s="127">
        <f>'GE3-attn'!L23</f>
        <v>1.8</v>
      </c>
      <c r="AE19" s="127">
        <f>'GE3-attn'!M23</f>
        <v>0.9</v>
      </c>
      <c r="AF19" s="127">
        <f>'GE3-attn'!N23</f>
        <v>1.5</v>
      </c>
      <c r="AG19" s="127">
        <f>'GE3-attn'!O23</f>
        <v>1.575</v>
      </c>
      <c r="AH19" s="127">
        <f>'GE3-attn'!P23</f>
        <v>2.25</v>
      </c>
      <c r="AI19" s="127">
        <f>'GE3-attn'!Q23</f>
        <v>1.8</v>
      </c>
      <c r="AJ19" s="127">
        <f>'GE3-attn'!R23</f>
        <v>2.1</v>
      </c>
      <c r="AK19" s="127">
        <f>'GE3-attn'!S23</f>
        <v>1.2</v>
      </c>
    </row>
    <row r="20">
      <c r="C20" s="140" t="s">
        <v>174</v>
      </c>
      <c r="D20" s="146" t="s">
        <v>175</v>
      </c>
      <c r="E20" s="127">
        <f>'CC8-attn'!E10</f>
        <v>2.5</v>
      </c>
      <c r="F20" s="127">
        <f>'CC8-attn'!F10</f>
        <v>3</v>
      </c>
      <c r="G20" s="127">
        <f>'CC8-attn'!G10</f>
        <v>2</v>
      </c>
      <c r="H20" s="127">
        <f>'CC8-attn'!H10</f>
        <v>2.333333333</v>
      </c>
      <c r="I20" s="127">
        <f>'CC8-attn'!I10</f>
        <v>2</v>
      </c>
      <c r="J20" s="127">
        <f>'CC8-attn'!J10</f>
        <v>1.666666667</v>
      </c>
      <c r="K20" s="127">
        <f>'CC8-attn'!K10</f>
        <v>3</v>
      </c>
      <c r="L20" s="127">
        <f>'CC8-attn'!L10</f>
        <v>2</v>
      </c>
      <c r="M20" s="127">
        <f>'CC8-attn'!M10</f>
        <v>2</v>
      </c>
      <c r="N20" s="127">
        <f>'CC8-attn'!N10</f>
        <v>2.333333333</v>
      </c>
      <c r="O20" s="127">
        <f>'CC8-attn'!O10</f>
        <v>1.75</v>
      </c>
      <c r="P20" s="127">
        <f>'CC8-attn'!P10</f>
        <v>2</v>
      </c>
      <c r="Q20" s="127">
        <f>'CC8-attn'!Q10</f>
        <v>2</v>
      </c>
      <c r="R20" s="127">
        <f>'CC8-attn'!R10</f>
        <v>2</v>
      </c>
      <c r="S20" s="127">
        <f>'CC8-attn'!S10</f>
        <v>2</v>
      </c>
      <c r="U20" s="140" t="s">
        <v>174</v>
      </c>
      <c r="V20" s="146" t="s">
        <v>175</v>
      </c>
      <c r="W20" s="127">
        <f>'CC8-attn'!E23</f>
        <v>0.25</v>
      </c>
      <c r="X20" s="127">
        <f>'CC8-attn'!F23</f>
        <v>0.3</v>
      </c>
      <c r="Y20" s="127">
        <f>'CC8-attn'!G23</f>
        <v>0.2</v>
      </c>
      <c r="Z20" s="127">
        <f>'CC8-attn'!H23</f>
        <v>0.2333333333</v>
      </c>
      <c r="AA20" s="127">
        <f>'CC8-attn'!I23</f>
        <v>0.2</v>
      </c>
      <c r="AB20" s="127">
        <f>'CC8-attn'!J23</f>
        <v>0.1666666667</v>
      </c>
      <c r="AC20" s="127">
        <f>'CC8-attn'!K23</f>
        <v>0.3</v>
      </c>
      <c r="AD20" s="127">
        <f>'CC8-attn'!L23</f>
        <v>0.2</v>
      </c>
      <c r="AE20" s="127">
        <f>'CC8-attn'!M23</f>
        <v>0.2</v>
      </c>
      <c r="AF20" s="127">
        <f>'CC8-attn'!N23</f>
        <v>0.2333333333</v>
      </c>
      <c r="AG20" s="127">
        <f>'CC8-attn'!O23</f>
        <v>0.175</v>
      </c>
      <c r="AH20" s="127">
        <f>'CC8-attn'!P23</f>
        <v>0.2</v>
      </c>
      <c r="AI20" s="127">
        <f>'CC8-attn'!Q23</f>
        <v>0.2</v>
      </c>
      <c r="AJ20" s="127">
        <f>'CC8-attn'!R23</f>
        <v>0.2</v>
      </c>
      <c r="AK20" s="127">
        <f>'CC8-attn'!S23</f>
        <v>0.2</v>
      </c>
    </row>
    <row r="21" ht="15.75" customHeight="1">
      <c r="C21" s="65"/>
      <c r="D21" s="146" t="s">
        <v>176</v>
      </c>
      <c r="E21" s="127">
        <f>'CC9-attn'!E10</f>
        <v>1.75</v>
      </c>
      <c r="F21" s="127">
        <f>'CC9-attn'!F10</f>
        <v>2.25</v>
      </c>
      <c r="G21" s="127">
        <f>'CC9-attn'!G10</f>
        <v>2.333333333</v>
      </c>
      <c r="H21" s="127">
        <f>'CC9-attn'!H10</f>
        <v>1.5</v>
      </c>
      <c r="I21" s="127">
        <f>'CC9-attn'!I10</f>
        <v>2.333333333</v>
      </c>
      <c r="J21" s="127">
        <f>'CC9-attn'!J10</f>
        <v>1.333333333</v>
      </c>
      <c r="K21" s="127">
        <f>'CC9-attn'!K10</f>
        <v>2</v>
      </c>
      <c r="L21" s="127">
        <f>'CC9-attn'!L10</f>
        <v>2.25</v>
      </c>
      <c r="M21" s="127">
        <f>'CC9-attn'!M10</f>
        <v>1.75</v>
      </c>
      <c r="N21" s="127">
        <f>'CC9-attn'!N10</f>
        <v>1.5</v>
      </c>
      <c r="O21" s="127">
        <f>'CC9-attn'!O10</f>
        <v>2.333333333</v>
      </c>
      <c r="P21" s="127">
        <f>'CC9-attn'!P10</f>
        <v>2</v>
      </c>
      <c r="Q21" s="127">
        <f>'CC9-attn'!Q10</f>
        <v>1.5</v>
      </c>
      <c r="R21" s="127">
        <f>'CC9-attn'!R10</f>
        <v>2.333333333</v>
      </c>
      <c r="S21" s="127">
        <f>'CC9-attn'!S10</f>
        <v>2.666666667</v>
      </c>
      <c r="U21" s="65"/>
      <c r="V21" s="146" t="s">
        <v>176</v>
      </c>
      <c r="W21" s="127">
        <f>'CC9-attn'!E23</f>
        <v>0.175</v>
      </c>
      <c r="X21" s="127">
        <f>'CC9-attn'!F23</f>
        <v>0.225</v>
      </c>
      <c r="Y21" s="127">
        <f>'CC9-attn'!G23</f>
        <v>0.2333333333</v>
      </c>
      <c r="Z21" s="127">
        <f>'CC9-attn'!H23</f>
        <v>0.15</v>
      </c>
      <c r="AA21" s="127">
        <f>'CC9-attn'!I23</f>
        <v>0.2333333333</v>
      </c>
      <c r="AB21" s="127">
        <f>'CC9-attn'!J23</f>
        <v>0.1333333333</v>
      </c>
      <c r="AC21" s="127">
        <f>'CC9-attn'!K23</f>
        <v>0.2</v>
      </c>
      <c r="AD21" s="127">
        <f>'CC9-attn'!L23</f>
        <v>0.225</v>
      </c>
      <c r="AE21" s="127">
        <f>'CC9-attn'!M23</f>
        <v>0.175</v>
      </c>
      <c r="AF21" s="127">
        <f>'CC9-attn'!N23</f>
        <v>0.15</v>
      </c>
      <c r="AG21" s="127">
        <f>'CC9-attn'!O23</f>
        <v>0.2333333333</v>
      </c>
      <c r="AH21" s="127">
        <f>'CC9-attn'!P23</f>
        <v>0.2</v>
      </c>
      <c r="AI21" s="127">
        <f>'CC9-attn'!Q23</f>
        <v>0.15</v>
      </c>
      <c r="AJ21" s="127">
        <f>'CC9-attn'!R23</f>
        <v>0.2333333333</v>
      </c>
      <c r="AK21" s="127">
        <f>'CC9-attn'!S23</f>
        <v>0.2666666667</v>
      </c>
    </row>
    <row r="22" ht="15.75" customHeight="1">
      <c r="C22" s="65"/>
      <c r="D22" s="146" t="s">
        <v>177</v>
      </c>
      <c r="E22" s="127">
        <f>'CC10-attn'!E10</f>
        <v>2.25</v>
      </c>
      <c r="F22" s="127">
        <f>'CC10-attn'!F10</f>
        <v>2</v>
      </c>
      <c r="G22" s="127">
        <f>'CC10-attn'!G10</f>
        <v>1.5</v>
      </c>
      <c r="H22" s="127">
        <f>'CC10-attn'!H10</f>
        <v>1.5</v>
      </c>
      <c r="I22" s="127">
        <f>'CC10-attn'!I10</f>
        <v>2</v>
      </c>
      <c r="J22" s="127">
        <f>'CC10-attn'!J10</f>
        <v>3</v>
      </c>
      <c r="K22" s="127">
        <f>'CC10-attn'!K10</f>
        <v>2.5</v>
      </c>
      <c r="L22" s="127">
        <f>'CC10-attn'!L10</f>
        <v>1.25</v>
      </c>
      <c r="M22" s="127">
        <f>'CC10-attn'!M10</f>
        <v>2</v>
      </c>
      <c r="N22" s="127">
        <f>'CC10-attn'!N10</f>
        <v>2.25</v>
      </c>
      <c r="O22" s="127">
        <f>'CC10-attn'!O10</f>
        <v>1.5</v>
      </c>
      <c r="P22" s="127">
        <f>'CC10-attn'!P10</f>
        <v>1.5</v>
      </c>
      <c r="Q22" s="127">
        <f>'CC10-attn'!Q10</f>
        <v>2.75</v>
      </c>
      <c r="R22" s="127">
        <f>'CC10-attn'!R10</f>
        <v>1</v>
      </c>
      <c r="S22" s="127">
        <f>'CC10-attn'!S10</f>
        <v>1.666666667</v>
      </c>
      <c r="U22" s="65"/>
      <c r="V22" s="146" t="s">
        <v>177</v>
      </c>
      <c r="W22" s="127">
        <f>'CC10-attn'!E23</f>
        <v>0.225</v>
      </c>
      <c r="X22" s="127">
        <f>'CC10-attn'!F23</f>
        <v>0.2</v>
      </c>
      <c r="Y22" s="127">
        <f>'CC10-attn'!G23</f>
        <v>0.15</v>
      </c>
      <c r="Z22" s="127">
        <f>'CC10-attn'!H23</f>
        <v>0.15</v>
      </c>
      <c r="AA22" s="127">
        <f>'CC10-attn'!I23</f>
        <v>0.2</v>
      </c>
      <c r="AB22" s="127">
        <f>'CC10-attn'!J23</f>
        <v>0.3</v>
      </c>
      <c r="AC22" s="127">
        <f>'CC10-attn'!K23</f>
        <v>0.25</v>
      </c>
      <c r="AD22" s="127">
        <f>'CC10-attn'!L23</f>
        <v>0.125</v>
      </c>
      <c r="AE22" s="127">
        <f>'CC10-attn'!M23</f>
        <v>0.2</v>
      </c>
      <c r="AF22" s="127">
        <f>'CC10-attn'!N23</f>
        <v>0.225</v>
      </c>
      <c r="AG22" s="127">
        <f>'CC10-attn'!O23</f>
        <v>0.15</v>
      </c>
      <c r="AH22" s="127">
        <f>'CC10-attn'!P23</f>
        <v>0.15</v>
      </c>
      <c r="AI22" s="127">
        <f>'CC10-attn'!Q23</f>
        <v>0.275</v>
      </c>
      <c r="AJ22" s="127">
        <f>'CC10-attn'!R23</f>
        <v>0.1</v>
      </c>
      <c r="AK22" s="127">
        <f>'CC10-attn'!S23</f>
        <v>0.1666666667</v>
      </c>
    </row>
    <row r="23" ht="15.75" customHeight="1">
      <c r="C23" s="65"/>
      <c r="D23" s="146" t="s">
        <v>178</v>
      </c>
      <c r="E23" s="127">
        <f>'SECB1-attn'!E10</f>
        <v>1.75</v>
      </c>
      <c r="F23" s="127">
        <f>'SECB1-attn'!F10</f>
        <v>2.25</v>
      </c>
      <c r="G23" s="127">
        <f>'SECB1-attn'!G10</f>
        <v>2</v>
      </c>
      <c r="H23" s="127">
        <f>'SECB1-attn'!H10</f>
        <v>2</v>
      </c>
      <c r="I23" s="127">
        <f>'SECB1-attn'!I10</f>
        <v>1.333333333</v>
      </c>
      <c r="J23" s="127">
        <f>'SECB1-attn'!J10</f>
        <v>1.75</v>
      </c>
      <c r="K23" s="127">
        <f>'SECB1-attn'!K10</f>
        <v>2</v>
      </c>
      <c r="L23" s="127">
        <f>'SECB1-attn'!L10</f>
        <v>2</v>
      </c>
      <c r="M23" s="127">
        <f>'SECB1-attn'!M10</f>
        <v>2.333333333</v>
      </c>
      <c r="N23" s="127">
        <f>'SECB1-attn'!N10</f>
        <v>1.666666667</v>
      </c>
      <c r="O23" s="127">
        <f>'SECB1-attn'!O10</f>
        <v>1.5</v>
      </c>
      <c r="P23" s="127">
        <f>'SECB1-attn'!P10</f>
        <v>1.5</v>
      </c>
      <c r="Q23" s="127">
        <f>'SECB1-attn'!Q10</f>
        <v>2</v>
      </c>
      <c r="R23" s="127">
        <f>'SECB1-attn'!R10</f>
        <v>2</v>
      </c>
      <c r="S23" s="127">
        <f>'SECB1-attn'!S10</f>
        <v>3</v>
      </c>
      <c r="U23" s="65"/>
      <c r="V23" s="146" t="s">
        <v>179</v>
      </c>
      <c r="W23" s="127">
        <f>'SECB1-attn'!E23</f>
        <v>1.516666667</v>
      </c>
      <c r="X23" s="127">
        <f>'SECB1-attn'!F23</f>
        <v>1.95</v>
      </c>
      <c r="Y23" s="127">
        <f>'SECB1-attn'!G23</f>
        <v>1.733333333</v>
      </c>
      <c r="Z23" s="127">
        <f>'SECB1-attn'!H23</f>
        <v>1.733333333</v>
      </c>
      <c r="AA23" s="127">
        <f>'SECB1-attn'!I23</f>
        <v>1.155555556</v>
      </c>
      <c r="AB23" s="127">
        <f>'SECB1-attn'!J23</f>
        <v>1.516666667</v>
      </c>
      <c r="AC23" s="127">
        <f>'SECB1-attn'!K23</f>
        <v>1.733333333</v>
      </c>
      <c r="AD23" s="127">
        <f>'SECB1-attn'!L23</f>
        <v>1.733333333</v>
      </c>
      <c r="AE23" s="127">
        <f>'SECB1-attn'!M23</f>
        <v>2.022222222</v>
      </c>
      <c r="AF23" s="127">
        <f>'SECB1-attn'!N23</f>
        <v>1.444444444</v>
      </c>
      <c r="AG23" s="127">
        <f>'SECB1-attn'!O23</f>
        <v>1.3</v>
      </c>
      <c r="AH23" s="127">
        <f>'SECB1-attn'!P23</f>
        <v>1.3</v>
      </c>
      <c r="AI23" s="127">
        <f>'SECB1-attn'!Q23</f>
        <v>1.733333333</v>
      </c>
      <c r="AJ23" s="127">
        <f>'SECB1-attn'!R23</f>
        <v>1.733333333</v>
      </c>
      <c r="AK23" s="127">
        <f>'SECB1-attn'!S23</f>
        <v>2.6</v>
      </c>
    </row>
    <row r="24" ht="15.75" customHeight="1">
      <c r="C24" s="76"/>
      <c r="D24" s="146" t="s">
        <v>180</v>
      </c>
      <c r="E24" s="127">
        <f>'GE4-attn'!E10</f>
        <v>2</v>
      </c>
      <c r="F24" s="127">
        <f>'GE4-attn'!F10</f>
        <v>1.5</v>
      </c>
      <c r="G24" s="127">
        <f>'GE4-attn'!G10</f>
        <v>1.666666667</v>
      </c>
      <c r="H24" s="127">
        <f>'GE4-attn'!H10</f>
        <v>2.5</v>
      </c>
      <c r="I24" s="127">
        <f>'GE4-attn'!I10</f>
        <v>1.333333333</v>
      </c>
      <c r="J24" s="127">
        <f>'GE4-attn'!J10</f>
        <v>2.666666667</v>
      </c>
      <c r="K24" s="127">
        <f>'GE4-attn'!K10</f>
        <v>2</v>
      </c>
      <c r="L24" s="127">
        <f>'GE4-attn'!L10</f>
        <v>2.5</v>
      </c>
      <c r="M24" s="127">
        <f>'GE4-attn'!M10</f>
        <v>2</v>
      </c>
      <c r="N24" s="127">
        <f>'GE4-attn'!N10</f>
        <v>1</v>
      </c>
      <c r="O24" s="127">
        <f>'GE4-attn'!O10</f>
        <v>1.5</v>
      </c>
      <c r="P24" s="127">
        <f>'GE4-attn'!P10</f>
        <v>2.25</v>
      </c>
      <c r="Q24" s="127">
        <f>'GE4-attn'!Q10</f>
        <v>3</v>
      </c>
      <c r="R24" s="127">
        <f>'GE4-attn'!R10</f>
        <v>2</v>
      </c>
      <c r="S24" s="127">
        <f>'GE4-attn'!S10</f>
        <v>2</v>
      </c>
      <c r="U24" s="76"/>
      <c r="V24" s="146" t="s">
        <v>180</v>
      </c>
      <c r="W24" s="127">
        <f>'GE4-attn'!E23</f>
        <v>0.2</v>
      </c>
      <c r="X24" s="127">
        <f>'GE4-attn'!F23</f>
        <v>0.15</v>
      </c>
      <c r="Y24" s="127">
        <f>'GE4-attn'!G23</f>
        <v>0.1666666667</v>
      </c>
      <c r="Z24" s="127">
        <f>'GE4-attn'!H23</f>
        <v>0.25</v>
      </c>
      <c r="AA24" s="127">
        <f>'GE4-attn'!I23</f>
        <v>0.1333333333</v>
      </c>
      <c r="AB24" s="127">
        <f>'GE4-attn'!J23</f>
        <v>0.2666666667</v>
      </c>
      <c r="AC24" s="127">
        <f>'GE4-attn'!K23</f>
        <v>0.2</v>
      </c>
      <c r="AD24" s="127">
        <f>'GE4-attn'!L23</f>
        <v>0.25</v>
      </c>
      <c r="AE24" s="127">
        <f>'GE4-attn'!M23</f>
        <v>0.2</v>
      </c>
      <c r="AF24" s="127">
        <f>'GE4-attn'!N23</f>
        <v>0.1</v>
      </c>
      <c r="AG24" s="127">
        <f>'GE4-attn'!O23</f>
        <v>0.15</v>
      </c>
      <c r="AH24" s="127">
        <f>'GE4-attn'!P23</f>
        <v>0.225</v>
      </c>
      <c r="AI24" s="127">
        <f>'GE4-attn'!Q23</f>
        <v>0.3</v>
      </c>
      <c r="AJ24" s="127">
        <f>'GE4-attn'!R23</f>
        <v>0.2</v>
      </c>
      <c r="AK24" s="127">
        <f>'GE4-attn'!S23</f>
        <v>0.2</v>
      </c>
    </row>
    <row r="25" ht="15.75" customHeight="1">
      <c r="C25" s="140" t="s">
        <v>181</v>
      </c>
      <c r="D25" s="146" t="s">
        <v>182</v>
      </c>
      <c r="E25" s="127">
        <f>'CC11-attn'!E10</f>
        <v>1.666666667</v>
      </c>
      <c r="F25" s="127">
        <f>'CC11-attn'!F10</f>
        <v>1.666666667</v>
      </c>
      <c r="G25" s="127">
        <f>'CC11-attn'!G10</f>
        <v>1.75</v>
      </c>
      <c r="H25" s="127">
        <f>'CC11-attn'!H10</f>
        <v>2</v>
      </c>
      <c r="I25" s="127">
        <f>'CC11-attn'!I10</f>
        <v>1.333333333</v>
      </c>
      <c r="J25" s="127">
        <f>'CC11-attn'!J10</f>
        <v>1.666666667</v>
      </c>
      <c r="K25" s="127">
        <f>'CC11-attn'!K10</f>
        <v>1.666666667</v>
      </c>
      <c r="L25" s="127">
        <f>'CC11-attn'!L10</f>
        <v>2.5</v>
      </c>
      <c r="M25" s="127">
        <f>'CC11-attn'!M10</f>
        <v>2.333333333</v>
      </c>
      <c r="N25" s="127">
        <f>'CC11-attn'!N10</f>
        <v>1</v>
      </c>
      <c r="O25" s="127">
        <f>'CC11-attn'!O10</f>
        <v>2</v>
      </c>
      <c r="P25" s="127">
        <f>'CC11-attn'!P10</f>
        <v>2.5</v>
      </c>
      <c r="Q25" s="127">
        <f>'CC11-attn'!Q10</f>
        <v>1.5</v>
      </c>
      <c r="R25" s="127">
        <f>'CC11-attn'!R10</f>
        <v>1.75</v>
      </c>
      <c r="S25" s="127">
        <f>'CC11-attn'!S10</f>
        <v>3</v>
      </c>
      <c r="U25" s="140" t="s">
        <v>181</v>
      </c>
      <c r="V25" s="146" t="s">
        <v>182</v>
      </c>
      <c r="W25" s="127">
        <f>'CC11-attn'!E23</f>
        <v>0.1111111111</v>
      </c>
      <c r="X25" s="127">
        <f>'CC11-attn'!F23</f>
        <v>0.1111111111</v>
      </c>
      <c r="Y25" s="127">
        <f>'CC11-attn'!G23</f>
        <v>0.1166666667</v>
      </c>
      <c r="Z25" s="127">
        <f>'CC11-attn'!H23</f>
        <v>0.1333333333</v>
      </c>
      <c r="AA25" s="127">
        <f>'CC11-attn'!I23</f>
        <v>0.08888888889</v>
      </c>
      <c r="AB25" s="127">
        <f>'CC11-attn'!J23</f>
        <v>0.1111111111</v>
      </c>
      <c r="AC25" s="127">
        <f>'CC11-attn'!K23</f>
        <v>0.1111111111</v>
      </c>
      <c r="AD25" s="127">
        <f>'CC11-attn'!L23</f>
        <v>0.1666666667</v>
      </c>
      <c r="AE25" s="127">
        <f>'CC11-attn'!M23</f>
        <v>0.1555555556</v>
      </c>
      <c r="AF25" s="127">
        <f>'CC11-attn'!N23</f>
        <v>0.06666666667</v>
      </c>
      <c r="AG25" s="127">
        <f>'CC11-attn'!O23</f>
        <v>0.1333333333</v>
      </c>
      <c r="AH25" s="127">
        <f>'CC11-attn'!P23</f>
        <v>0.1666666667</v>
      </c>
      <c r="AI25" s="127">
        <f>'CC11-attn'!Q23</f>
        <v>0.1</v>
      </c>
      <c r="AJ25" s="127">
        <f>'CC11-attn'!R23</f>
        <v>0.1166666667</v>
      </c>
      <c r="AK25" s="127">
        <f>'CC11-attn'!S23</f>
        <v>0.2</v>
      </c>
    </row>
    <row r="26" ht="15.75" customHeight="1">
      <c r="C26" s="65"/>
      <c r="D26" s="146" t="s">
        <v>183</v>
      </c>
      <c r="E26" s="127">
        <f>'CC12-attn'!E10</f>
        <v>2.5</v>
      </c>
      <c r="F26" s="127">
        <f>'CC12-attn'!F10</f>
        <v>2</v>
      </c>
      <c r="G26" s="127">
        <f>'CC12-attn'!G10</f>
        <v>1</v>
      </c>
      <c r="H26" s="127">
        <f>'CC12-attn'!H10</f>
        <v>1.666666667</v>
      </c>
      <c r="I26" s="127">
        <f>'CC12-attn'!I10</f>
        <v>2.25</v>
      </c>
      <c r="J26" s="127">
        <f>'CC12-attn'!J10</f>
        <v>2.333333333</v>
      </c>
      <c r="K26" s="127">
        <f>'CC12-attn'!K10</f>
        <v>1.666666667</v>
      </c>
      <c r="L26" s="127">
        <f>'CC12-attn'!L10</f>
        <v>1.75</v>
      </c>
      <c r="M26" s="127">
        <f>'CC12-attn'!M10</f>
        <v>2</v>
      </c>
      <c r="N26" s="127">
        <f>'CC12-attn'!N10</f>
        <v>1.5</v>
      </c>
      <c r="O26" s="127">
        <f>'CC12-attn'!O10</f>
        <v>1.5</v>
      </c>
      <c r="P26" s="127">
        <f>'CC12-attn'!P10</f>
        <v>1</v>
      </c>
      <c r="Q26" s="127">
        <f>'CC12-attn'!Q10</f>
        <v>1.75</v>
      </c>
      <c r="R26" s="127">
        <f>'CC12-attn'!R10</f>
        <v>3</v>
      </c>
      <c r="S26" s="127">
        <f>'CC12-attn'!S10</f>
        <v>2</v>
      </c>
      <c r="U26" s="65"/>
      <c r="V26" s="146" t="s">
        <v>183</v>
      </c>
      <c r="W26" s="127">
        <f>'CC12-attn'!E23</f>
        <v>0.25</v>
      </c>
      <c r="X26" s="127">
        <f>'CC12-attn'!F23</f>
        <v>0.2</v>
      </c>
      <c r="Y26" s="127">
        <f>'CC12-attn'!G23</f>
        <v>0.1</v>
      </c>
      <c r="Z26" s="127">
        <f>'CC12-attn'!H23</f>
        <v>0.1666666667</v>
      </c>
      <c r="AA26" s="127">
        <f>'CC12-attn'!I23</f>
        <v>0.225</v>
      </c>
      <c r="AB26" s="127">
        <f>'CC12-attn'!J23</f>
        <v>0.2333333333</v>
      </c>
      <c r="AC26" s="127">
        <f>'CC12-attn'!K23</f>
        <v>0.1666666667</v>
      </c>
      <c r="AD26" s="127">
        <f>'CC12-attn'!L23</f>
        <v>0.175</v>
      </c>
      <c r="AE26" s="127">
        <f>'CC12-attn'!M23</f>
        <v>0.2</v>
      </c>
      <c r="AF26" s="127">
        <f>'CC12-attn'!N23</f>
        <v>0.15</v>
      </c>
      <c r="AG26" s="127">
        <f>'CC12-attn'!O23</f>
        <v>0.15</v>
      </c>
      <c r="AH26" s="127">
        <f>'CC12-attn'!P23</f>
        <v>0.1</v>
      </c>
      <c r="AI26" s="127">
        <f>'CC12-attn'!Q23</f>
        <v>0.175</v>
      </c>
      <c r="AJ26" s="127">
        <f>'CC12-attn'!R23</f>
        <v>0.3</v>
      </c>
      <c r="AK26" s="127">
        <f>'CC12-attn'!S23</f>
        <v>0.2</v>
      </c>
    </row>
    <row r="27" ht="15.75" customHeight="1">
      <c r="C27" s="65"/>
      <c r="D27" s="146" t="s">
        <v>184</v>
      </c>
      <c r="E27" s="127">
        <f>'DSEA1-attn'!E10</f>
        <v>1.75</v>
      </c>
      <c r="F27" s="127">
        <f>'DSEA1-attn'!F10</f>
        <v>1.25</v>
      </c>
      <c r="G27" s="127">
        <f>'DSEA1-attn'!G10</f>
        <v>2</v>
      </c>
      <c r="H27" s="127">
        <f>'DSEA1-attn'!H10</f>
        <v>2.666666667</v>
      </c>
      <c r="I27" s="127">
        <f>'DSEA1-attn'!I10</f>
        <v>2.333333333</v>
      </c>
      <c r="J27" s="127">
        <f>'DSEA1-attn'!J10</f>
        <v>3</v>
      </c>
      <c r="K27" s="127">
        <f>'DSEA1-attn'!K10</f>
        <v>2</v>
      </c>
      <c r="L27" s="127">
        <f>'DSEA1-attn'!L10</f>
        <v>1.75</v>
      </c>
      <c r="M27" s="127">
        <f>'DSEA1-attn'!M10</f>
        <v>2.25</v>
      </c>
      <c r="N27" s="127">
        <f>'DSEA1-attn'!N10</f>
        <v>2.5</v>
      </c>
      <c r="O27" s="127">
        <f>'DSEA1-attn'!O10</f>
        <v>3</v>
      </c>
      <c r="P27" s="127">
        <f>'DSEA1-attn'!P10</f>
        <v>1.5</v>
      </c>
      <c r="Q27" s="127">
        <f>'DSEA1-attn'!Q10</f>
        <v>2.75</v>
      </c>
      <c r="R27" s="127">
        <f>'DSEA1-attn'!R10</f>
        <v>2</v>
      </c>
      <c r="S27" s="127">
        <f>'DSEA1-attn'!S10</f>
        <v>2</v>
      </c>
      <c r="U27" s="65"/>
      <c r="V27" s="146" t="s">
        <v>184</v>
      </c>
      <c r="W27" s="127">
        <f>'DSEA1-attn'!E23</f>
        <v>0.1458333333</v>
      </c>
      <c r="X27" s="127">
        <f>'DSEA1-attn'!F23</f>
        <v>0.1041666667</v>
      </c>
      <c r="Y27" s="127">
        <f>'DSEA1-attn'!G23</f>
        <v>0.1666666667</v>
      </c>
      <c r="Z27" s="127">
        <f>'DSEA1-attn'!H23</f>
        <v>0.2222222222</v>
      </c>
      <c r="AA27" s="127">
        <f>'DSEA1-attn'!I23</f>
        <v>0.1944444444</v>
      </c>
      <c r="AB27" s="127">
        <f>'DSEA1-attn'!J23</f>
        <v>0.25</v>
      </c>
      <c r="AC27" s="127">
        <f>'DSEA1-attn'!K23</f>
        <v>0.1666666667</v>
      </c>
      <c r="AD27" s="127">
        <f>'DSEA1-attn'!L23</f>
        <v>0.1458333333</v>
      </c>
      <c r="AE27" s="127">
        <f>'DSEA1-attn'!M23</f>
        <v>0.1875</v>
      </c>
      <c r="AF27" s="127">
        <f>'DSEA1-attn'!N23</f>
        <v>0.2083333333</v>
      </c>
      <c r="AG27" s="127">
        <f>'DSEA1-attn'!O23</f>
        <v>0.25</v>
      </c>
      <c r="AH27" s="127">
        <f>'DSEA1-attn'!P23</f>
        <v>0.125</v>
      </c>
      <c r="AI27" s="127">
        <f>'DSEA1-attn'!Q23</f>
        <v>0.2291666667</v>
      </c>
      <c r="AJ27" s="127">
        <f>'DSEA1-attn'!R23</f>
        <v>0.1666666667</v>
      </c>
      <c r="AK27" s="127">
        <f>'DSEA1-attn'!S23</f>
        <v>0.1666666667</v>
      </c>
    </row>
    <row r="28" ht="15.75" customHeight="1">
      <c r="C28" s="76"/>
      <c r="D28" s="146" t="s">
        <v>185</v>
      </c>
      <c r="E28" s="127">
        <f>'DSEB1-attn'!E10</f>
        <v>1.5</v>
      </c>
      <c r="F28" s="127">
        <f>'DSEB1-attn'!F10</f>
        <v>2.5</v>
      </c>
      <c r="G28" s="127">
        <f>'DSEB1-attn'!G10</f>
        <v>1.75</v>
      </c>
      <c r="H28" s="127">
        <f>'DSEB1-attn'!H10</f>
        <v>1.666666667</v>
      </c>
      <c r="I28" s="127">
        <f>'DSEB1-attn'!I10</f>
        <v>1.5</v>
      </c>
      <c r="J28" s="127">
        <f>'DSEB1-attn'!J10</f>
        <v>2</v>
      </c>
      <c r="K28" s="127">
        <f>'DSEB1-attn'!K10</f>
        <v>2</v>
      </c>
      <c r="L28" s="127">
        <f>'DSEB1-attn'!L10</f>
        <v>1</v>
      </c>
      <c r="M28" s="127">
        <f>'DSEB1-attn'!M10</f>
        <v>2</v>
      </c>
      <c r="N28" s="127">
        <f>'DSEB1-attn'!N10</f>
        <v>1.333333333</v>
      </c>
      <c r="O28" s="127">
        <f>'DSEB1-attn'!O10</f>
        <v>2</v>
      </c>
      <c r="P28" s="127">
        <f>'DSEB1-attn'!P10</f>
        <v>1.75</v>
      </c>
      <c r="Q28" s="127">
        <f>'DSEB1-attn'!Q10</f>
        <v>2</v>
      </c>
      <c r="R28" s="127">
        <f>'DSEB1-attn'!R10</f>
        <v>2</v>
      </c>
      <c r="S28" s="127">
        <f>'DSEB1-attn'!S10</f>
        <v>1.5</v>
      </c>
      <c r="U28" s="76"/>
      <c r="V28" s="146" t="s">
        <v>185</v>
      </c>
      <c r="W28" s="127">
        <f>'DSEB1-attn'!E23</f>
        <v>0.15</v>
      </c>
      <c r="X28" s="127">
        <f>'DSEB1-attn'!F23</f>
        <v>0.25</v>
      </c>
      <c r="Y28" s="127">
        <f>'DSEB1-attn'!G23</f>
        <v>0.175</v>
      </c>
      <c r="Z28" s="127">
        <f>'DSEB1-attn'!H23</f>
        <v>0.1666666667</v>
      </c>
      <c r="AA28" s="127">
        <f>'DSEB1-attn'!I23</f>
        <v>0.15</v>
      </c>
      <c r="AB28" s="127">
        <f>'DSEB1-attn'!J23</f>
        <v>0.2</v>
      </c>
      <c r="AC28" s="127">
        <f>'DSEB1-attn'!K23</f>
        <v>0.2</v>
      </c>
      <c r="AD28" s="127">
        <f>'DSEB1-attn'!L23</f>
        <v>0.1</v>
      </c>
      <c r="AE28" s="127">
        <f>'DSEB1-attn'!M23</f>
        <v>0.2</v>
      </c>
      <c r="AF28" s="127">
        <f>'DSEB1-attn'!N23</f>
        <v>0.1333333333</v>
      </c>
      <c r="AG28" s="127">
        <f>'DSEB1-attn'!O23</f>
        <v>0.2</v>
      </c>
      <c r="AH28" s="127">
        <f>'DSEB1-attn'!P23</f>
        <v>0.175</v>
      </c>
      <c r="AI28" s="127">
        <f>'DSEB1-attn'!Q23</f>
        <v>0.2</v>
      </c>
      <c r="AJ28" s="127">
        <f>'DSEB1-attn'!R23</f>
        <v>0.2</v>
      </c>
      <c r="AK28" s="127">
        <f>'DSEB1-attn'!S23</f>
        <v>0.15</v>
      </c>
    </row>
    <row r="29" ht="15.75" customHeight="1">
      <c r="C29" s="140" t="s">
        <v>186</v>
      </c>
      <c r="D29" s="146" t="s">
        <v>187</v>
      </c>
      <c r="E29" s="127">
        <f>'CC13-attn'!E10</f>
        <v>1.75</v>
      </c>
      <c r="F29" s="127">
        <f>'CC13-attn'!F10</f>
        <v>1.666666667</v>
      </c>
      <c r="G29" s="127">
        <f>'CC13-attn'!G10</f>
        <v>2</v>
      </c>
      <c r="H29" s="127">
        <f>'CC13-attn'!H10</f>
        <v>1.75</v>
      </c>
      <c r="I29" s="127">
        <f>'CC13-attn'!I10</f>
        <v>2.25</v>
      </c>
      <c r="J29" s="127">
        <f>'CC13-attn'!J10</f>
        <v>2</v>
      </c>
      <c r="K29" s="127">
        <f>'CC13-attn'!K10</f>
        <v>1.666666667</v>
      </c>
      <c r="L29" s="127">
        <f>'CC13-attn'!L10</f>
        <v>2</v>
      </c>
      <c r="M29" s="127">
        <f>'CC13-attn'!M10</f>
        <v>2</v>
      </c>
      <c r="N29" s="127">
        <f>'CC13-attn'!N10</f>
        <v>2.333333333</v>
      </c>
      <c r="O29" s="127">
        <f>'CC13-attn'!O10</f>
        <v>1.75</v>
      </c>
      <c r="P29" s="127">
        <f>'CC13-attn'!P10</f>
        <v>1.666666667</v>
      </c>
      <c r="Q29" s="127">
        <f>'CC13-attn'!Q10</f>
        <v>2</v>
      </c>
      <c r="R29" s="127">
        <f>'CC13-attn'!R10</f>
        <v>2.75</v>
      </c>
      <c r="S29" s="127">
        <f>'CC13-attn'!S10</f>
        <v>2.5</v>
      </c>
      <c r="U29" s="140" t="s">
        <v>186</v>
      </c>
      <c r="V29" s="146" t="s">
        <v>187</v>
      </c>
      <c r="W29" s="127">
        <f>'CC13-attn'!E23</f>
        <v>0.7</v>
      </c>
      <c r="X29" s="127">
        <f>'CC13-attn'!F23</f>
        <v>0.6666666667</v>
      </c>
      <c r="Y29" s="127">
        <f>'CC13-attn'!G23</f>
        <v>0.8</v>
      </c>
      <c r="Z29" s="127">
        <f>'CC13-attn'!H23</f>
        <v>0.7</v>
      </c>
      <c r="AA29" s="127">
        <f>'CC13-attn'!I23</f>
        <v>0.9</v>
      </c>
      <c r="AB29" s="127">
        <f>'CC13-attn'!J23</f>
        <v>0.8</v>
      </c>
      <c r="AC29" s="127">
        <f>'CC13-attn'!K23</f>
        <v>0.6666666667</v>
      </c>
      <c r="AD29" s="127">
        <f>'CC13-attn'!L23</f>
        <v>0.8</v>
      </c>
      <c r="AE29" s="127">
        <f>'CC13-attn'!M23</f>
        <v>0.8</v>
      </c>
      <c r="AF29" s="127">
        <f>'CC13-attn'!N23</f>
        <v>0.9333333333</v>
      </c>
      <c r="AG29" s="127">
        <f>'CC13-attn'!O23</f>
        <v>0.7</v>
      </c>
      <c r="AH29" s="127">
        <f>'CC13-attn'!P23</f>
        <v>0.6666666667</v>
      </c>
      <c r="AI29" s="127">
        <f>'CC13-attn'!Q23</f>
        <v>0.8</v>
      </c>
      <c r="AJ29" s="127">
        <f>'CC13-attn'!R23</f>
        <v>1.1</v>
      </c>
      <c r="AK29" s="127">
        <f>'CC13-attn'!S23</f>
        <v>1</v>
      </c>
    </row>
    <row r="30" ht="15.75" customHeight="1">
      <c r="C30" s="65"/>
      <c r="D30" s="146" t="s">
        <v>188</v>
      </c>
      <c r="E30" s="127">
        <f>'CC14-attn'!D10</f>
        <v>1.75</v>
      </c>
      <c r="F30" s="127">
        <f>'CC14-attn'!E10</f>
        <v>1.5</v>
      </c>
      <c r="G30" s="127">
        <f>'CC14-attn'!F10</f>
        <v>2.666666667</v>
      </c>
      <c r="H30" s="127">
        <f>'CC14-attn'!G10</f>
        <v>2.666666667</v>
      </c>
      <c r="I30" s="127">
        <f>'CC14-attn'!H10</f>
        <v>1.5</v>
      </c>
      <c r="J30" s="127">
        <f>'CC14-attn'!I10</f>
        <v>2</v>
      </c>
      <c r="K30" s="127">
        <f>'CC14-attn'!J10</f>
        <v>1</v>
      </c>
      <c r="L30" s="127">
        <f>'CC14-attn'!K10</f>
        <v>2.333333333</v>
      </c>
      <c r="M30" s="127">
        <f>'CC14-attn'!L10</f>
        <v>1.666666667</v>
      </c>
      <c r="N30" s="127">
        <f>'CC14-attn'!M10</f>
        <v>2.5</v>
      </c>
      <c r="O30" s="127">
        <f>'CC14-attn'!N10</f>
        <v>2.666666667</v>
      </c>
      <c r="P30" s="127">
        <f>'CC14-attn'!O10</f>
        <v>2.666666667</v>
      </c>
      <c r="Q30" s="127">
        <f>'CC14-attn'!P10</f>
        <v>2.25</v>
      </c>
      <c r="R30" s="127">
        <f>'CC14-attn'!Q10</f>
        <v>2.5</v>
      </c>
      <c r="S30" s="127">
        <f>'CC14-attn'!R10</f>
        <v>1.666666667</v>
      </c>
      <c r="U30" s="65"/>
      <c r="V30" s="146" t="s">
        <v>188</v>
      </c>
      <c r="W30" s="127">
        <f>'CC14-attn'!D23</f>
        <v>0.5833333333</v>
      </c>
      <c r="X30" s="127">
        <f>'CC14-attn'!E23</f>
        <v>0.5</v>
      </c>
      <c r="Y30" s="127">
        <f>'CC14-attn'!F23</f>
        <v>0.8888888889</v>
      </c>
      <c r="Z30" s="127">
        <f>'CC14-attn'!G23</f>
        <v>0.8888888889</v>
      </c>
      <c r="AA30" s="127">
        <f>'CC14-attn'!H23</f>
        <v>0.5</v>
      </c>
      <c r="AB30" s="127">
        <f>'CC14-attn'!I23</f>
        <v>0.6666666667</v>
      </c>
      <c r="AC30" s="127">
        <f>'CC14-attn'!J23</f>
        <v>0.3333333333</v>
      </c>
      <c r="AD30" s="127">
        <f>'CC14-attn'!K23</f>
        <v>0.7777777778</v>
      </c>
      <c r="AE30" s="127">
        <f>'CC14-attn'!L23</f>
        <v>0.5555555556</v>
      </c>
      <c r="AF30" s="127">
        <f>'CC14-attn'!M23</f>
        <v>0.8333333333</v>
      </c>
      <c r="AG30" s="127">
        <f>'CC14-attn'!N23</f>
        <v>0.8888888889</v>
      </c>
      <c r="AH30" s="127">
        <f>'CC14-attn'!O23</f>
        <v>0.8888888889</v>
      </c>
      <c r="AI30" s="127">
        <f>'CC14-attn'!P23</f>
        <v>0.75</v>
      </c>
      <c r="AJ30" s="127">
        <f>'CC14-attn'!Q23</f>
        <v>0.8333333333</v>
      </c>
      <c r="AK30" s="127">
        <f>'CC14-attn'!R23</f>
        <v>0.5555555556</v>
      </c>
    </row>
    <row r="31" ht="15.75" customHeight="1">
      <c r="C31" s="65"/>
      <c r="D31" s="146" t="s">
        <v>189</v>
      </c>
      <c r="E31" s="127">
        <f>'DSEA2-attn'!E10</f>
        <v>2.25</v>
      </c>
      <c r="F31" s="127">
        <f>'DSEA2-attn'!F10</f>
        <v>1</v>
      </c>
      <c r="G31" s="127">
        <f>'DSEA2-attn'!G10</f>
        <v>3</v>
      </c>
      <c r="H31" s="127">
        <f>'DSEA2-attn'!H10</f>
        <v>2</v>
      </c>
      <c r="I31" s="127">
        <f>'DSEA2-attn'!I10</f>
        <v>2</v>
      </c>
      <c r="J31" s="127">
        <f>'DSEA2-attn'!J10</f>
        <v>1.666666667</v>
      </c>
      <c r="K31" s="127">
        <f>'DSEA2-attn'!K10</f>
        <v>1.666666667</v>
      </c>
      <c r="L31" s="127">
        <f>'DSEA2-attn'!L10</f>
        <v>1.333333333</v>
      </c>
      <c r="M31" s="127">
        <f>'DSEA2-attn'!M10</f>
        <v>2.25</v>
      </c>
      <c r="N31" s="127">
        <f>'DSEA2-attn'!N10</f>
        <v>2.25</v>
      </c>
      <c r="O31" s="127">
        <f>'DSEA2-attn'!O10</f>
        <v>1.5</v>
      </c>
      <c r="P31" s="127">
        <f>'DSEA2-attn'!P10</f>
        <v>2.25</v>
      </c>
      <c r="Q31" s="127">
        <f>'DSEA2-attn'!Q10</f>
        <v>2.333333333</v>
      </c>
      <c r="R31" s="127">
        <f>'DSEA2-attn'!R10</f>
        <v>1.5</v>
      </c>
      <c r="S31" s="127">
        <f>'DSEA2-attn'!S10</f>
        <v>3</v>
      </c>
      <c r="U31" s="65"/>
      <c r="V31" s="146" t="s">
        <v>189</v>
      </c>
      <c r="W31" s="127">
        <f>'DSEA2-attn'!E23</f>
        <v>1.4625</v>
      </c>
      <c r="X31" s="127">
        <f>'DSEA2-attn'!F23</f>
        <v>0.65</v>
      </c>
      <c r="Y31" s="127">
        <f>'DSEA2-attn'!G23</f>
        <v>1.95</v>
      </c>
      <c r="Z31" s="127">
        <f>'DSEA2-attn'!H23</f>
        <v>1.3</v>
      </c>
      <c r="AA31" s="127">
        <f>'DSEA2-attn'!I23</f>
        <v>1.3</v>
      </c>
      <c r="AB31" s="127">
        <f>'DSEA2-attn'!J23</f>
        <v>1.083333333</v>
      </c>
      <c r="AC31" s="127">
        <f>'DSEA2-attn'!K23</f>
        <v>1.083333333</v>
      </c>
      <c r="AD31" s="127">
        <f>'DSEA2-attn'!L23</f>
        <v>0.8666666667</v>
      </c>
      <c r="AE31" s="127">
        <f>'DSEA2-attn'!M23</f>
        <v>1.4625</v>
      </c>
      <c r="AF31" s="127">
        <f>'DSEA2-attn'!N23</f>
        <v>1.4625</v>
      </c>
      <c r="AG31" s="127">
        <f>'DSEA2-attn'!O23</f>
        <v>0.975</v>
      </c>
      <c r="AH31" s="127">
        <f>'DSEA2-attn'!P23</f>
        <v>1.4625</v>
      </c>
      <c r="AI31" s="127">
        <f>'DSEA2-attn'!Q23</f>
        <v>1.516666667</v>
      </c>
      <c r="AJ31" s="127">
        <f>'DSEA2-attn'!R23</f>
        <v>0.975</v>
      </c>
      <c r="AK31" s="127">
        <f>'DSEA2-attn'!S23</f>
        <v>1.95</v>
      </c>
    </row>
    <row r="32" ht="15.75" customHeight="1">
      <c r="C32" s="76"/>
      <c r="D32" s="146" t="s">
        <v>190</v>
      </c>
      <c r="E32" s="129">
        <f>'DSEB2-Caln'!E10</f>
        <v>2</v>
      </c>
      <c r="F32" s="129">
        <f>'DSEB2-Caln'!F10</f>
        <v>1.5</v>
      </c>
      <c r="G32" s="129">
        <f>'DSEB2-Caln'!G10</f>
        <v>2</v>
      </c>
      <c r="H32" s="129">
        <f>'DSEB2-Caln'!H10</f>
        <v>1.5</v>
      </c>
      <c r="I32" s="129">
        <f>'DSEB2-Caln'!I10</f>
        <v>1.75</v>
      </c>
      <c r="J32" s="129">
        <f>'DSEB2-Caln'!J10</f>
        <v>1.333333333</v>
      </c>
      <c r="K32" s="129">
        <f>'DSEB2-Caln'!K10</f>
        <v>2.666666667</v>
      </c>
      <c r="L32" s="129">
        <f>'DSEB2-Caln'!L10</f>
        <v>1.333333333</v>
      </c>
      <c r="M32" s="129">
        <f>'DSEB2-Caln'!M10</f>
        <v>1.666666667</v>
      </c>
      <c r="N32" s="129">
        <f>'DSEB2-Caln'!N10</f>
        <v>2</v>
      </c>
      <c r="O32" s="129">
        <f>'DSEB2-Caln'!O10</f>
        <v>2.666666667</v>
      </c>
      <c r="P32" s="129">
        <f>'DSEB2-Caln'!P10</f>
        <v>2</v>
      </c>
      <c r="Q32" s="129">
        <f>'DSEB2-Caln'!Q10</f>
        <v>2.5</v>
      </c>
      <c r="R32" s="129">
        <f>'DSEB2-Caln'!R10</f>
        <v>1.5</v>
      </c>
      <c r="S32" s="129">
        <f>'DSEB2-Caln'!S10</f>
        <v>2.333333333</v>
      </c>
      <c r="U32" s="76"/>
      <c r="V32" s="146" t="s">
        <v>190</v>
      </c>
      <c r="W32" s="127">
        <f>'DSEB2-Caln'!E23</f>
        <v>1.8</v>
      </c>
      <c r="X32" s="127">
        <f>'DSEB2-Caln'!F23</f>
        <v>1.35</v>
      </c>
      <c r="Y32" s="127">
        <f>'DSEB2-Caln'!G23</f>
        <v>1.8</v>
      </c>
      <c r="Z32" s="127">
        <f>'DSEB2-Caln'!H23</f>
        <v>1.35</v>
      </c>
      <c r="AA32" s="127">
        <f>'DSEB2-Caln'!I23</f>
        <v>1.575</v>
      </c>
      <c r="AB32" s="127">
        <f>'DSEB2-Caln'!J23</f>
        <v>1.2</v>
      </c>
      <c r="AC32" s="127">
        <f>'DSEB2-Caln'!K23</f>
        <v>2.4</v>
      </c>
      <c r="AD32" s="127">
        <f>'DSEB2-Caln'!L23</f>
        <v>1.2</v>
      </c>
      <c r="AE32" s="127">
        <f>'DSEB2-Caln'!M23</f>
        <v>1.5</v>
      </c>
      <c r="AF32" s="127">
        <f>'DSEB2-Caln'!N23</f>
        <v>1.8</v>
      </c>
      <c r="AG32" s="127">
        <f>'DSEB2-Caln'!O23</f>
        <v>2.4</v>
      </c>
      <c r="AH32" s="127">
        <f>'DSEB2-Caln'!P23</f>
        <v>1.8</v>
      </c>
      <c r="AI32" s="127">
        <f>'DSEB2-Caln'!Q23</f>
        <v>2.25</v>
      </c>
      <c r="AJ32" s="127">
        <f>'DSEB2-Caln'!R23</f>
        <v>1.35</v>
      </c>
      <c r="AK32" s="127">
        <f>'DSEB2-Caln'!S23</f>
        <v>2.1</v>
      </c>
    </row>
    <row r="33" ht="25.5" customHeight="1">
      <c r="C33" s="103" t="s">
        <v>191</v>
      </c>
      <c r="D33" s="147" t="s">
        <v>192</v>
      </c>
      <c r="E33" s="103">
        <f t="shared" ref="E33:S33" si="1">AVERAGE(E7:E32)</f>
        <v>1.929487179</v>
      </c>
      <c r="F33" s="103">
        <f t="shared" si="1"/>
        <v>1.932692308</v>
      </c>
      <c r="G33" s="103">
        <f t="shared" si="1"/>
        <v>1.983974359</v>
      </c>
      <c r="H33" s="103">
        <f t="shared" si="1"/>
        <v>2.009615385</v>
      </c>
      <c r="I33" s="103">
        <f t="shared" si="1"/>
        <v>1.852564103</v>
      </c>
      <c r="J33" s="103">
        <f t="shared" si="1"/>
        <v>2.105769231</v>
      </c>
      <c r="K33" s="103">
        <f t="shared" si="1"/>
        <v>1.878205128</v>
      </c>
      <c r="L33" s="103">
        <f t="shared" si="1"/>
        <v>1.923076923</v>
      </c>
      <c r="M33" s="103">
        <f t="shared" si="1"/>
        <v>2.102564103</v>
      </c>
      <c r="N33" s="103">
        <f t="shared" si="1"/>
        <v>1.971153846</v>
      </c>
      <c r="O33" s="103">
        <f t="shared" si="1"/>
        <v>1.945512821</v>
      </c>
      <c r="P33" s="103">
        <f t="shared" si="1"/>
        <v>1.945512821</v>
      </c>
      <c r="Q33" s="103">
        <f t="shared" si="1"/>
        <v>1.932692308</v>
      </c>
      <c r="R33" s="103">
        <f t="shared" si="1"/>
        <v>1.891025641</v>
      </c>
      <c r="S33" s="103">
        <f t="shared" si="1"/>
        <v>2.125</v>
      </c>
      <c r="U33" s="103" t="s">
        <v>191</v>
      </c>
      <c r="V33" s="147" t="s">
        <v>192</v>
      </c>
      <c r="W33" s="103">
        <f t="shared" ref="W33:AK33" si="2">AVERAGE(W7:W32)</f>
        <v>1.132959402</v>
      </c>
      <c r="X33" s="103">
        <f t="shared" si="2"/>
        <v>1.147916667</v>
      </c>
      <c r="Y33" s="103">
        <f t="shared" si="2"/>
        <v>1.209401709</v>
      </c>
      <c r="Z33" s="103">
        <f t="shared" si="2"/>
        <v>1.19284188</v>
      </c>
      <c r="AA33" s="103">
        <f t="shared" si="2"/>
        <v>1.088568376</v>
      </c>
      <c r="AB33" s="103">
        <f t="shared" si="2"/>
        <v>1.23525641</v>
      </c>
      <c r="AC33" s="103">
        <f t="shared" si="2"/>
        <v>1.084081197</v>
      </c>
      <c r="AD33" s="103">
        <f t="shared" si="2"/>
        <v>1.147061966</v>
      </c>
      <c r="AE33" s="103">
        <f t="shared" si="2"/>
        <v>1.266613248</v>
      </c>
      <c r="AF33" s="103">
        <f t="shared" si="2"/>
        <v>1.225106838</v>
      </c>
      <c r="AG33" s="103">
        <f t="shared" si="2"/>
        <v>1.14642094</v>
      </c>
      <c r="AH33" s="103">
        <f t="shared" si="2"/>
        <v>1.174893162</v>
      </c>
      <c r="AI33" s="103">
        <f t="shared" si="2"/>
        <v>1.07991453</v>
      </c>
      <c r="AJ33" s="103">
        <f t="shared" si="2"/>
        <v>1.110950855</v>
      </c>
      <c r="AK33" s="103">
        <f t="shared" si="2"/>
        <v>1.259081197</v>
      </c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6">
    <mergeCell ref="U5:U6"/>
    <mergeCell ref="V5:V6"/>
    <mergeCell ref="U7:U10"/>
    <mergeCell ref="U11:U14"/>
    <mergeCell ref="U15:U19"/>
    <mergeCell ref="U20:U24"/>
    <mergeCell ref="U25:U28"/>
    <mergeCell ref="U29:U32"/>
    <mergeCell ref="W5:AH5"/>
    <mergeCell ref="AI5:AK5"/>
    <mergeCell ref="G2:O2"/>
    <mergeCell ref="Y2:AG2"/>
    <mergeCell ref="C3:S3"/>
    <mergeCell ref="U3:AK3"/>
    <mergeCell ref="U4:AK4"/>
    <mergeCell ref="C5:C6"/>
    <mergeCell ref="D5:D6"/>
    <mergeCell ref="C25:C28"/>
    <mergeCell ref="C29:C32"/>
    <mergeCell ref="C4:S4"/>
    <mergeCell ref="E5:P5"/>
    <mergeCell ref="Q5:S5"/>
    <mergeCell ref="C7:C10"/>
    <mergeCell ref="C11:C14"/>
    <mergeCell ref="C15:C19"/>
    <mergeCell ref="C20:C24"/>
  </mergeCells>
  <printOptions/>
  <pageMargins bottom="0.75" footer="0.0" header="0.0" left="0.7" right="0.7" top="0.75"/>
  <pageSetup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8.0"/>
    <col customWidth="1" min="5" max="5" width="9.57"/>
    <col customWidth="1" min="6" max="26" width="8.0"/>
  </cols>
  <sheetData>
    <row r="2">
      <c r="D2" s="103" t="s">
        <v>112</v>
      </c>
    </row>
    <row r="3" ht="15.75" customHeight="1"/>
    <row r="4" ht="48.0" customHeight="1">
      <c r="D4" s="104" t="s">
        <v>113</v>
      </c>
      <c r="E4" s="105" t="s">
        <v>114</v>
      </c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7"/>
      <c r="Q4" s="105" t="s">
        <v>115</v>
      </c>
      <c r="R4" s="106"/>
      <c r="S4" s="107"/>
    </row>
    <row r="5" ht="142.5" customHeight="1">
      <c r="D5" s="108"/>
      <c r="E5" s="109" t="s">
        <v>116</v>
      </c>
      <c r="F5" s="110" t="s">
        <v>117</v>
      </c>
      <c r="G5" s="111" t="s">
        <v>118</v>
      </c>
      <c r="H5" s="112" t="s">
        <v>119</v>
      </c>
      <c r="I5" s="113" t="s">
        <v>120</v>
      </c>
      <c r="J5" s="114" t="s">
        <v>121</v>
      </c>
      <c r="K5" s="115" t="s">
        <v>122</v>
      </c>
      <c r="L5" s="116" t="s">
        <v>123</v>
      </c>
      <c r="M5" s="117" t="s">
        <v>124</v>
      </c>
      <c r="N5" s="118" t="s">
        <v>125</v>
      </c>
      <c r="O5" s="118" t="s">
        <v>126</v>
      </c>
      <c r="P5" s="119" t="s">
        <v>127</v>
      </c>
      <c r="Q5" s="120" t="s">
        <v>128</v>
      </c>
      <c r="R5" s="120" t="s">
        <v>129</v>
      </c>
      <c r="S5" s="120" t="s">
        <v>130</v>
      </c>
    </row>
    <row r="6" ht="16.5" customHeight="1">
      <c r="D6" s="121" t="s">
        <v>131</v>
      </c>
      <c r="E6" s="122">
        <v>1.0</v>
      </c>
      <c r="F6" s="122">
        <v>3.0</v>
      </c>
      <c r="G6" s="122">
        <v>2.0</v>
      </c>
      <c r="H6" s="122">
        <v>3.0</v>
      </c>
      <c r="I6" s="122">
        <v>2.0</v>
      </c>
      <c r="J6" s="122">
        <v>3.0</v>
      </c>
      <c r="K6" s="122">
        <v>2.0</v>
      </c>
      <c r="L6" s="122">
        <v>3.0</v>
      </c>
      <c r="M6" s="122">
        <v>1.0</v>
      </c>
      <c r="N6" s="122">
        <v>0.0</v>
      </c>
      <c r="O6" s="122">
        <v>3.0</v>
      </c>
      <c r="P6" s="122">
        <v>0.0</v>
      </c>
      <c r="Q6" s="122">
        <v>0.0</v>
      </c>
      <c r="R6" s="123">
        <v>3.0</v>
      </c>
      <c r="S6" s="123">
        <v>1.0</v>
      </c>
    </row>
    <row r="7" ht="16.5" customHeight="1">
      <c r="D7" s="121" t="s">
        <v>132</v>
      </c>
      <c r="E7" s="122">
        <v>2.0</v>
      </c>
      <c r="F7" s="122">
        <v>1.0</v>
      </c>
      <c r="G7" s="122">
        <v>2.0</v>
      </c>
      <c r="H7" s="122">
        <v>0.0</v>
      </c>
      <c r="I7" s="122">
        <v>3.0</v>
      </c>
      <c r="J7" s="122">
        <v>3.0</v>
      </c>
      <c r="K7" s="122">
        <v>1.0</v>
      </c>
      <c r="L7" s="122">
        <v>1.0</v>
      </c>
      <c r="M7" s="122">
        <v>0.0</v>
      </c>
      <c r="N7" s="122">
        <v>1.0</v>
      </c>
      <c r="O7" s="122">
        <v>1.0</v>
      </c>
      <c r="P7" s="122">
        <v>3.0</v>
      </c>
      <c r="Q7" s="122">
        <v>1.0</v>
      </c>
      <c r="R7" s="122">
        <v>2.0</v>
      </c>
      <c r="S7" s="122">
        <v>1.0</v>
      </c>
    </row>
    <row r="8" ht="16.5" customHeight="1">
      <c r="D8" s="121" t="s">
        <v>133</v>
      </c>
      <c r="E8" s="122">
        <v>2.0</v>
      </c>
      <c r="F8" s="122">
        <v>1.0</v>
      </c>
      <c r="G8" s="122">
        <v>2.0</v>
      </c>
      <c r="H8" s="122">
        <v>0.0</v>
      </c>
      <c r="I8" s="122">
        <v>3.0</v>
      </c>
      <c r="J8" s="122">
        <v>0.0</v>
      </c>
      <c r="K8" s="122">
        <v>2.0</v>
      </c>
      <c r="L8" s="122">
        <v>0.0</v>
      </c>
      <c r="M8" s="122">
        <v>0.0</v>
      </c>
      <c r="N8" s="122">
        <v>1.0</v>
      </c>
      <c r="O8" s="122">
        <v>1.0</v>
      </c>
      <c r="P8" s="122">
        <v>2.0</v>
      </c>
      <c r="Q8" s="122">
        <v>3.0</v>
      </c>
      <c r="R8" s="122">
        <v>2.0</v>
      </c>
      <c r="S8" s="122">
        <v>0.0</v>
      </c>
    </row>
    <row r="9" ht="16.5" customHeight="1">
      <c r="D9" s="121" t="s">
        <v>134</v>
      </c>
      <c r="E9" s="122">
        <v>2.0</v>
      </c>
      <c r="F9" s="122">
        <v>1.0</v>
      </c>
      <c r="G9" s="122">
        <v>2.0</v>
      </c>
      <c r="H9" s="122">
        <v>0.0</v>
      </c>
      <c r="I9" s="122">
        <v>3.0</v>
      </c>
      <c r="J9" s="122">
        <v>0.0</v>
      </c>
      <c r="K9" s="122">
        <v>0.0</v>
      </c>
      <c r="L9" s="122">
        <v>2.0</v>
      </c>
      <c r="M9" s="122">
        <v>0.0</v>
      </c>
      <c r="N9" s="122">
        <v>3.0</v>
      </c>
      <c r="O9" s="122">
        <v>2.0</v>
      </c>
      <c r="P9" s="122">
        <v>0.0</v>
      </c>
      <c r="Q9" s="122">
        <v>0.0</v>
      </c>
      <c r="R9" s="122">
        <v>0.0</v>
      </c>
      <c r="S9" s="123">
        <v>2.0</v>
      </c>
    </row>
    <row r="10" ht="16.5" customHeight="1">
      <c r="B10" s="103" t="s">
        <v>135</v>
      </c>
      <c r="D10" s="124" t="s">
        <v>136</v>
      </c>
      <c r="E10" s="125">
        <f t="shared" ref="E10:Q10" si="1">IFERROR(AVERAGEIF(E6:E9,"&lt;&gt;0",E6:E9),0)</f>
        <v>1.75</v>
      </c>
      <c r="F10" s="125">
        <f t="shared" si="1"/>
        <v>1.5</v>
      </c>
      <c r="G10" s="125">
        <f t="shared" si="1"/>
        <v>2</v>
      </c>
      <c r="H10" s="125">
        <f t="shared" si="1"/>
        <v>3</v>
      </c>
      <c r="I10" s="125">
        <f t="shared" si="1"/>
        <v>2.75</v>
      </c>
      <c r="J10" s="125">
        <f t="shared" si="1"/>
        <v>3</v>
      </c>
      <c r="K10" s="125">
        <f t="shared" si="1"/>
        <v>1.666666667</v>
      </c>
      <c r="L10" s="125">
        <f t="shared" si="1"/>
        <v>2</v>
      </c>
      <c r="M10" s="125">
        <f t="shared" si="1"/>
        <v>1</v>
      </c>
      <c r="N10" s="125">
        <f t="shared" si="1"/>
        <v>1.666666667</v>
      </c>
      <c r="O10" s="125">
        <f t="shared" si="1"/>
        <v>1.75</v>
      </c>
      <c r="P10" s="125">
        <f t="shared" si="1"/>
        <v>2.5</v>
      </c>
      <c r="Q10" s="125">
        <f t="shared" si="1"/>
        <v>2</v>
      </c>
      <c r="R10" s="125">
        <v>1.0</v>
      </c>
      <c r="S10" s="125">
        <f>IFERROR(AVERAGEIF(S6:S9,"&lt;&gt;0",S6:S9),0)</f>
        <v>1.333333333</v>
      </c>
    </row>
    <row r="12" ht="15.75" customHeight="1"/>
    <row r="13" ht="48.0" customHeight="1">
      <c r="B13" s="103" t="s">
        <v>137</v>
      </c>
      <c r="D13" s="104" t="s">
        <v>113</v>
      </c>
      <c r="E13" s="105" t="s">
        <v>114</v>
      </c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7"/>
      <c r="Q13" s="105" t="s">
        <v>115</v>
      </c>
      <c r="R13" s="106"/>
      <c r="S13" s="107"/>
    </row>
    <row r="14" ht="142.5" customHeight="1">
      <c r="D14" s="108"/>
      <c r="E14" s="109" t="s">
        <v>116</v>
      </c>
      <c r="F14" s="110" t="s">
        <v>117</v>
      </c>
      <c r="G14" s="111" t="s">
        <v>118</v>
      </c>
      <c r="H14" s="112" t="s">
        <v>119</v>
      </c>
      <c r="I14" s="113" t="s">
        <v>120</v>
      </c>
      <c r="J14" s="114" t="s">
        <v>121</v>
      </c>
      <c r="K14" s="115" t="s">
        <v>122</v>
      </c>
      <c r="L14" s="116" t="s">
        <v>123</v>
      </c>
      <c r="M14" s="117" t="s">
        <v>124</v>
      </c>
      <c r="N14" s="118" t="s">
        <v>125</v>
      </c>
      <c r="O14" s="118" t="s">
        <v>126</v>
      </c>
      <c r="P14" s="119" t="s">
        <v>127</v>
      </c>
      <c r="Q14" s="120" t="s">
        <v>128</v>
      </c>
      <c r="R14" s="120" t="s">
        <v>129</v>
      </c>
      <c r="S14" s="120" t="s">
        <v>130</v>
      </c>
    </row>
    <row r="15" ht="16.5" customHeight="1">
      <c r="C15" s="103">
        <f>'GE3'!N19</f>
        <v>2.7</v>
      </c>
      <c r="D15" s="121" t="s">
        <v>131</v>
      </c>
      <c r="E15" s="122">
        <f t="shared" ref="E15:S15" si="2">($C$15*E6/3)</f>
        <v>0.9</v>
      </c>
      <c r="F15" s="122">
        <f t="shared" si="2"/>
        <v>2.7</v>
      </c>
      <c r="G15" s="122">
        <f t="shared" si="2"/>
        <v>1.8</v>
      </c>
      <c r="H15" s="122">
        <f t="shared" si="2"/>
        <v>2.7</v>
      </c>
      <c r="I15" s="122">
        <f t="shared" si="2"/>
        <v>1.8</v>
      </c>
      <c r="J15" s="122">
        <f t="shared" si="2"/>
        <v>2.7</v>
      </c>
      <c r="K15" s="122">
        <f t="shared" si="2"/>
        <v>1.8</v>
      </c>
      <c r="L15" s="122">
        <f t="shared" si="2"/>
        <v>2.7</v>
      </c>
      <c r="M15" s="122">
        <f t="shared" si="2"/>
        <v>0.9</v>
      </c>
      <c r="N15" s="122">
        <f t="shared" si="2"/>
        <v>0</v>
      </c>
      <c r="O15" s="122">
        <f t="shared" si="2"/>
        <v>2.7</v>
      </c>
      <c r="P15" s="122">
        <f t="shared" si="2"/>
        <v>0</v>
      </c>
      <c r="Q15" s="122">
        <f t="shared" si="2"/>
        <v>0</v>
      </c>
      <c r="R15" s="122">
        <f t="shared" si="2"/>
        <v>2.7</v>
      </c>
      <c r="S15" s="122">
        <f t="shared" si="2"/>
        <v>0.9</v>
      </c>
    </row>
    <row r="16" ht="16.5" customHeight="1">
      <c r="D16" s="121" t="s">
        <v>132</v>
      </c>
      <c r="E16" s="122">
        <f t="shared" ref="E16:S16" si="3">($C$15*E7/3)</f>
        <v>1.8</v>
      </c>
      <c r="F16" s="122">
        <f t="shared" si="3"/>
        <v>0.9</v>
      </c>
      <c r="G16" s="122">
        <f t="shared" si="3"/>
        <v>1.8</v>
      </c>
      <c r="H16" s="122">
        <f t="shared" si="3"/>
        <v>0</v>
      </c>
      <c r="I16" s="122">
        <f t="shared" si="3"/>
        <v>2.7</v>
      </c>
      <c r="J16" s="122">
        <f t="shared" si="3"/>
        <v>2.7</v>
      </c>
      <c r="K16" s="122">
        <f t="shared" si="3"/>
        <v>0.9</v>
      </c>
      <c r="L16" s="122">
        <f t="shared" si="3"/>
        <v>0.9</v>
      </c>
      <c r="M16" s="122">
        <f t="shared" si="3"/>
        <v>0</v>
      </c>
      <c r="N16" s="122">
        <f t="shared" si="3"/>
        <v>0.9</v>
      </c>
      <c r="O16" s="122">
        <f t="shared" si="3"/>
        <v>0.9</v>
      </c>
      <c r="P16" s="122">
        <f t="shared" si="3"/>
        <v>2.7</v>
      </c>
      <c r="Q16" s="122">
        <f t="shared" si="3"/>
        <v>0.9</v>
      </c>
      <c r="R16" s="122">
        <f t="shared" si="3"/>
        <v>1.8</v>
      </c>
      <c r="S16" s="122">
        <f t="shared" si="3"/>
        <v>0.9</v>
      </c>
    </row>
    <row r="17" ht="16.5" customHeight="1">
      <c r="D17" s="121" t="s">
        <v>133</v>
      </c>
      <c r="E17" s="122">
        <f t="shared" ref="E17:S17" si="4">($C$15*E8/3)</f>
        <v>1.8</v>
      </c>
      <c r="F17" s="122">
        <f t="shared" si="4"/>
        <v>0.9</v>
      </c>
      <c r="G17" s="122">
        <f t="shared" si="4"/>
        <v>1.8</v>
      </c>
      <c r="H17" s="122">
        <f t="shared" si="4"/>
        <v>0</v>
      </c>
      <c r="I17" s="122">
        <f t="shared" si="4"/>
        <v>2.7</v>
      </c>
      <c r="J17" s="122">
        <f t="shared" si="4"/>
        <v>0</v>
      </c>
      <c r="K17" s="122">
        <f t="shared" si="4"/>
        <v>1.8</v>
      </c>
      <c r="L17" s="122">
        <f t="shared" si="4"/>
        <v>0</v>
      </c>
      <c r="M17" s="122">
        <f t="shared" si="4"/>
        <v>0</v>
      </c>
      <c r="N17" s="122">
        <f t="shared" si="4"/>
        <v>0.9</v>
      </c>
      <c r="O17" s="122">
        <f t="shared" si="4"/>
        <v>0.9</v>
      </c>
      <c r="P17" s="122">
        <f t="shared" si="4"/>
        <v>1.8</v>
      </c>
      <c r="Q17" s="122">
        <f t="shared" si="4"/>
        <v>2.7</v>
      </c>
      <c r="R17" s="122">
        <f t="shared" si="4"/>
        <v>1.8</v>
      </c>
      <c r="S17" s="122">
        <f t="shared" si="4"/>
        <v>0</v>
      </c>
    </row>
    <row r="18" ht="16.5" customHeight="1">
      <c r="D18" s="121" t="s">
        <v>134</v>
      </c>
      <c r="E18" s="122">
        <f t="shared" ref="E18:S18" si="5">($C$15*E9/3)</f>
        <v>1.8</v>
      </c>
      <c r="F18" s="122">
        <f t="shared" si="5"/>
        <v>0.9</v>
      </c>
      <c r="G18" s="122">
        <f t="shared" si="5"/>
        <v>1.8</v>
      </c>
      <c r="H18" s="122">
        <f t="shared" si="5"/>
        <v>0</v>
      </c>
      <c r="I18" s="122">
        <f t="shared" si="5"/>
        <v>2.7</v>
      </c>
      <c r="J18" s="122">
        <f t="shared" si="5"/>
        <v>0</v>
      </c>
      <c r="K18" s="122">
        <f t="shared" si="5"/>
        <v>0</v>
      </c>
      <c r="L18" s="122">
        <f t="shared" si="5"/>
        <v>1.8</v>
      </c>
      <c r="M18" s="122">
        <f t="shared" si="5"/>
        <v>0</v>
      </c>
      <c r="N18" s="122">
        <f t="shared" si="5"/>
        <v>2.7</v>
      </c>
      <c r="O18" s="122">
        <f t="shared" si="5"/>
        <v>1.8</v>
      </c>
      <c r="P18" s="122">
        <f t="shared" si="5"/>
        <v>0</v>
      </c>
      <c r="Q18" s="122">
        <f t="shared" si="5"/>
        <v>0</v>
      </c>
      <c r="R18" s="122">
        <f t="shared" si="5"/>
        <v>0</v>
      </c>
      <c r="S18" s="122">
        <f t="shared" si="5"/>
        <v>1.8</v>
      </c>
    </row>
    <row r="19" ht="16.5" customHeight="1">
      <c r="D19" s="124" t="s">
        <v>136</v>
      </c>
      <c r="E19" s="125">
        <f t="shared" ref="E19:S19" si="6">IFERROR(AVERAGEIF(E15:E18,"&lt;&gt;0",E15:E18),0)</f>
        <v>1.575</v>
      </c>
      <c r="F19" s="125">
        <f t="shared" si="6"/>
        <v>1.35</v>
      </c>
      <c r="G19" s="125">
        <f t="shared" si="6"/>
        <v>1.8</v>
      </c>
      <c r="H19" s="125">
        <f t="shared" si="6"/>
        <v>2.7</v>
      </c>
      <c r="I19" s="125">
        <f t="shared" si="6"/>
        <v>2.475</v>
      </c>
      <c r="J19" s="125">
        <f t="shared" si="6"/>
        <v>2.7</v>
      </c>
      <c r="K19" s="125">
        <f t="shared" si="6"/>
        <v>1.5</v>
      </c>
      <c r="L19" s="125">
        <f t="shared" si="6"/>
        <v>1.8</v>
      </c>
      <c r="M19" s="125">
        <f t="shared" si="6"/>
        <v>0.9</v>
      </c>
      <c r="N19" s="125">
        <f t="shared" si="6"/>
        <v>1.5</v>
      </c>
      <c r="O19" s="125">
        <f t="shared" si="6"/>
        <v>1.575</v>
      </c>
      <c r="P19" s="125">
        <f t="shared" si="6"/>
        <v>2.25</v>
      </c>
      <c r="Q19" s="125">
        <f t="shared" si="6"/>
        <v>1.8</v>
      </c>
      <c r="R19" s="125">
        <f t="shared" si="6"/>
        <v>2.1</v>
      </c>
      <c r="S19" s="125">
        <f t="shared" si="6"/>
        <v>1.2</v>
      </c>
    </row>
    <row r="21" ht="15.75" customHeight="1"/>
    <row r="22" ht="15.75" customHeight="1">
      <c r="B22" s="126" t="s">
        <v>135</v>
      </c>
      <c r="C22" s="127"/>
      <c r="D22" s="128" t="s">
        <v>136</v>
      </c>
      <c r="E22" s="129">
        <f t="shared" ref="E22:S22" si="7">E10</f>
        <v>1.75</v>
      </c>
      <c r="F22" s="129">
        <f t="shared" si="7"/>
        <v>1.5</v>
      </c>
      <c r="G22" s="129">
        <f t="shared" si="7"/>
        <v>2</v>
      </c>
      <c r="H22" s="129">
        <f t="shared" si="7"/>
        <v>3</v>
      </c>
      <c r="I22" s="129">
        <f t="shared" si="7"/>
        <v>2.75</v>
      </c>
      <c r="J22" s="129">
        <f t="shared" si="7"/>
        <v>3</v>
      </c>
      <c r="K22" s="129">
        <f t="shared" si="7"/>
        <v>1.666666667</v>
      </c>
      <c r="L22" s="129">
        <f t="shared" si="7"/>
        <v>2</v>
      </c>
      <c r="M22" s="129">
        <f t="shared" si="7"/>
        <v>1</v>
      </c>
      <c r="N22" s="129">
        <f t="shared" si="7"/>
        <v>1.666666667</v>
      </c>
      <c r="O22" s="129">
        <f t="shared" si="7"/>
        <v>1.75</v>
      </c>
      <c r="P22" s="129">
        <f t="shared" si="7"/>
        <v>2.5</v>
      </c>
      <c r="Q22" s="129">
        <f t="shared" si="7"/>
        <v>2</v>
      </c>
      <c r="R22" s="129">
        <f t="shared" si="7"/>
        <v>1</v>
      </c>
      <c r="S22" s="129">
        <f t="shared" si="7"/>
        <v>1.333333333</v>
      </c>
    </row>
    <row r="23" ht="15.75" customHeight="1">
      <c r="B23" s="130" t="s">
        <v>137</v>
      </c>
      <c r="C23" s="127"/>
      <c r="D23" s="128" t="s">
        <v>136</v>
      </c>
      <c r="E23" s="131">
        <f t="shared" ref="E23:S23" si="8">E19</f>
        <v>1.575</v>
      </c>
      <c r="F23" s="131">
        <f t="shared" si="8"/>
        <v>1.35</v>
      </c>
      <c r="G23" s="131">
        <f t="shared" si="8"/>
        <v>1.8</v>
      </c>
      <c r="H23" s="131">
        <f t="shared" si="8"/>
        <v>2.7</v>
      </c>
      <c r="I23" s="131">
        <f t="shared" si="8"/>
        <v>2.475</v>
      </c>
      <c r="J23" s="131">
        <f t="shared" si="8"/>
        <v>2.7</v>
      </c>
      <c r="K23" s="131">
        <f t="shared" si="8"/>
        <v>1.5</v>
      </c>
      <c r="L23" s="131">
        <f t="shared" si="8"/>
        <v>1.8</v>
      </c>
      <c r="M23" s="131">
        <f t="shared" si="8"/>
        <v>0.9</v>
      </c>
      <c r="N23" s="131">
        <f t="shared" si="8"/>
        <v>1.5</v>
      </c>
      <c r="O23" s="131">
        <f t="shared" si="8"/>
        <v>1.575</v>
      </c>
      <c r="P23" s="131">
        <f t="shared" si="8"/>
        <v>2.25</v>
      </c>
      <c r="Q23" s="131">
        <f t="shared" si="8"/>
        <v>1.8</v>
      </c>
      <c r="R23" s="131">
        <f t="shared" si="8"/>
        <v>2.1</v>
      </c>
      <c r="S23" s="131">
        <f t="shared" si="8"/>
        <v>1.2</v>
      </c>
    </row>
    <row r="24" ht="15.75" customHeight="1"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</row>
    <row r="25" ht="15.75" customHeight="1">
      <c r="B25" s="127" t="s">
        <v>138</v>
      </c>
      <c r="C25" s="127"/>
      <c r="D25" s="127"/>
      <c r="E25" s="126">
        <f t="shared" ref="E25:S25" si="9">E22-E23</f>
        <v>0.175</v>
      </c>
      <c r="F25" s="126">
        <f t="shared" si="9"/>
        <v>0.15</v>
      </c>
      <c r="G25" s="126">
        <f t="shared" si="9"/>
        <v>0.2</v>
      </c>
      <c r="H25" s="126">
        <f t="shared" si="9"/>
        <v>0.3</v>
      </c>
      <c r="I25" s="126">
        <f t="shared" si="9"/>
        <v>0.275</v>
      </c>
      <c r="J25" s="126">
        <f t="shared" si="9"/>
        <v>0.3</v>
      </c>
      <c r="K25" s="126">
        <f t="shared" si="9"/>
        <v>0.1666666667</v>
      </c>
      <c r="L25" s="126">
        <f t="shared" si="9"/>
        <v>0.2</v>
      </c>
      <c r="M25" s="126">
        <f t="shared" si="9"/>
        <v>0.1</v>
      </c>
      <c r="N25" s="126">
        <f t="shared" si="9"/>
        <v>0.1666666667</v>
      </c>
      <c r="O25" s="126">
        <f t="shared" si="9"/>
        <v>0.175</v>
      </c>
      <c r="P25" s="126">
        <f t="shared" si="9"/>
        <v>0.25</v>
      </c>
      <c r="Q25" s="126">
        <f t="shared" si="9"/>
        <v>0.2</v>
      </c>
      <c r="R25" s="126">
        <f t="shared" si="9"/>
        <v>-1.1</v>
      </c>
      <c r="S25" s="126">
        <f t="shared" si="9"/>
        <v>0.1333333333</v>
      </c>
    </row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E4:P4"/>
    <mergeCell ref="Q4:S4"/>
    <mergeCell ref="E13:P13"/>
    <mergeCell ref="Q13:S13"/>
  </mergeCells>
  <printOptions/>
  <pageMargins bottom="0.75" footer="0.0" header="0.0" left="0.7" right="0.7" top="0.75"/>
  <pageSetup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11.0"/>
    <col customWidth="1" min="3" max="3" width="16.43"/>
    <col customWidth="1" min="4" max="4" width="19.57"/>
    <col customWidth="1" min="5" max="5" width="15.86"/>
    <col customWidth="1" min="6" max="6" width="18.29"/>
    <col customWidth="1" min="7" max="7" width="12.43"/>
    <col customWidth="1" min="8" max="8" width="11.71"/>
    <col customWidth="1" min="9" max="9" width="12.43"/>
    <col customWidth="1" min="10" max="10" width="7.0"/>
    <col customWidth="1" min="11" max="11" width="12.0"/>
    <col customWidth="1" min="12" max="12" width="13.29"/>
    <col customWidth="1" min="13" max="13" width="8.0"/>
    <col customWidth="1" min="14" max="14" width="12.29"/>
    <col customWidth="1" min="15" max="15" width="6.57"/>
    <col customWidth="1" min="16" max="16" width="11.14"/>
    <col customWidth="1" min="17" max="17" width="5.14"/>
    <col customWidth="1" min="18" max="19" width="6.0"/>
    <col customWidth="1" min="20" max="20" width="6.57"/>
    <col customWidth="1" min="21" max="21" width="5.71"/>
    <col customWidth="1" min="22" max="26" width="8.0"/>
  </cols>
  <sheetData>
    <row r="1" ht="15.0" customHeight="1">
      <c r="A1" s="1"/>
      <c r="B1" s="2" t="s">
        <v>0</v>
      </c>
      <c r="C1" s="3"/>
      <c r="D1" s="4" t="s">
        <v>175</v>
      </c>
      <c r="E1" s="5" t="s">
        <v>2</v>
      </c>
      <c r="F1" s="6"/>
      <c r="G1" s="6"/>
      <c r="H1" s="6"/>
      <c r="I1" s="6"/>
      <c r="J1" s="3"/>
      <c r="K1" s="7"/>
      <c r="L1" s="7"/>
      <c r="M1" s="7"/>
      <c r="N1" s="8"/>
      <c r="O1" s="8"/>
      <c r="P1" s="8"/>
      <c r="Q1" s="8"/>
      <c r="R1" s="8"/>
      <c r="S1" s="9"/>
      <c r="T1" s="9"/>
      <c r="U1" s="9"/>
      <c r="V1" s="1"/>
      <c r="W1" s="1"/>
      <c r="X1" s="1"/>
      <c r="Y1" s="1"/>
      <c r="Z1" s="1"/>
    </row>
    <row r="2" ht="28.5" customHeight="1">
      <c r="A2" s="1"/>
      <c r="B2" s="10" t="s">
        <v>3</v>
      </c>
      <c r="C2" s="3"/>
      <c r="D2" s="4" t="s">
        <v>292</v>
      </c>
      <c r="E2" s="11"/>
      <c r="F2" s="12" t="s">
        <v>5</v>
      </c>
      <c r="G2" s="6"/>
      <c r="H2" s="6"/>
      <c r="I2" s="3"/>
      <c r="J2" s="11"/>
      <c r="K2" s="7"/>
      <c r="L2" s="7"/>
      <c r="M2" s="7"/>
      <c r="N2" s="13"/>
      <c r="O2" s="13"/>
      <c r="P2" s="13"/>
      <c r="Q2" s="13"/>
      <c r="R2" s="14"/>
      <c r="S2" s="7"/>
      <c r="T2" s="7"/>
      <c r="U2" s="7"/>
      <c r="V2" s="1"/>
      <c r="W2" s="1"/>
      <c r="X2" s="1"/>
      <c r="Y2" s="1"/>
      <c r="Z2" s="1"/>
    </row>
    <row r="3" ht="15.0" customHeight="1">
      <c r="A3" s="1"/>
      <c r="B3" s="15" t="s">
        <v>6</v>
      </c>
      <c r="C3" s="3"/>
      <c r="D3" s="4" t="s">
        <v>7</v>
      </c>
      <c r="E3" s="11"/>
      <c r="F3" s="16" t="s">
        <v>8</v>
      </c>
      <c r="G3" s="6"/>
      <c r="H3" s="6"/>
      <c r="I3" s="3"/>
      <c r="J3" s="11"/>
      <c r="K3" s="7"/>
      <c r="L3" s="7"/>
      <c r="M3" s="7"/>
      <c r="N3" s="13"/>
      <c r="O3" s="13"/>
      <c r="P3" s="13"/>
      <c r="Q3" s="13"/>
      <c r="R3" s="14"/>
      <c r="S3" s="7"/>
      <c r="T3" s="7"/>
      <c r="U3" s="7"/>
      <c r="V3" s="1"/>
      <c r="W3" s="1"/>
      <c r="X3" s="1"/>
      <c r="Y3" s="1"/>
      <c r="Z3" s="1"/>
    </row>
    <row r="4" ht="16.5" customHeight="1">
      <c r="A4" s="1"/>
      <c r="B4" s="10" t="s">
        <v>9</v>
      </c>
      <c r="C4" s="3"/>
      <c r="D4" s="4" t="s">
        <v>10</v>
      </c>
      <c r="E4" s="11"/>
      <c r="F4" s="17" t="s">
        <v>11</v>
      </c>
      <c r="G4" s="6"/>
      <c r="H4" s="6"/>
      <c r="I4" s="3"/>
      <c r="J4" s="11"/>
      <c r="K4" s="1"/>
      <c r="L4" s="1"/>
      <c r="M4" s="1"/>
      <c r="N4" s="13"/>
      <c r="O4" s="13"/>
      <c r="P4" s="13"/>
      <c r="Q4" s="13"/>
      <c r="R4" s="14"/>
      <c r="S4" s="7"/>
      <c r="T4" s="7"/>
      <c r="U4" s="7"/>
      <c r="V4" s="1"/>
      <c r="W4" s="1"/>
      <c r="X4" s="1"/>
      <c r="Y4" s="1"/>
      <c r="Z4" s="1"/>
    </row>
    <row r="5" ht="14.25" customHeight="1">
      <c r="A5" s="1"/>
      <c r="B5" s="18" t="s">
        <v>12</v>
      </c>
      <c r="C5" s="3"/>
      <c r="D5" s="4">
        <v>2.0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6.5" customHeight="1">
      <c r="A6" s="1"/>
      <c r="B6" s="19" t="s">
        <v>13</v>
      </c>
      <c r="C6" s="3"/>
      <c r="D6" s="20" t="s">
        <v>14</v>
      </c>
      <c r="E6" s="21"/>
      <c r="F6" s="21"/>
      <c r="G6" s="21"/>
      <c r="H6" s="21"/>
      <c r="I6" s="21"/>
      <c r="J6" s="22"/>
      <c r="K6" s="22"/>
      <c r="L6" s="22"/>
      <c r="M6" s="22" t="str">
        <f>IFERROR(SUM(M1:M5)/COUNT(M1:M5),"")</f>
        <v/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4.5" customHeight="1">
      <c r="A7" s="1"/>
      <c r="B7" s="23"/>
      <c r="C7" s="23"/>
      <c r="D7" s="24"/>
      <c r="E7" s="25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1"/>
      <c r="W7" s="1"/>
      <c r="X7" s="1"/>
      <c r="Y7" s="1"/>
      <c r="Z7" s="1"/>
    </row>
    <row r="8" ht="15.0" customHeight="1">
      <c r="A8" s="1"/>
      <c r="B8" s="26" t="s">
        <v>15</v>
      </c>
      <c r="C8" s="6"/>
      <c r="D8" s="3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4.25" customHeight="1">
      <c r="A9" s="1"/>
      <c r="B9" s="10"/>
      <c r="C9" s="3"/>
      <c r="D9" s="27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4.25" customHeight="1">
      <c r="A10" s="1"/>
      <c r="B10" s="10"/>
      <c r="C10" s="3"/>
      <c r="D10" s="27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4.25" customHeight="1">
      <c r="A11" s="1"/>
      <c r="B11" s="10"/>
      <c r="C11" s="3"/>
      <c r="D11" s="27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3.0" customHeight="1">
      <c r="A12" s="1"/>
      <c r="B12" s="23"/>
      <c r="C12" s="23"/>
      <c r="D12" s="24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4.25" hidden="1" customHeight="1">
      <c r="A13" s="28"/>
      <c r="B13" s="28"/>
      <c r="C13" s="23"/>
      <c r="D13" s="24"/>
      <c r="E13" s="23"/>
      <c r="F13" s="29"/>
      <c r="G13" s="30"/>
      <c r="H13" s="3"/>
      <c r="I13" s="30"/>
      <c r="J13" s="3"/>
      <c r="K13" s="31"/>
      <c r="L13" s="31"/>
      <c r="M13" s="31"/>
      <c r="N13" s="31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ht="33.0" customHeight="1">
      <c r="A14" s="1"/>
      <c r="B14" s="32" t="s">
        <v>16</v>
      </c>
      <c r="C14" s="6"/>
      <c r="D14" s="3"/>
      <c r="E14" s="33"/>
      <c r="F14" s="34"/>
      <c r="G14" s="34"/>
      <c r="H14" s="34"/>
      <c r="I14" s="34"/>
      <c r="J14" s="34"/>
      <c r="K14" s="31"/>
      <c r="L14" s="31"/>
      <c r="M14" s="31"/>
      <c r="N14" s="3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57.0" customHeight="1">
      <c r="A15" s="35"/>
      <c r="B15" s="32" t="s">
        <v>17</v>
      </c>
      <c r="C15" s="6"/>
      <c r="D15" s="3"/>
      <c r="E15" s="35"/>
      <c r="F15" s="36"/>
      <c r="G15" s="37"/>
      <c r="H15" s="38"/>
      <c r="I15" s="39"/>
      <c r="J15" s="39"/>
      <c r="K15" s="40"/>
      <c r="L15" s="40"/>
      <c r="M15" s="40"/>
      <c r="N15" s="40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ht="72.0" customHeight="1">
      <c r="A16" s="41"/>
      <c r="B16" s="32" t="s">
        <v>18</v>
      </c>
      <c r="C16" s="6"/>
      <c r="D16" s="3"/>
      <c r="E16" s="42" t="s">
        <v>19</v>
      </c>
      <c r="F16" s="43"/>
      <c r="G16" s="43"/>
      <c r="H16" s="43"/>
      <c r="I16" s="43"/>
      <c r="J16" s="43"/>
      <c r="K16" s="44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ht="14.25" customHeight="1">
      <c r="A17" s="41"/>
      <c r="B17" s="45" t="s">
        <v>20</v>
      </c>
      <c r="C17" s="6"/>
      <c r="D17" s="3"/>
      <c r="E17" s="46" t="s">
        <v>21</v>
      </c>
      <c r="F17" s="47"/>
      <c r="G17" s="47"/>
      <c r="H17" s="48"/>
      <c r="I17" s="49" t="s">
        <v>22</v>
      </c>
      <c r="J17" s="50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ht="49.5" customHeight="1">
      <c r="A18" s="41" t="s">
        <v>23</v>
      </c>
      <c r="B18" s="51"/>
      <c r="C18" s="52" t="s">
        <v>24</v>
      </c>
      <c r="D18" s="53" t="s">
        <v>25</v>
      </c>
      <c r="E18" s="169" t="s">
        <v>26</v>
      </c>
      <c r="F18" s="169" t="s">
        <v>27</v>
      </c>
      <c r="G18" s="169" t="s">
        <v>28</v>
      </c>
      <c r="H18" s="169" t="s">
        <v>29</v>
      </c>
      <c r="I18" s="35">
        <v>65.0</v>
      </c>
      <c r="J18" s="35" t="s">
        <v>214</v>
      </c>
      <c r="K18" s="35" t="s">
        <v>30</v>
      </c>
      <c r="L18" s="35" t="s">
        <v>31</v>
      </c>
      <c r="M18" s="35" t="s">
        <v>32</v>
      </c>
      <c r="N18" s="35" t="s">
        <v>33</v>
      </c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ht="17.25" customHeight="1">
      <c r="A19" s="78">
        <v>1.0</v>
      </c>
      <c r="B19" s="57"/>
      <c r="C19" s="196" t="s">
        <v>34</v>
      </c>
      <c r="D19" s="127" t="s">
        <v>35</v>
      </c>
      <c r="E19" s="59" t="s">
        <v>36</v>
      </c>
      <c r="F19" s="59" t="s">
        <v>37</v>
      </c>
      <c r="G19" s="59" t="s">
        <v>36</v>
      </c>
      <c r="H19" s="59" t="s">
        <v>37</v>
      </c>
      <c r="I19" s="59">
        <v>32.0</v>
      </c>
      <c r="J19" s="59">
        <f t="shared" ref="J19:J52" si="1">(I19/65)*100</f>
        <v>49.23076923</v>
      </c>
      <c r="K19" s="59" t="str">
        <f t="shared" ref="K19:K52" si="2">IF(J19&lt;=0,"",IF((J19&gt;=60),"Y","N"))</f>
        <v>N</v>
      </c>
      <c r="L19" s="61">
        <f>(E57+F57+G57+H57)/4</f>
        <v>1.5</v>
      </c>
      <c r="M19" s="61">
        <f>K57</f>
        <v>0</v>
      </c>
      <c r="N19" s="62">
        <f>(L19*0.2+M19*0.8)</f>
        <v>0.3</v>
      </c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ht="15.0" customHeight="1">
      <c r="A20" s="78">
        <v>2.0</v>
      </c>
      <c r="B20" s="57"/>
      <c r="C20" s="196" t="s">
        <v>256</v>
      </c>
      <c r="D20" s="127" t="s">
        <v>39</v>
      </c>
      <c r="E20" s="59" t="s">
        <v>36</v>
      </c>
      <c r="F20" s="59" t="s">
        <v>37</v>
      </c>
      <c r="G20" s="59" t="s">
        <v>36</v>
      </c>
      <c r="H20" s="59" t="s">
        <v>36</v>
      </c>
      <c r="I20" s="59">
        <v>38.0</v>
      </c>
      <c r="J20" s="59">
        <f t="shared" si="1"/>
        <v>58.46153846</v>
      </c>
      <c r="K20" s="59" t="str">
        <f t="shared" si="2"/>
        <v>N</v>
      </c>
      <c r="L20" s="65"/>
      <c r="M20" s="65"/>
      <c r="N20" s="66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ht="17.25" customHeight="1">
      <c r="A21" s="78">
        <v>3.0</v>
      </c>
      <c r="B21" s="57"/>
      <c r="C21" s="196" t="s">
        <v>257</v>
      </c>
      <c r="D21" s="127" t="s">
        <v>41</v>
      </c>
      <c r="E21" s="59" t="s">
        <v>36</v>
      </c>
      <c r="F21" s="59" t="s">
        <v>36</v>
      </c>
      <c r="G21" s="59" t="s">
        <v>37</v>
      </c>
      <c r="H21" s="59" t="s">
        <v>36</v>
      </c>
      <c r="I21" s="59">
        <v>39.0</v>
      </c>
      <c r="J21" s="59">
        <f t="shared" si="1"/>
        <v>60</v>
      </c>
      <c r="K21" s="59" t="str">
        <f t="shared" si="2"/>
        <v>Y</v>
      </c>
      <c r="L21" s="65"/>
      <c r="M21" s="65"/>
      <c r="N21" s="66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</row>
    <row r="22" ht="13.5" customHeight="1">
      <c r="A22" s="78">
        <v>4.0</v>
      </c>
      <c r="B22" s="57"/>
      <c r="C22" s="196" t="s">
        <v>258</v>
      </c>
      <c r="D22" s="127" t="s">
        <v>43</v>
      </c>
      <c r="E22" s="59" t="s">
        <v>36</v>
      </c>
      <c r="F22" s="59" t="s">
        <v>36</v>
      </c>
      <c r="G22" s="59" t="s">
        <v>36</v>
      </c>
      <c r="H22" s="59" t="s">
        <v>36</v>
      </c>
      <c r="I22" s="59">
        <v>46.0</v>
      </c>
      <c r="J22" s="59">
        <f t="shared" si="1"/>
        <v>70.76923077</v>
      </c>
      <c r="K22" s="59" t="str">
        <f t="shared" si="2"/>
        <v>Y</v>
      </c>
      <c r="L22" s="65"/>
      <c r="M22" s="65"/>
      <c r="N22" s="66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ht="13.5" customHeight="1">
      <c r="A23" s="78">
        <v>5.0</v>
      </c>
      <c r="B23" s="57"/>
      <c r="C23" s="196" t="s">
        <v>259</v>
      </c>
      <c r="D23" s="127" t="s">
        <v>45</v>
      </c>
      <c r="E23" s="59" t="s">
        <v>36</v>
      </c>
      <c r="F23" s="59" t="s">
        <v>37</v>
      </c>
      <c r="G23" s="59" t="s">
        <v>36</v>
      </c>
      <c r="H23" s="59" t="s">
        <v>37</v>
      </c>
      <c r="I23" s="40">
        <v>49.0</v>
      </c>
      <c r="J23" s="59">
        <f t="shared" si="1"/>
        <v>75.38461538</v>
      </c>
      <c r="K23" s="59" t="str">
        <f t="shared" si="2"/>
        <v>Y</v>
      </c>
      <c r="L23" s="65"/>
      <c r="M23" s="65"/>
      <c r="N23" s="66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3.5" customHeight="1">
      <c r="A24" s="78">
        <v>6.0</v>
      </c>
      <c r="B24" s="57"/>
      <c r="C24" s="196" t="s">
        <v>260</v>
      </c>
      <c r="D24" s="127" t="s">
        <v>47</v>
      </c>
      <c r="E24" s="59" t="s">
        <v>36</v>
      </c>
      <c r="F24" s="59" t="s">
        <v>37</v>
      </c>
      <c r="G24" s="59" t="s">
        <v>36</v>
      </c>
      <c r="H24" s="59" t="s">
        <v>36</v>
      </c>
      <c r="I24" s="40">
        <v>45.0</v>
      </c>
      <c r="J24" s="59">
        <f t="shared" si="1"/>
        <v>69.23076923</v>
      </c>
      <c r="K24" s="59" t="str">
        <f t="shared" si="2"/>
        <v>Y</v>
      </c>
      <c r="L24" s="65"/>
      <c r="M24" s="65"/>
      <c r="N24" s="66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3.5" customHeight="1">
      <c r="A25" s="78">
        <v>7.0</v>
      </c>
      <c r="B25" s="57"/>
      <c r="C25" s="196" t="s">
        <v>261</v>
      </c>
      <c r="D25" s="127" t="s">
        <v>49</v>
      </c>
      <c r="E25" s="59" t="s">
        <v>36</v>
      </c>
      <c r="F25" s="59" t="s">
        <v>36</v>
      </c>
      <c r="G25" s="59" t="s">
        <v>37</v>
      </c>
      <c r="H25" s="59" t="s">
        <v>36</v>
      </c>
      <c r="I25" s="40">
        <v>40.0</v>
      </c>
      <c r="J25" s="59">
        <f t="shared" si="1"/>
        <v>61.53846154</v>
      </c>
      <c r="K25" s="59" t="str">
        <f t="shared" si="2"/>
        <v>Y</v>
      </c>
      <c r="L25" s="65"/>
      <c r="M25" s="65"/>
      <c r="N25" s="66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3.5" customHeight="1">
      <c r="A26" s="78">
        <v>8.0</v>
      </c>
      <c r="B26" s="57"/>
      <c r="C26" s="196" t="s">
        <v>262</v>
      </c>
      <c r="D26" s="127" t="s">
        <v>51</v>
      </c>
      <c r="E26" s="59" t="s">
        <v>36</v>
      </c>
      <c r="F26" s="59" t="s">
        <v>37</v>
      </c>
      <c r="G26" s="59" t="s">
        <v>36</v>
      </c>
      <c r="H26" s="59" t="s">
        <v>293</v>
      </c>
      <c r="I26" s="40">
        <v>31.0</v>
      </c>
      <c r="J26" s="59">
        <f t="shared" si="1"/>
        <v>47.69230769</v>
      </c>
      <c r="K26" s="59" t="str">
        <f t="shared" si="2"/>
        <v>N</v>
      </c>
      <c r="L26" s="65"/>
      <c r="M26" s="65"/>
      <c r="N26" s="66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3.5" customHeight="1">
      <c r="A27" s="78">
        <v>9.0</v>
      </c>
      <c r="B27" s="57"/>
      <c r="C27" s="196" t="s">
        <v>263</v>
      </c>
      <c r="D27" s="127" t="s">
        <v>53</v>
      </c>
      <c r="E27" s="59" t="s">
        <v>36</v>
      </c>
      <c r="F27" s="59" t="s">
        <v>37</v>
      </c>
      <c r="G27" s="59" t="s">
        <v>36</v>
      </c>
      <c r="H27" s="59" t="s">
        <v>37</v>
      </c>
      <c r="I27" s="40">
        <v>27.0</v>
      </c>
      <c r="J27" s="59">
        <f t="shared" si="1"/>
        <v>41.53846154</v>
      </c>
      <c r="K27" s="59" t="str">
        <f t="shared" si="2"/>
        <v>N</v>
      </c>
      <c r="L27" s="65"/>
      <c r="M27" s="65"/>
      <c r="N27" s="66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3.5" customHeight="1">
      <c r="A28" s="78">
        <v>10.0</v>
      </c>
      <c r="B28" s="57"/>
      <c r="C28" s="196" t="s">
        <v>264</v>
      </c>
      <c r="D28" s="127" t="s">
        <v>55</v>
      </c>
      <c r="E28" s="59" t="s">
        <v>37</v>
      </c>
      <c r="F28" s="59" t="s">
        <v>37</v>
      </c>
      <c r="G28" s="59" t="s">
        <v>36</v>
      </c>
      <c r="H28" s="59" t="s">
        <v>36</v>
      </c>
      <c r="I28" s="40">
        <v>33.0</v>
      </c>
      <c r="J28" s="59">
        <f t="shared" si="1"/>
        <v>50.76923077</v>
      </c>
      <c r="K28" s="59" t="str">
        <f t="shared" si="2"/>
        <v>N</v>
      </c>
      <c r="L28" s="65"/>
      <c r="M28" s="65"/>
      <c r="N28" s="66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3.5" customHeight="1">
      <c r="A29" s="78">
        <v>11.0</v>
      </c>
      <c r="B29" s="57"/>
      <c r="C29" s="196" t="s">
        <v>265</v>
      </c>
      <c r="D29" s="127" t="s">
        <v>57</v>
      </c>
      <c r="E29" s="59" t="s">
        <v>36</v>
      </c>
      <c r="F29" s="59" t="s">
        <v>36</v>
      </c>
      <c r="G29" s="59" t="s">
        <v>37</v>
      </c>
      <c r="H29" s="59" t="s">
        <v>36</v>
      </c>
      <c r="I29" s="40">
        <v>29.0</v>
      </c>
      <c r="J29" s="59">
        <f t="shared" si="1"/>
        <v>44.61538462</v>
      </c>
      <c r="K29" s="59" t="str">
        <f t="shared" si="2"/>
        <v>N</v>
      </c>
      <c r="L29" s="65"/>
      <c r="M29" s="65"/>
      <c r="N29" s="66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3.5" customHeight="1">
      <c r="A30" s="78">
        <v>12.0</v>
      </c>
      <c r="B30" s="57"/>
      <c r="C30" s="196" t="s">
        <v>266</v>
      </c>
      <c r="D30" s="127" t="s">
        <v>59</v>
      </c>
      <c r="E30" s="59" t="s">
        <v>37</v>
      </c>
      <c r="F30" s="59" t="s">
        <v>37</v>
      </c>
      <c r="G30" s="59" t="s">
        <v>36</v>
      </c>
      <c r="H30" s="59" t="s">
        <v>36</v>
      </c>
      <c r="I30" s="40">
        <v>37.0</v>
      </c>
      <c r="J30" s="59">
        <f t="shared" si="1"/>
        <v>56.92307692</v>
      </c>
      <c r="K30" s="59" t="str">
        <f t="shared" si="2"/>
        <v>N</v>
      </c>
      <c r="L30" s="65"/>
      <c r="M30" s="65"/>
      <c r="N30" s="66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3.5" customHeight="1">
      <c r="A31" s="78">
        <v>13.0</v>
      </c>
      <c r="B31" s="57"/>
      <c r="C31" s="196" t="s">
        <v>267</v>
      </c>
      <c r="D31" s="127" t="s">
        <v>61</v>
      </c>
      <c r="E31" s="59" t="s">
        <v>36</v>
      </c>
      <c r="F31" s="59" t="s">
        <v>36</v>
      </c>
      <c r="G31" s="59" t="s">
        <v>36</v>
      </c>
      <c r="H31" s="59" t="s">
        <v>37</v>
      </c>
      <c r="I31" s="40">
        <v>29.0</v>
      </c>
      <c r="J31" s="59">
        <f t="shared" si="1"/>
        <v>44.61538462</v>
      </c>
      <c r="K31" s="59" t="str">
        <f t="shared" si="2"/>
        <v>N</v>
      </c>
      <c r="L31" s="65"/>
      <c r="M31" s="65"/>
      <c r="N31" s="66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3.5" customHeight="1">
      <c r="A32" s="78">
        <v>14.0</v>
      </c>
      <c r="B32" s="57"/>
      <c r="C32" s="196" t="s">
        <v>268</v>
      </c>
      <c r="D32" s="127" t="s">
        <v>63</v>
      </c>
      <c r="E32" s="59" t="s">
        <v>36</v>
      </c>
      <c r="F32" s="59" t="s">
        <v>37</v>
      </c>
      <c r="G32" s="59" t="s">
        <v>36</v>
      </c>
      <c r="H32" s="59" t="s">
        <v>36</v>
      </c>
      <c r="I32" s="40">
        <v>27.0</v>
      </c>
      <c r="J32" s="59">
        <f t="shared" si="1"/>
        <v>41.53846154</v>
      </c>
      <c r="K32" s="59" t="str">
        <f t="shared" si="2"/>
        <v>N</v>
      </c>
      <c r="L32" s="65"/>
      <c r="M32" s="65"/>
      <c r="N32" s="66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3.5" customHeight="1">
      <c r="A33" s="78">
        <v>15.0</v>
      </c>
      <c r="B33" s="57"/>
      <c r="C33" s="196" t="s">
        <v>269</v>
      </c>
      <c r="D33" s="127" t="s">
        <v>65</v>
      </c>
      <c r="E33" s="59" t="s">
        <v>36</v>
      </c>
      <c r="F33" s="59" t="s">
        <v>36</v>
      </c>
      <c r="G33" s="59" t="s">
        <v>37</v>
      </c>
      <c r="H33" s="59" t="s">
        <v>36</v>
      </c>
      <c r="I33" s="40">
        <v>28.0</v>
      </c>
      <c r="J33" s="59">
        <f t="shared" si="1"/>
        <v>43.07692308</v>
      </c>
      <c r="K33" s="59" t="str">
        <f t="shared" si="2"/>
        <v>N</v>
      </c>
      <c r="L33" s="65"/>
      <c r="M33" s="65"/>
      <c r="N33" s="66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3.5" customHeight="1">
      <c r="A34" s="78">
        <v>16.0</v>
      </c>
      <c r="B34" s="57"/>
      <c r="C34" s="196" t="s">
        <v>270</v>
      </c>
      <c r="D34" s="127" t="s">
        <v>67</v>
      </c>
      <c r="E34" s="59" t="s">
        <v>37</v>
      </c>
      <c r="F34" s="59" t="s">
        <v>37</v>
      </c>
      <c r="G34" s="59" t="s">
        <v>36</v>
      </c>
      <c r="H34" s="59" t="s">
        <v>36</v>
      </c>
      <c r="I34" s="40">
        <v>26.0</v>
      </c>
      <c r="J34" s="59">
        <f t="shared" si="1"/>
        <v>40</v>
      </c>
      <c r="K34" s="59" t="str">
        <f t="shared" si="2"/>
        <v>N</v>
      </c>
      <c r="L34" s="65"/>
      <c r="M34" s="65"/>
      <c r="N34" s="66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3.5" customHeight="1">
      <c r="A35" s="78">
        <v>17.0</v>
      </c>
      <c r="B35" s="57"/>
      <c r="C35" s="196" t="s">
        <v>271</v>
      </c>
      <c r="D35" s="127" t="s">
        <v>69</v>
      </c>
      <c r="E35" s="59" t="s">
        <v>36</v>
      </c>
      <c r="F35" s="59" t="s">
        <v>37</v>
      </c>
      <c r="G35" s="59" t="s">
        <v>37</v>
      </c>
      <c r="H35" s="59" t="s">
        <v>36</v>
      </c>
      <c r="I35" s="40">
        <v>24.0</v>
      </c>
      <c r="J35" s="59">
        <f t="shared" si="1"/>
        <v>36.92307692</v>
      </c>
      <c r="K35" s="59" t="str">
        <f t="shared" si="2"/>
        <v>N</v>
      </c>
      <c r="L35" s="65"/>
      <c r="M35" s="65"/>
      <c r="N35" s="66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3.5" customHeight="1">
      <c r="A36" s="78">
        <v>18.0</v>
      </c>
      <c r="B36" s="57"/>
      <c r="C36" s="196" t="s">
        <v>272</v>
      </c>
      <c r="D36" s="127" t="s">
        <v>71</v>
      </c>
      <c r="E36" s="59" t="s">
        <v>37</v>
      </c>
      <c r="F36" s="59" t="s">
        <v>36</v>
      </c>
      <c r="G36" s="59" t="s">
        <v>37</v>
      </c>
      <c r="H36" s="59" t="s">
        <v>36</v>
      </c>
      <c r="I36" s="40">
        <v>28.0</v>
      </c>
      <c r="J36" s="59">
        <f t="shared" si="1"/>
        <v>43.07692308</v>
      </c>
      <c r="K36" s="59" t="str">
        <f t="shared" si="2"/>
        <v>N</v>
      </c>
      <c r="L36" s="65"/>
      <c r="M36" s="65"/>
      <c r="N36" s="66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3.5" customHeight="1">
      <c r="A37" s="78">
        <v>19.0</v>
      </c>
      <c r="B37" s="57"/>
      <c r="C37" s="196" t="s">
        <v>273</v>
      </c>
      <c r="D37" s="127" t="s">
        <v>73</v>
      </c>
      <c r="E37" s="59" t="s">
        <v>36</v>
      </c>
      <c r="F37" s="59" t="s">
        <v>37</v>
      </c>
      <c r="G37" s="59" t="s">
        <v>36</v>
      </c>
      <c r="H37" s="59" t="s">
        <v>36</v>
      </c>
      <c r="I37" s="40">
        <v>29.0</v>
      </c>
      <c r="J37" s="59">
        <f t="shared" si="1"/>
        <v>44.61538462</v>
      </c>
      <c r="K37" s="59" t="str">
        <f t="shared" si="2"/>
        <v>N</v>
      </c>
      <c r="L37" s="65"/>
      <c r="M37" s="65"/>
      <c r="N37" s="66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78">
        <v>20.0</v>
      </c>
      <c r="B38" s="57"/>
      <c r="C38" s="196" t="s">
        <v>274</v>
      </c>
      <c r="D38" s="127" t="s">
        <v>75</v>
      </c>
      <c r="E38" s="59" t="s">
        <v>36</v>
      </c>
      <c r="F38" s="59" t="s">
        <v>37</v>
      </c>
      <c r="G38" s="59" t="s">
        <v>36</v>
      </c>
      <c r="H38" s="59" t="s">
        <v>37</v>
      </c>
      <c r="I38" s="40">
        <v>27.0</v>
      </c>
      <c r="J38" s="59">
        <f t="shared" si="1"/>
        <v>41.53846154</v>
      </c>
      <c r="K38" s="59" t="str">
        <f t="shared" si="2"/>
        <v>N</v>
      </c>
      <c r="L38" s="65"/>
      <c r="M38" s="65"/>
      <c r="N38" s="66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3.5" customHeight="1">
      <c r="A39" s="78">
        <v>21.0</v>
      </c>
      <c r="B39" s="57"/>
      <c r="C39" s="196" t="s">
        <v>275</v>
      </c>
      <c r="D39" s="127" t="s">
        <v>77</v>
      </c>
      <c r="E39" s="59" t="s">
        <v>36</v>
      </c>
      <c r="F39" s="59" t="s">
        <v>37</v>
      </c>
      <c r="G39" s="59" t="s">
        <v>36</v>
      </c>
      <c r="H39" s="59" t="s">
        <v>36</v>
      </c>
      <c r="I39" s="40">
        <v>30.0</v>
      </c>
      <c r="J39" s="59">
        <f t="shared" si="1"/>
        <v>46.15384615</v>
      </c>
      <c r="K39" s="59" t="str">
        <f t="shared" si="2"/>
        <v>N</v>
      </c>
      <c r="L39" s="65"/>
      <c r="M39" s="65"/>
      <c r="N39" s="66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3.5" customHeight="1">
      <c r="A40" s="78">
        <v>22.0</v>
      </c>
      <c r="B40" s="57"/>
      <c r="C40" s="196" t="s">
        <v>276</v>
      </c>
      <c r="D40" s="127" t="s">
        <v>79</v>
      </c>
      <c r="E40" s="59" t="s">
        <v>36</v>
      </c>
      <c r="F40" s="59" t="s">
        <v>37</v>
      </c>
      <c r="G40" s="59" t="s">
        <v>36</v>
      </c>
      <c r="H40" s="59" t="s">
        <v>36</v>
      </c>
      <c r="I40" s="40">
        <v>39.0</v>
      </c>
      <c r="J40" s="59">
        <f t="shared" si="1"/>
        <v>60</v>
      </c>
      <c r="K40" s="59" t="str">
        <f t="shared" si="2"/>
        <v>Y</v>
      </c>
      <c r="L40" s="65"/>
      <c r="M40" s="65"/>
      <c r="N40" s="66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3.5" customHeight="1">
      <c r="A41" s="78">
        <v>23.0</v>
      </c>
      <c r="B41" s="57"/>
      <c r="C41" s="196" t="s">
        <v>277</v>
      </c>
      <c r="D41" s="127" t="s">
        <v>81</v>
      </c>
      <c r="E41" s="59" t="s">
        <v>37</v>
      </c>
      <c r="F41" s="59" t="s">
        <v>36</v>
      </c>
      <c r="G41" s="59" t="s">
        <v>37</v>
      </c>
      <c r="H41" s="59" t="s">
        <v>36</v>
      </c>
      <c r="I41" s="40">
        <v>38.0</v>
      </c>
      <c r="J41" s="59">
        <f t="shared" si="1"/>
        <v>58.46153846</v>
      </c>
      <c r="K41" s="59" t="str">
        <f t="shared" si="2"/>
        <v>N</v>
      </c>
      <c r="L41" s="65"/>
      <c r="M41" s="65"/>
      <c r="N41" s="66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3.5" customHeight="1">
      <c r="A42" s="78">
        <v>24.0</v>
      </c>
      <c r="B42" s="57"/>
      <c r="C42" s="196" t="s">
        <v>278</v>
      </c>
      <c r="D42" s="127" t="s">
        <v>83</v>
      </c>
      <c r="E42" s="59" t="s">
        <v>36</v>
      </c>
      <c r="F42" s="59" t="s">
        <v>37</v>
      </c>
      <c r="G42" s="59" t="s">
        <v>36</v>
      </c>
      <c r="H42" s="59" t="s">
        <v>36</v>
      </c>
      <c r="I42" s="40">
        <v>34.0</v>
      </c>
      <c r="J42" s="59">
        <f t="shared" si="1"/>
        <v>52.30769231</v>
      </c>
      <c r="K42" s="59" t="str">
        <f t="shared" si="2"/>
        <v>N</v>
      </c>
      <c r="L42" s="65"/>
      <c r="M42" s="65"/>
      <c r="N42" s="66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3.5" customHeight="1">
      <c r="A43" s="78">
        <v>25.0</v>
      </c>
      <c r="B43" s="57"/>
      <c r="C43" s="196" t="s">
        <v>279</v>
      </c>
      <c r="D43" s="127" t="s">
        <v>85</v>
      </c>
      <c r="E43" s="59" t="s">
        <v>36</v>
      </c>
      <c r="F43" s="59" t="s">
        <v>37</v>
      </c>
      <c r="G43" s="59" t="s">
        <v>36</v>
      </c>
      <c r="H43" s="59" t="s">
        <v>37</v>
      </c>
      <c r="I43" s="40">
        <v>36.0</v>
      </c>
      <c r="J43" s="59">
        <f t="shared" si="1"/>
        <v>55.38461538</v>
      </c>
      <c r="K43" s="59" t="str">
        <f t="shared" si="2"/>
        <v>N</v>
      </c>
      <c r="L43" s="65"/>
      <c r="M43" s="65"/>
      <c r="N43" s="66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3.5" customHeight="1">
      <c r="A44" s="78">
        <v>26.0</v>
      </c>
      <c r="B44" s="57"/>
      <c r="C44" s="196" t="s">
        <v>280</v>
      </c>
      <c r="D44" s="127" t="s">
        <v>87</v>
      </c>
      <c r="E44" s="59" t="s">
        <v>36</v>
      </c>
      <c r="F44" s="59" t="s">
        <v>37</v>
      </c>
      <c r="G44" s="59" t="s">
        <v>36</v>
      </c>
      <c r="H44" s="59" t="s">
        <v>36</v>
      </c>
      <c r="I44" s="40">
        <v>39.0</v>
      </c>
      <c r="J44" s="59">
        <f t="shared" si="1"/>
        <v>60</v>
      </c>
      <c r="K44" s="59" t="str">
        <f t="shared" si="2"/>
        <v>Y</v>
      </c>
      <c r="L44" s="65"/>
      <c r="M44" s="65"/>
      <c r="N44" s="66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78">
        <v>27.0</v>
      </c>
      <c r="B45" s="57"/>
      <c r="C45" s="196" t="s">
        <v>281</v>
      </c>
      <c r="D45" s="127" t="s">
        <v>89</v>
      </c>
      <c r="E45" s="59" t="s">
        <v>36</v>
      </c>
      <c r="F45" s="59" t="s">
        <v>37</v>
      </c>
      <c r="G45" s="59" t="s">
        <v>36</v>
      </c>
      <c r="H45" s="59" t="s">
        <v>36</v>
      </c>
      <c r="I45" s="40">
        <v>45.0</v>
      </c>
      <c r="J45" s="59">
        <f t="shared" si="1"/>
        <v>69.23076923</v>
      </c>
      <c r="K45" s="59" t="str">
        <f t="shared" si="2"/>
        <v>Y</v>
      </c>
      <c r="L45" s="65"/>
      <c r="M45" s="65"/>
      <c r="N45" s="66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78">
        <v>28.0</v>
      </c>
      <c r="B46" s="57"/>
      <c r="C46" s="196" t="s">
        <v>282</v>
      </c>
      <c r="D46" s="127" t="s">
        <v>91</v>
      </c>
      <c r="E46" s="59" t="s">
        <v>36</v>
      </c>
      <c r="F46" s="59" t="s">
        <v>36</v>
      </c>
      <c r="G46" s="59" t="s">
        <v>36</v>
      </c>
      <c r="H46" s="59" t="s">
        <v>37</v>
      </c>
      <c r="I46" s="40">
        <v>36.0</v>
      </c>
      <c r="J46" s="59">
        <f t="shared" si="1"/>
        <v>55.38461538</v>
      </c>
      <c r="K46" s="59" t="str">
        <f t="shared" si="2"/>
        <v>N</v>
      </c>
      <c r="L46" s="65"/>
      <c r="M46" s="65"/>
      <c r="N46" s="66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3.5" customHeight="1">
      <c r="A47" s="78">
        <v>29.0</v>
      </c>
      <c r="B47" s="57"/>
      <c r="C47" s="196" t="s">
        <v>283</v>
      </c>
      <c r="D47" s="127" t="s">
        <v>93</v>
      </c>
      <c r="E47" s="59" t="s">
        <v>36</v>
      </c>
      <c r="F47" s="59" t="s">
        <v>37</v>
      </c>
      <c r="G47" s="59" t="s">
        <v>36</v>
      </c>
      <c r="H47" s="59" t="s">
        <v>37</v>
      </c>
      <c r="I47" s="40">
        <v>37.0</v>
      </c>
      <c r="J47" s="59">
        <f t="shared" si="1"/>
        <v>56.92307692</v>
      </c>
      <c r="K47" s="59" t="str">
        <f t="shared" si="2"/>
        <v>N</v>
      </c>
      <c r="L47" s="65"/>
      <c r="M47" s="65"/>
      <c r="N47" s="66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3.5" customHeight="1">
      <c r="A48" s="78">
        <v>30.0</v>
      </c>
      <c r="B48" s="57"/>
      <c r="C48" s="196" t="s">
        <v>284</v>
      </c>
      <c r="D48" s="127" t="s">
        <v>95</v>
      </c>
      <c r="E48" s="59" t="s">
        <v>36</v>
      </c>
      <c r="F48" s="59" t="s">
        <v>37</v>
      </c>
      <c r="G48" s="59" t="s">
        <v>36</v>
      </c>
      <c r="H48" s="59" t="s">
        <v>36</v>
      </c>
      <c r="I48" s="40">
        <v>37.0</v>
      </c>
      <c r="J48" s="59">
        <f t="shared" si="1"/>
        <v>56.92307692</v>
      </c>
      <c r="K48" s="59" t="str">
        <f t="shared" si="2"/>
        <v>N</v>
      </c>
      <c r="L48" s="65"/>
      <c r="M48" s="65"/>
      <c r="N48" s="66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3.5" customHeight="1">
      <c r="A49" s="78">
        <v>31.0</v>
      </c>
      <c r="B49" s="57"/>
      <c r="C49" s="196" t="s">
        <v>285</v>
      </c>
      <c r="D49" s="127" t="s">
        <v>97</v>
      </c>
      <c r="E49" s="59" t="s">
        <v>36</v>
      </c>
      <c r="F49" s="59" t="s">
        <v>36</v>
      </c>
      <c r="G49" s="59" t="s">
        <v>37</v>
      </c>
      <c r="H49" s="59" t="s">
        <v>37</v>
      </c>
      <c r="I49" s="40">
        <v>33.0</v>
      </c>
      <c r="J49" s="59">
        <f t="shared" si="1"/>
        <v>50.76923077</v>
      </c>
      <c r="K49" s="59" t="str">
        <f t="shared" si="2"/>
        <v>N</v>
      </c>
      <c r="L49" s="65"/>
      <c r="M49" s="65"/>
      <c r="N49" s="66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3.5" customHeight="1">
      <c r="A50" s="78">
        <v>32.0</v>
      </c>
      <c r="B50" s="57"/>
      <c r="C50" s="196" t="s">
        <v>286</v>
      </c>
      <c r="D50" s="127" t="s">
        <v>99</v>
      </c>
      <c r="E50" s="59" t="s">
        <v>36</v>
      </c>
      <c r="F50" s="59" t="s">
        <v>37</v>
      </c>
      <c r="G50" s="59" t="s">
        <v>36</v>
      </c>
      <c r="H50" s="59" t="s">
        <v>36</v>
      </c>
      <c r="I50" s="40">
        <v>44.0</v>
      </c>
      <c r="J50" s="59">
        <f t="shared" si="1"/>
        <v>67.69230769</v>
      </c>
      <c r="K50" s="59" t="str">
        <f t="shared" si="2"/>
        <v>Y</v>
      </c>
      <c r="L50" s="65"/>
      <c r="M50" s="65"/>
      <c r="N50" s="66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3.5" customHeight="1">
      <c r="A51" s="78">
        <v>33.0</v>
      </c>
      <c r="B51" s="57"/>
      <c r="C51" s="196" t="s">
        <v>287</v>
      </c>
      <c r="D51" s="127" t="s">
        <v>101</v>
      </c>
      <c r="E51" s="59" t="s">
        <v>36</v>
      </c>
      <c r="F51" s="59" t="s">
        <v>37</v>
      </c>
      <c r="G51" s="59" t="s">
        <v>36</v>
      </c>
      <c r="H51" s="59" t="s">
        <v>37</v>
      </c>
      <c r="I51" s="40">
        <v>29.0</v>
      </c>
      <c r="J51" s="59">
        <f t="shared" si="1"/>
        <v>44.61538462</v>
      </c>
      <c r="K51" s="59" t="str">
        <f t="shared" si="2"/>
        <v>N</v>
      </c>
      <c r="L51" s="65"/>
      <c r="M51" s="65"/>
      <c r="N51" s="66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3.5" customHeight="1">
      <c r="A52" s="78">
        <v>34.0</v>
      </c>
      <c r="B52" s="57"/>
      <c r="C52" s="196" t="s">
        <v>288</v>
      </c>
      <c r="D52" s="127" t="s">
        <v>103</v>
      </c>
      <c r="E52" s="59" t="s">
        <v>36</v>
      </c>
      <c r="F52" s="59" t="s">
        <v>37</v>
      </c>
      <c r="G52" s="59" t="s">
        <v>37</v>
      </c>
      <c r="H52" s="59" t="s">
        <v>37</v>
      </c>
      <c r="I52" s="40">
        <v>34.0</v>
      </c>
      <c r="J52" s="59">
        <f t="shared" si="1"/>
        <v>52.30769231</v>
      </c>
      <c r="K52" s="59" t="str">
        <f t="shared" si="2"/>
        <v>N</v>
      </c>
      <c r="L52" s="65"/>
      <c r="M52" s="65"/>
      <c r="N52" s="66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15.5" customHeight="1">
      <c r="A53" s="67" t="s">
        <v>104</v>
      </c>
      <c r="B53" s="3"/>
      <c r="C53" s="67">
        <f>COUNTA(A19:A52)</f>
        <v>34</v>
      </c>
      <c r="D53" s="170"/>
      <c r="E53" s="40">
        <f t="shared" ref="E53:H53" si="3">COUNTIF(E19:E52,"Y")</f>
        <v>29</v>
      </c>
      <c r="F53" s="40">
        <f t="shared" si="3"/>
        <v>10</v>
      </c>
      <c r="G53" s="40">
        <f t="shared" si="3"/>
        <v>25</v>
      </c>
      <c r="H53" s="40">
        <f t="shared" si="3"/>
        <v>22</v>
      </c>
      <c r="I53" s="40"/>
      <c r="J53" s="40"/>
      <c r="K53" s="40">
        <f>COUNTIF(K19:K52,"Y")</f>
        <v>9</v>
      </c>
      <c r="L53" s="65"/>
      <c r="M53" s="65"/>
      <c r="N53" s="66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87.75" customHeight="1">
      <c r="A54" s="171" t="s">
        <v>105</v>
      </c>
      <c r="B54" s="172"/>
      <c r="C54" s="67" t="str">
        <f>'[1]CC1-CO-Attainment-correct'!C34</f>
        <v>#REF!</v>
      </c>
      <c r="D54" s="173" t="s">
        <v>106</v>
      </c>
      <c r="E54" s="40" t="str">
        <f>(E53/C54)*100</f>
        <v>#REF!</v>
      </c>
      <c r="F54" s="40" t="str">
        <f>(F53/C54)*100</f>
        <v>#REF!</v>
      </c>
      <c r="G54" s="40" t="str">
        <f>(G53/C54)*100</f>
        <v>#REF!</v>
      </c>
      <c r="H54" s="40" t="str">
        <f>(H53/C54)*100</f>
        <v>#REF!</v>
      </c>
      <c r="I54" s="40"/>
      <c r="J54" s="40"/>
      <c r="K54" s="40" t="str">
        <f>(K53/C54)*100</f>
        <v>#REF!</v>
      </c>
      <c r="L54" s="65"/>
      <c r="M54" s="65"/>
      <c r="N54" s="66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39.75" customHeight="1">
      <c r="A55" s="78"/>
      <c r="B55" s="57"/>
      <c r="C55" s="57"/>
      <c r="D55" s="174"/>
      <c r="E55" s="176" t="str">
        <f t="shared" ref="E55:K55" si="4">IF(E54&lt;=0,"",IF((E54&gt;=60),"Attained","Not-Attained"))</f>
        <v>#REF!</v>
      </c>
      <c r="F55" s="176" t="str">
        <f t="shared" si="4"/>
        <v>#REF!</v>
      </c>
      <c r="G55" s="176" t="str">
        <f t="shared" si="4"/>
        <v>#REF!</v>
      </c>
      <c r="H55" s="176" t="str">
        <f t="shared" si="4"/>
        <v>#REF!</v>
      </c>
      <c r="I55" s="40" t="str">
        <f t="shared" si="4"/>
        <v/>
      </c>
      <c r="J55" s="40" t="str">
        <f t="shared" si="4"/>
        <v/>
      </c>
      <c r="K55" s="40" t="str">
        <f t="shared" si="4"/>
        <v>#REF!</v>
      </c>
      <c r="L55" s="65"/>
      <c r="M55" s="65"/>
      <c r="N55" s="66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0" customHeight="1">
      <c r="A56" s="78"/>
      <c r="B56" s="57"/>
      <c r="C56" s="57"/>
      <c r="D56" s="174"/>
      <c r="E56" s="40"/>
      <c r="F56" s="40"/>
      <c r="G56" s="40"/>
      <c r="H56" s="40"/>
      <c r="I56" s="40"/>
      <c r="J56" s="40"/>
      <c r="K56" s="40"/>
      <c r="L56" s="65"/>
      <c r="M56" s="65"/>
      <c r="N56" s="66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0" customHeight="1">
      <c r="A57" s="78"/>
      <c r="B57" s="57"/>
      <c r="C57" s="57"/>
      <c r="D57" s="174"/>
      <c r="E57" s="175">
        <v>0.0</v>
      </c>
      <c r="F57" s="175">
        <v>3.0</v>
      </c>
      <c r="G57" s="175">
        <v>1.0</v>
      </c>
      <c r="H57" s="175">
        <v>2.0</v>
      </c>
      <c r="I57" s="40"/>
      <c r="J57" s="40"/>
      <c r="K57" s="175">
        <v>0.0</v>
      </c>
      <c r="L57" s="76"/>
      <c r="M57" s="76"/>
      <c r="N57" s="77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0" customHeight="1">
      <c r="A58" s="78"/>
      <c r="B58" s="57"/>
      <c r="C58" s="57"/>
      <c r="D58" s="69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0" customHeight="1">
      <c r="A59" s="78"/>
      <c r="B59" s="57"/>
      <c r="C59" s="57"/>
      <c r="D59" s="69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0" customHeight="1">
      <c r="A60" s="78"/>
      <c r="B60" s="57"/>
      <c r="C60" s="57"/>
      <c r="D60" s="69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0" customHeight="1">
      <c r="A61" s="78"/>
      <c r="B61" s="57"/>
      <c r="C61" s="57"/>
      <c r="D61" s="69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0" customHeight="1">
      <c r="A62" s="78"/>
      <c r="B62" s="57"/>
      <c r="C62" s="57"/>
      <c r="D62" s="79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0" customHeight="1">
      <c r="A63" s="78"/>
      <c r="B63" s="57"/>
      <c r="C63" s="57"/>
      <c r="D63" s="69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0" customHeight="1">
      <c r="A64" s="78"/>
      <c r="B64" s="57"/>
      <c r="C64" s="57"/>
      <c r="D64" s="69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0" customHeight="1">
      <c r="A65" s="78"/>
      <c r="B65" s="57"/>
      <c r="C65" s="57"/>
      <c r="D65" s="69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3.5" customHeight="1">
      <c r="A66" s="78"/>
      <c r="B66" s="80"/>
      <c r="C66" s="80"/>
      <c r="D66" s="80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3.5" customHeight="1">
      <c r="A67" s="78"/>
      <c r="B67" s="80"/>
      <c r="C67" s="80"/>
      <c r="D67" s="80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3.5" customHeight="1">
      <c r="A68" s="78"/>
      <c r="B68" s="80"/>
      <c r="C68" s="80"/>
      <c r="D68" s="80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3.5" customHeight="1">
      <c r="A69" s="78"/>
      <c r="B69" s="80"/>
      <c r="C69" s="80"/>
      <c r="D69" s="80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3.5" customHeight="1">
      <c r="A70" s="78"/>
      <c r="B70" s="80"/>
      <c r="C70" s="80"/>
      <c r="D70" s="80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3.5" customHeight="1">
      <c r="A71" s="78"/>
      <c r="B71" s="80"/>
      <c r="C71" s="80"/>
      <c r="D71" s="80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3.5" customHeight="1">
      <c r="A72" s="78"/>
      <c r="B72" s="80"/>
      <c r="C72" s="80"/>
      <c r="D72" s="80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3.5" customHeight="1">
      <c r="A73" s="78"/>
      <c r="B73" s="80"/>
      <c r="C73" s="80"/>
      <c r="D73" s="80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3.5" customHeight="1">
      <c r="A74" s="78"/>
      <c r="B74" s="80"/>
      <c r="C74" s="80"/>
      <c r="D74" s="80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3.5" customHeight="1">
      <c r="A75" s="78"/>
      <c r="B75" s="80"/>
      <c r="C75" s="80"/>
      <c r="D75" s="80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3.5" customHeight="1">
      <c r="A76" s="78"/>
      <c r="B76" s="80"/>
      <c r="C76" s="80"/>
      <c r="D76" s="80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3.5" customHeight="1">
      <c r="A77" s="78"/>
      <c r="B77" s="80"/>
      <c r="C77" s="80"/>
      <c r="D77" s="80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3.5" customHeight="1">
      <c r="A78" s="78"/>
      <c r="B78" s="80"/>
      <c r="C78" s="80"/>
      <c r="D78" s="80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3.5" customHeight="1">
      <c r="A79" s="78"/>
      <c r="B79" s="80"/>
      <c r="C79" s="80"/>
      <c r="D79" s="80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3.5" customHeight="1">
      <c r="A80" s="78"/>
      <c r="B80" s="80"/>
      <c r="C80" s="80"/>
      <c r="D80" s="80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3.5" customHeight="1">
      <c r="A81" s="78"/>
      <c r="B81" s="80"/>
      <c r="C81" s="80"/>
      <c r="D81" s="80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3.5" customHeight="1">
      <c r="A82" s="78"/>
      <c r="B82" s="80"/>
      <c r="C82" s="80"/>
      <c r="D82" s="80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3.5" customHeight="1">
      <c r="A83" s="78"/>
      <c r="B83" s="80"/>
      <c r="C83" s="80"/>
      <c r="D83" s="80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3.5" customHeight="1">
      <c r="A84" s="78"/>
      <c r="B84" s="80"/>
      <c r="C84" s="80"/>
      <c r="D84" s="80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3.5" customHeight="1">
      <c r="A85" s="78"/>
      <c r="B85" s="80"/>
      <c r="C85" s="80"/>
      <c r="D85" s="80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3.5" customHeight="1">
      <c r="A86" s="78"/>
      <c r="B86" s="80"/>
      <c r="C86" s="80"/>
      <c r="D86" s="80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3.5" customHeight="1">
      <c r="A87" s="78"/>
      <c r="B87" s="80"/>
      <c r="C87" s="80"/>
      <c r="D87" s="80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3.5" customHeight="1">
      <c r="A88" s="78"/>
      <c r="B88" s="80"/>
      <c r="C88" s="80"/>
      <c r="D88" s="80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3.5" customHeight="1">
      <c r="A89" s="78"/>
      <c r="B89" s="80"/>
      <c r="C89" s="80"/>
      <c r="D89" s="80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3.5" customHeight="1">
      <c r="A90" s="78"/>
      <c r="B90" s="80"/>
      <c r="C90" s="80"/>
      <c r="D90" s="80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3.5" customHeight="1">
      <c r="A91" s="78"/>
      <c r="B91" s="80"/>
      <c r="C91" s="80"/>
      <c r="D91" s="80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3.5" customHeight="1">
      <c r="A92" s="78"/>
      <c r="B92" s="80"/>
      <c r="C92" s="80"/>
      <c r="D92" s="80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3.5" customHeight="1">
      <c r="A93" s="78"/>
      <c r="B93" s="80"/>
      <c r="C93" s="80"/>
      <c r="D93" s="80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3.5" customHeight="1">
      <c r="A94" s="78"/>
      <c r="B94" s="80"/>
      <c r="C94" s="80"/>
      <c r="D94" s="80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3.5" customHeight="1">
      <c r="A95" s="78"/>
      <c r="B95" s="80"/>
      <c r="C95" s="80"/>
      <c r="D95" s="80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3.5" customHeight="1">
      <c r="A96" s="78"/>
      <c r="B96" s="80"/>
      <c r="C96" s="80"/>
      <c r="D96" s="80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3.5" customHeight="1">
      <c r="A97" s="78"/>
      <c r="B97" s="80"/>
      <c r="C97" s="80"/>
      <c r="D97" s="80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3.5" customHeight="1">
      <c r="A98" s="78"/>
      <c r="B98" s="80"/>
      <c r="C98" s="80"/>
      <c r="D98" s="80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3.5" customHeight="1">
      <c r="A99" s="78"/>
      <c r="B99" s="80"/>
      <c r="C99" s="80"/>
      <c r="D99" s="80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3.5" customHeight="1">
      <c r="A100" s="78"/>
      <c r="B100" s="80"/>
      <c r="C100" s="80"/>
      <c r="D100" s="80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3.5" customHeight="1">
      <c r="A101" s="78"/>
      <c r="B101" s="80"/>
      <c r="C101" s="80"/>
      <c r="D101" s="80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3.5" customHeight="1">
      <c r="A102" s="78"/>
      <c r="B102" s="80"/>
      <c r="C102" s="80"/>
      <c r="D102" s="80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3.5" customHeight="1">
      <c r="A103" s="78"/>
      <c r="B103" s="80"/>
      <c r="C103" s="80"/>
      <c r="D103" s="80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3.5" customHeight="1">
      <c r="A104" s="78"/>
      <c r="B104" s="80"/>
      <c r="C104" s="80"/>
      <c r="D104" s="80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3.5" customHeight="1">
      <c r="A105" s="78"/>
      <c r="B105" s="80"/>
      <c r="C105" s="80"/>
      <c r="D105" s="80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3.5" customHeight="1">
      <c r="A106" s="78"/>
      <c r="B106" s="80"/>
      <c r="C106" s="80"/>
      <c r="D106" s="80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3.5" customHeight="1">
      <c r="A107" s="78"/>
      <c r="B107" s="80"/>
      <c r="C107" s="80"/>
      <c r="D107" s="80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3.5" customHeight="1">
      <c r="A108" s="78"/>
      <c r="B108" s="80"/>
      <c r="C108" s="80"/>
      <c r="D108" s="80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3.5" customHeight="1">
      <c r="A109" s="78"/>
      <c r="B109" s="80"/>
      <c r="C109" s="80"/>
      <c r="D109" s="80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3.5" customHeight="1">
      <c r="A110" s="78"/>
      <c r="B110" s="80"/>
      <c r="C110" s="80"/>
      <c r="D110" s="80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3.5" customHeight="1">
      <c r="A111" s="78"/>
      <c r="B111" s="80"/>
      <c r="C111" s="80"/>
      <c r="D111" s="80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0" customHeight="1">
      <c r="A112" s="78"/>
      <c r="B112" s="80"/>
      <c r="C112" s="80"/>
      <c r="D112" s="80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0" customHeight="1">
      <c r="A113" s="78"/>
      <c r="B113" s="80"/>
      <c r="C113" s="80"/>
      <c r="D113" s="80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0" customHeight="1">
      <c r="A114" s="78"/>
      <c r="B114" s="80"/>
      <c r="C114" s="80"/>
      <c r="D114" s="80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0" customHeight="1">
      <c r="A115" s="78"/>
      <c r="B115" s="80"/>
      <c r="C115" s="80"/>
      <c r="D115" s="80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0" customHeight="1">
      <c r="A116" s="78"/>
      <c r="B116" s="80"/>
      <c r="C116" s="80"/>
      <c r="D116" s="80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0" customHeight="1">
      <c r="A117" s="78"/>
      <c r="B117" s="80"/>
      <c r="C117" s="80"/>
      <c r="D117" s="80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0" customHeight="1">
      <c r="A118" s="78"/>
      <c r="B118" s="80"/>
      <c r="C118" s="80"/>
      <c r="D118" s="80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0" customHeight="1">
      <c r="A119" s="78"/>
      <c r="B119" s="80"/>
      <c r="C119" s="80"/>
      <c r="D119" s="80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0" customHeight="1">
      <c r="A120" s="78"/>
      <c r="B120" s="80"/>
      <c r="C120" s="80"/>
      <c r="D120" s="80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0" customHeight="1">
      <c r="A121" s="78"/>
      <c r="B121" s="80"/>
      <c r="C121" s="80"/>
      <c r="D121" s="80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0" customHeight="1">
      <c r="A122" s="78"/>
      <c r="B122" s="80"/>
      <c r="C122" s="80"/>
      <c r="D122" s="80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0" customHeight="1">
      <c r="A123" s="78"/>
      <c r="B123" s="80"/>
      <c r="C123" s="80"/>
      <c r="D123" s="80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0" customHeight="1">
      <c r="A124" s="78"/>
      <c r="B124" s="80"/>
      <c r="C124" s="80"/>
      <c r="D124" s="80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0" customHeight="1">
      <c r="A125" s="78"/>
      <c r="B125" s="80"/>
      <c r="C125" s="80"/>
      <c r="D125" s="80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0" customHeight="1">
      <c r="A126" s="78"/>
      <c r="B126" s="80"/>
      <c r="C126" s="80"/>
      <c r="D126" s="80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0" customHeight="1">
      <c r="A127" s="78"/>
      <c r="B127" s="80"/>
      <c r="C127" s="80"/>
      <c r="D127" s="80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0" customHeight="1">
      <c r="A128" s="78"/>
      <c r="B128" s="80"/>
      <c r="C128" s="80"/>
      <c r="D128" s="80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0" customHeight="1">
      <c r="A129" s="78"/>
      <c r="B129" s="80"/>
      <c r="C129" s="80"/>
      <c r="D129" s="80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3.5" customHeight="1">
      <c r="A130" s="78"/>
      <c r="B130" s="80"/>
      <c r="C130" s="80"/>
      <c r="D130" s="80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3.5" customHeight="1">
      <c r="A131" s="81"/>
      <c r="B131" s="82"/>
      <c r="C131" s="82"/>
      <c r="D131" s="83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3.5" customHeight="1">
      <c r="A132" s="81"/>
      <c r="B132" s="82"/>
      <c r="C132" s="82"/>
      <c r="D132" s="83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3.5" customHeight="1">
      <c r="A133" s="81"/>
      <c r="B133" s="82"/>
      <c r="C133" s="82"/>
      <c r="D133" s="83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3.5" customHeight="1">
      <c r="A134" s="81"/>
      <c r="B134" s="82"/>
      <c r="C134" s="82"/>
      <c r="D134" s="83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3.5" customHeight="1">
      <c r="A135" s="81"/>
      <c r="B135" s="82"/>
      <c r="C135" s="82"/>
      <c r="D135" s="83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3.5" customHeight="1">
      <c r="A136" s="81"/>
      <c r="B136" s="82"/>
      <c r="C136" s="82"/>
      <c r="D136" s="84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3.5" customHeight="1">
      <c r="A137" s="81"/>
      <c r="B137" s="82"/>
      <c r="C137" s="82"/>
      <c r="D137" s="83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3.5" customHeight="1">
      <c r="A138" s="81"/>
      <c r="B138" s="82"/>
      <c r="C138" s="82"/>
      <c r="D138" s="83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3.5" customHeight="1">
      <c r="A139" s="81"/>
      <c r="B139" s="82"/>
      <c r="C139" s="82"/>
      <c r="D139" s="84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3.5" customHeight="1">
      <c r="A140" s="81"/>
      <c r="B140" s="82"/>
      <c r="C140" s="82"/>
      <c r="D140" s="83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3.5" customHeight="1">
      <c r="A141" s="81"/>
      <c r="B141" s="82"/>
      <c r="C141" s="82"/>
      <c r="D141" s="84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3.5" customHeight="1">
      <c r="A142" s="81"/>
      <c r="B142" s="82"/>
      <c r="C142" s="82"/>
      <c r="D142" s="84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3.5" customHeight="1">
      <c r="A143" s="81"/>
      <c r="B143" s="85"/>
      <c r="C143" s="85"/>
      <c r="D143" s="86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3.5" customHeight="1">
      <c r="A144" s="81"/>
      <c r="B144" s="82"/>
      <c r="C144" s="82"/>
      <c r="D144" s="83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3.5" customHeight="1">
      <c r="A145" s="81"/>
      <c r="B145" s="82"/>
      <c r="C145" s="82"/>
      <c r="D145" s="83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3.5" customHeight="1">
      <c r="A146" s="81"/>
      <c r="B146" s="82"/>
      <c r="C146" s="82"/>
      <c r="D146" s="83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3.5" customHeight="1">
      <c r="A147" s="81"/>
      <c r="B147" s="82"/>
      <c r="C147" s="82"/>
      <c r="D147" s="83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3.5" customHeight="1">
      <c r="A148" s="81"/>
      <c r="B148" s="82"/>
      <c r="C148" s="82"/>
      <c r="D148" s="83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3.5" customHeight="1">
      <c r="A149" s="81"/>
      <c r="B149" s="82"/>
      <c r="C149" s="82"/>
      <c r="D149" s="83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3.5" customHeight="1">
      <c r="A150" s="81"/>
      <c r="B150" s="82"/>
      <c r="C150" s="82"/>
      <c r="D150" s="84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3.5" customHeight="1">
      <c r="A151" s="81"/>
      <c r="B151" s="82"/>
      <c r="C151" s="82"/>
      <c r="D151" s="83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3.5" customHeight="1">
      <c r="A152" s="81"/>
      <c r="B152" s="82"/>
      <c r="C152" s="82"/>
      <c r="D152" s="83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3.5" customHeight="1">
      <c r="A153" s="81"/>
      <c r="B153" s="82"/>
      <c r="C153" s="82"/>
      <c r="D153" s="83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3.5" customHeight="1">
      <c r="A154" s="81"/>
      <c r="B154" s="82"/>
      <c r="C154" s="82"/>
      <c r="D154" s="84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3.5" customHeight="1">
      <c r="A155" s="87"/>
      <c r="B155" s="88"/>
      <c r="C155" s="89"/>
      <c r="D155" s="90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3.5" customHeight="1">
      <c r="A156" s="87"/>
      <c r="B156" s="88"/>
      <c r="C156" s="89"/>
      <c r="D156" s="90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3.5" customHeight="1">
      <c r="A157" s="87"/>
      <c r="B157" s="88"/>
      <c r="C157" s="89"/>
      <c r="D157" s="90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3.5" customHeight="1">
      <c r="A158" s="87"/>
      <c r="B158" s="88"/>
      <c r="C158" s="89"/>
      <c r="D158" s="90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3.5" customHeight="1">
      <c r="A159" s="87"/>
      <c r="B159" s="88"/>
      <c r="C159" s="89"/>
      <c r="D159" s="90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3.5" customHeight="1">
      <c r="A160" s="87"/>
      <c r="B160" s="88"/>
      <c r="C160" s="89"/>
      <c r="D160" s="90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3.5" customHeight="1">
      <c r="A161" s="87"/>
      <c r="B161" s="88"/>
      <c r="C161" s="89"/>
      <c r="D161" s="90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3.5" customHeight="1">
      <c r="A162" s="87"/>
      <c r="B162" s="88"/>
      <c r="C162" s="89"/>
      <c r="D162" s="90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3.5" customHeight="1">
      <c r="A163" s="87"/>
      <c r="B163" s="88"/>
      <c r="C163" s="89"/>
      <c r="D163" s="90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3.5" customHeight="1">
      <c r="A164" s="87"/>
      <c r="B164" s="88"/>
      <c r="C164" s="89"/>
      <c r="D164" s="90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3.5" customHeight="1">
      <c r="A165" s="87"/>
      <c r="B165" s="88"/>
      <c r="C165" s="91"/>
      <c r="D165" s="92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3.5" customHeight="1">
      <c r="A166" s="87"/>
      <c r="B166" s="88"/>
      <c r="C166" s="91"/>
      <c r="D166" s="92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3.5" customHeight="1">
      <c r="A167" s="87"/>
      <c r="B167" s="88"/>
      <c r="C167" s="91"/>
      <c r="D167" s="92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3.5" customHeight="1">
      <c r="A168" s="87"/>
      <c r="B168" s="88"/>
      <c r="C168" s="91"/>
      <c r="D168" s="92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3.5" customHeight="1">
      <c r="A169" s="87">
        <v>146.0</v>
      </c>
      <c r="B169" s="88"/>
      <c r="C169" s="91"/>
      <c r="D169" s="92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3.5" customHeight="1">
      <c r="A170" s="87">
        <v>147.0</v>
      </c>
      <c r="B170" s="88"/>
      <c r="C170" s="91"/>
      <c r="D170" s="92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3.5" customHeight="1">
      <c r="A171" s="87">
        <v>148.0</v>
      </c>
      <c r="B171" s="88"/>
      <c r="C171" s="91"/>
      <c r="D171" s="92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3.5" customHeight="1">
      <c r="A172" s="87">
        <v>149.0</v>
      </c>
      <c r="B172" s="88"/>
      <c r="C172" s="91"/>
      <c r="D172" s="92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3.5" customHeight="1">
      <c r="A173" s="87">
        <v>150.0</v>
      </c>
      <c r="B173" s="88"/>
      <c r="C173" s="91"/>
      <c r="D173" s="92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3.5" customHeight="1">
      <c r="A174" s="87">
        <v>151.0</v>
      </c>
      <c r="B174" s="93"/>
      <c r="C174" s="91"/>
      <c r="D174" s="92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3.5" customHeight="1">
      <c r="A175" s="87">
        <v>152.0</v>
      </c>
      <c r="B175" s="88"/>
      <c r="C175" s="91"/>
      <c r="D175" s="92"/>
      <c r="E175" s="33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6.5" customHeight="1">
      <c r="A176" s="87">
        <v>153.0</v>
      </c>
      <c r="B176" s="88"/>
      <c r="C176" s="91"/>
      <c r="D176" s="92"/>
      <c r="E176" s="33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80.25" customHeight="1">
      <c r="A177" s="94"/>
      <c r="B177" s="95" t="s">
        <v>104</v>
      </c>
      <c r="C177" s="75"/>
      <c r="D177" s="67">
        <f>COUNTA(D19:D176)</f>
        <v>35</v>
      </c>
      <c r="E177" s="96" t="s">
        <v>107</v>
      </c>
      <c r="F177" s="97" t="str">
        <f>COUNTIF(#REF!,"3")</f>
        <v>#REF!</v>
      </c>
      <c r="G177" s="97" t="s">
        <v>108</v>
      </c>
      <c r="H177" s="96" t="str">
        <f>COUNTIF(#REF!,"2")</f>
        <v>#REF!</v>
      </c>
      <c r="I177" s="97" t="s">
        <v>109</v>
      </c>
      <c r="J177" s="96" t="str">
        <f>COUNTIF(#REF!,"1")</f>
        <v>#REF!</v>
      </c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</row>
    <row r="178" ht="75.75" customHeight="1">
      <c r="A178" s="98"/>
      <c r="B178" s="67" t="s">
        <v>105</v>
      </c>
      <c r="C178" s="3"/>
      <c r="D178" s="67" t="str">
        <f>COUNTIF(#REF!,"&gt;0")</f>
        <v>#REF!</v>
      </c>
      <c r="E178" s="99" t="s">
        <v>106</v>
      </c>
      <c r="F178" s="100" t="str">
        <f>F177/D178*100</f>
        <v>#REF!</v>
      </c>
      <c r="G178" s="101" t="s">
        <v>110</v>
      </c>
      <c r="H178" s="100" t="str">
        <f>H177/D178*100</f>
        <v>#REF!</v>
      </c>
      <c r="I178" s="101" t="s">
        <v>111</v>
      </c>
      <c r="J178" s="100" t="str">
        <f>J177/D178*100</f>
        <v>#REF!</v>
      </c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21.0" customHeight="1">
      <c r="A179" s="1"/>
      <c r="B179" s="1"/>
      <c r="C179" s="33"/>
      <c r="D179" s="102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3.5" customHeight="1">
      <c r="A180" s="1"/>
      <c r="B180" s="1"/>
      <c r="C180" s="33"/>
      <c r="D180" s="102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3.5" customHeight="1">
      <c r="A181" s="1"/>
      <c r="B181" s="1"/>
      <c r="C181" s="33"/>
      <c r="D181" s="102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3.5" customHeight="1">
      <c r="A182" s="1"/>
      <c r="B182" s="1"/>
      <c r="C182" s="33"/>
      <c r="D182" s="102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3.5" customHeight="1">
      <c r="A183" s="1"/>
      <c r="B183" s="1"/>
      <c r="C183" s="33"/>
      <c r="D183" s="102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3.5" customHeight="1">
      <c r="A184" s="1"/>
      <c r="B184" s="1"/>
      <c r="C184" s="33"/>
      <c r="D184" s="102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3.5" customHeight="1">
      <c r="A185" s="1"/>
      <c r="B185" s="1"/>
      <c r="C185" s="33"/>
      <c r="D185" s="102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3.5" customHeight="1">
      <c r="A186" s="1"/>
      <c r="B186" s="1"/>
      <c r="C186" s="33"/>
      <c r="D186" s="102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3.5" customHeight="1">
      <c r="A187" s="1"/>
      <c r="B187" s="1"/>
      <c r="C187" s="33"/>
      <c r="D187" s="102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3.5" customHeight="1">
      <c r="A188" s="1"/>
      <c r="B188" s="1"/>
      <c r="C188" s="33"/>
      <c r="D188" s="102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3.5" customHeight="1">
      <c r="A189" s="1"/>
      <c r="B189" s="1"/>
      <c r="C189" s="33"/>
      <c r="D189" s="102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3.5" customHeight="1">
      <c r="A190" s="1"/>
      <c r="B190" s="1"/>
      <c r="C190" s="33"/>
      <c r="D190" s="102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3.5" customHeight="1">
      <c r="A191" s="1"/>
      <c r="B191" s="1"/>
      <c r="C191" s="33"/>
      <c r="D191" s="102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3.5" customHeight="1">
      <c r="A192" s="1"/>
      <c r="B192" s="1"/>
      <c r="C192" s="33"/>
      <c r="D192" s="102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3.5" customHeight="1">
      <c r="A193" s="1"/>
      <c r="B193" s="1"/>
      <c r="C193" s="33"/>
      <c r="D193" s="102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3.5" customHeight="1">
      <c r="A194" s="1"/>
      <c r="B194" s="1"/>
      <c r="C194" s="33"/>
      <c r="D194" s="102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3.5" customHeight="1">
      <c r="A195" s="1"/>
      <c r="B195" s="1"/>
      <c r="C195" s="33"/>
      <c r="D195" s="102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3.5" customHeight="1">
      <c r="A196" s="1"/>
      <c r="B196" s="1"/>
      <c r="C196" s="33"/>
      <c r="D196" s="102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3.5" customHeight="1">
      <c r="A197" s="1"/>
      <c r="B197" s="1"/>
      <c r="C197" s="33"/>
      <c r="D197" s="102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3.5" customHeight="1">
      <c r="A198" s="1"/>
      <c r="B198" s="1"/>
      <c r="C198" s="33"/>
      <c r="D198" s="102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3.5" customHeight="1">
      <c r="A199" s="1"/>
      <c r="B199" s="1"/>
      <c r="C199" s="33"/>
      <c r="D199" s="102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3.5" customHeight="1">
      <c r="A200" s="1"/>
      <c r="B200" s="1"/>
      <c r="C200" s="33"/>
      <c r="D200" s="102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3.5" customHeight="1">
      <c r="A201" s="1"/>
      <c r="B201" s="1"/>
      <c r="C201" s="33"/>
      <c r="D201" s="102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3.5" customHeight="1">
      <c r="A202" s="1"/>
      <c r="B202" s="1"/>
      <c r="C202" s="33"/>
      <c r="D202" s="102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3.5" customHeight="1">
      <c r="A203" s="1"/>
      <c r="B203" s="1"/>
      <c r="C203" s="33"/>
      <c r="D203" s="102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3.5" customHeight="1">
      <c r="A204" s="1"/>
      <c r="B204" s="1"/>
      <c r="C204" s="33"/>
      <c r="D204" s="102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3.5" customHeight="1">
      <c r="A205" s="1"/>
      <c r="B205" s="1"/>
      <c r="C205" s="33"/>
      <c r="D205" s="102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3.5" customHeight="1">
      <c r="A206" s="1"/>
      <c r="B206" s="1"/>
      <c r="C206" s="33"/>
      <c r="D206" s="102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3.5" customHeight="1">
      <c r="A207" s="1"/>
      <c r="B207" s="1"/>
      <c r="C207" s="33"/>
      <c r="D207" s="102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3.5" customHeight="1">
      <c r="A208" s="1"/>
      <c r="B208" s="1"/>
      <c r="C208" s="33"/>
      <c r="D208" s="102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3.5" customHeight="1">
      <c r="A209" s="1"/>
      <c r="B209" s="1"/>
      <c r="C209" s="33"/>
      <c r="D209" s="102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3.5" customHeight="1">
      <c r="A210" s="1"/>
      <c r="B210" s="1"/>
      <c r="C210" s="33"/>
      <c r="D210" s="102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3.5" customHeight="1">
      <c r="A211" s="1"/>
      <c r="B211" s="1"/>
      <c r="C211" s="33"/>
      <c r="D211" s="102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3.5" customHeight="1">
      <c r="A212" s="1"/>
      <c r="B212" s="1"/>
      <c r="C212" s="33"/>
      <c r="D212" s="102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3.5" customHeight="1">
      <c r="A213" s="1"/>
      <c r="B213" s="1"/>
      <c r="C213" s="33"/>
      <c r="D213" s="102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3.5" customHeight="1">
      <c r="A214" s="1"/>
      <c r="B214" s="1"/>
      <c r="C214" s="33"/>
      <c r="D214" s="102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3.5" customHeight="1">
      <c r="A215" s="1"/>
      <c r="B215" s="1"/>
      <c r="C215" s="33"/>
      <c r="D215" s="102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3.5" customHeight="1">
      <c r="A216" s="1"/>
      <c r="B216" s="1"/>
      <c r="C216" s="33"/>
      <c r="D216" s="102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3.5" customHeight="1">
      <c r="A217" s="1"/>
      <c r="B217" s="1"/>
      <c r="C217" s="33"/>
      <c r="D217" s="102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3.5" customHeight="1">
      <c r="A218" s="1"/>
      <c r="B218" s="1"/>
      <c r="C218" s="33"/>
      <c r="D218" s="102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3.5" customHeight="1">
      <c r="A219" s="1"/>
      <c r="B219" s="1"/>
      <c r="C219" s="33"/>
      <c r="D219" s="102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3.5" customHeight="1">
      <c r="A220" s="1"/>
      <c r="B220" s="1"/>
      <c r="C220" s="33"/>
      <c r="D220" s="102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3.5" customHeight="1">
      <c r="A221" s="1"/>
      <c r="B221" s="1"/>
      <c r="C221" s="33"/>
      <c r="D221" s="102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3.5" customHeight="1">
      <c r="A222" s="1"/>
      <c r="B222" s="1"/>
      <c r="C222" s="33"/>
      <c r="D222" s="102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3.5" customHeight="1">
      <c r="A223" s="1"/>
      <c r="B223" s="1"/>
      <c r="C223" s="33"/>
      <c r="D223" s="102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3.5" customHeight="1">
      <c r="A224" s="1"/>
      <c r="B224" s="1"/>
      <c r="C224" s="33"/>
      <c r="D224" s="102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3.5" customHeight="1">
      <c r="A225" s="1"/>
      <c r="B225" s="1"/>
      <c r="C225" s="33"/>
      <c r="D225" s="102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3.5" customHeight="1">
      <c r="A226" s="1"/>
      <c r="B226" s="1"/>
      <c r="C226" s="33"/>
      <c r="D226" s="102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3.5" customHeight="1">
      <c r="A227" s="1"/>
      <c r="B227" s="1"/>
      <c r="C227" s="33"/>
      <c r="D227" s="102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3.5" customHeight="1">
      <c r="A228" s="1"/>
      <c r="B228" s="1"/>
      <c r="C228" s="33"/>
      <c r="D228" s="102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3.5" customHeight="1">
      <c r="A229" s="1"/>
      <c r="B229" s="1"/>
      <c r="C229" s="33"/>
      <c r="D229" s="102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3.5" customHeight="1">
      <c r="A230" s="1"/>
      <c r="B230" s="1"/>
      <c r="C230" s="33"/>
      <c r="D230" s="102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3.5" customHeight="1">
      <c r="A231" s="1"/>
      <c r="B231" s="1"/>
      <c r="C231" s="33"/>
      <c r="D231" s="102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3.5" customHeight="1">
      <c r="A232" s="1"/>
      <c r="B232" s="1"/>
      <c r="C232" s="33"/>
      <c r="D232" s="102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3.5" customHeight="1">
      <c r="A233" s="1"/>
      <c r="B233" s="1"/>
      <c r="C233" s="33"/>
      <c r="D233" s="102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3.5" customHeight="1">
      <c r="A234" s="1"/>
      <c r="B234" s="1"/>
      <c r="C234" s="33"/>
      <c r="D234" s="102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3.5" customHeight="1">
      <c r="A235" s="1"/>
      <c r="B235" s="1"/>
      <c r="C235" s="33"/>
      <c r="D235" s="102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3.5" customHeight="1">
      <c r="A236" s="1"/>
      <c r="B236" s="1"/>
      <c r="C236" s="33"/>
      <c r="D236" s="102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3.5" customHeight="1">
      <c r="A237" s="1"/>
      <c r="B237" s="1"/>
      <c r="C237" s="33"/>
      <c r="D237" s="102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3.5" customHeight="1">
      <c r="A238" s="1"/>
      <c r="B238" s="1"/>
      <c r="C238" s="33"/>
      <c r="D238" s="102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3.5" customHeight="1">
      <c r="A239" s="1"/>
      <c r="B239" s="1"/>
      <c r="C239" s="33"/>
      <c r="D239" s="102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3.5" customHeight="1">
      <c r="A240" s="1"/>
      <c r="B240" s="1"/>
      <c r="C240" s="33"/>
      <c r="D240" s="102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3.5" customHeight="1">
      <c r="A241" s="1"/>
      <c r="B241" s="1"/>
      <c r="C241" s="33"/>
      <c r="D241" s="102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3.5" customHeight="1">
      <c r="A242" s="1"/>
      <c r="B242" s="1"/>
      <c r="C242" s="33"/>
      <c r="D242" s="102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3.5" customHeight="1">
      <c r="A243" s="1"/>
      <c r="B243" s="1"/>
      <c r="C243" s="33"/>
      <c r="D243" s="102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3.5" customHeight="1">
      <c r="A244" s="1"/>
      <c r="B244" s="1"/>
      <c r="C244" s="33"/>
      <c r="D244" s="102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3.5" customHeight="1">
      <c r="A245" s="1"/>
      <c r="B245" s="1"/>
      <c r="C245" s="33"/>
      <c r="D245" s="102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3.5" customHeight="1">
      <c r="A246" s="1"/>
      <c r="B246" s="1"/>
      <c r="C246" s="33"/>
      <c r="D246" s="102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3.5" customHeight="1">
      <c r="A247" s="1"/>
      <c r="B247" s="1"/>
      <c r="C247" s="33"/>
      <c r="D247" s="102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3.5" customHeight="1">
      <c r="A248" s="1"/>
      <c r="B248" s="1"/>
      <c r="C248" s="33"/>
      <c r="D248" s="102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3.5" customHeight="1">
      <c r="A249" s="1"/>
      <c r="B249" s="1"/>
      <c r="C249" s="33"/>
      <c r="D249" s="102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3.5" customHeight="1">
      <c r="A250" s="1"/>
      <c r="B250" s="1"/>
      <c r="C250" s="33"/>
      <c r="D250" s="102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3.5" customHeight="1">
      <c r="A251" s="1"/>
      <c r="B251" s="1"/>
      <c r="C251" s="33"/>
      <c r="D251" s="102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3.5" customHeight="1">
      <c r="A252" s="1"/>
      <c r="B252" s="1"/>
      <c r="C252" s="33"/>
      <c r="D252" s="102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3.5" customHeight="1">
      <c r="A253" s="1"/>
      <c r="B253" s="1"/>
      <c r="C253" s="33"/>
      <c r="D253" s="102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3.5" customHeight="1">
      <c r="A254" s="1"/>
      <c r="B254" s="1"/>
      <c r="C254" s="33"/>
      <c r="D254" s="102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3.5" customHeight="1">
      <c r="A255" s="1"/>
      <c r="B255" s="1"/>
      <c r="C255" s="33"/>
      <c r="D255" s="102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3.5" customHeight="1">
      <c r="A256" s="1"/>
      <c r="B256" s="1"/>
      <c r="C256" s="33"/>
      <c r="D256" s="102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3.5" customHeight="1">
      <c r="A257" s="1"/>
      <c r="B257" s="1"/>
      <c r="C257" s="33"/>
      <c r="D257" s="102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3.5" customHeight="1">
      <c r="A258" s="1"/>
      <c r="B258" s="1"/>
      <c r="C258" s="33"/>
      <c r="D258" s="102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3.5" customHeight="1">
      <c r="A259" s="1"/>
      <c r="B259" s="1"/>
      <c r="C259" s="33"/>
      <c r="D259" s="102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3.5" customHeight="1">
      <c r="A260" s="1"/>
      <c r="B260" s="1"/>
      <c r="C260" s="33"/>
      <c r="D260" s="102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3.5" customHeight="1">
      <c r="A261" s="1"/>
      <c r="B261" s="1"/>
      <c r="C261" s="33"/>
      <c r="D261" s="102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3.5" customHeight="1">
      <c r="A262" s="1"/>
      <c r="B262" s="1"/>
      <c r="C262" s="33"/>
      <c r="D262" s="102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3.5" customHeight="1">
      <c r="A263" s="1"/>
      <c r="B263" s="1"/>
      <c r="C263" s="33"/>
      <c r="D263" s="102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3.5" customHeight="1">
      <c r="A264" s="1"/>
      <c r="B264" s="1"/>
      <c r="C264" s="33"/>
      <c r="D264" s="102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3.5" customHeight="1">
      <c r="A265" s="1"/>
      <c r="B265" s="1"/>
      <c r="C265" s="33"/>
      <c r="D265" s="102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3.5" customHeight="1">
      <c r="A266" s="1"/>
      <c r="B266" s="1"/>
      <c r="C266" s="33"/>
      <c r="D266" s="102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3.5" customHeight="1">
      <c r="A267" s="1"/>
      <c r="B267" s="1"/>
      <c r="C267" s="33"/>
      <c r="D267" s="102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3.5" customHeight="1">
      <c r="A268" s="1"/>
      <c r="B268" s="1"/>
      <c r="C268" s="33"/>
      <c r="D268" s="102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3.5" customHeight="1">
      <c r="A269" s="1"/>
      <c r="B269" s="1"/>
      <c r="C269" s="33"/>
      <c r="D269" s="102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3.5" customHeight="1">
      <c r="A270" s="1"/>
      <c r="B270" s="1"/>
      <c r="C270" s="33"/>
      <c r="D270" s="102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3.5" customHeight="1">
      <c r="A271" s="1"/>
      <c r="B271" s="1"/>
      <c r="C271" s="33"/>
      <c r="D271" s="102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3.5" customHeight="1">
      <c r="A272" s="1"/>
      <c r="B272" s="1"/>
      <c r="C272" s="33"/>
      <c r="D272" s="102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3.5" customHeight="1">
      <c r="A273" s="1"/>
      <c r="B273" s="1"/>
      <c r="C273" s="33"/>
      <c r="D273" s="102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3.5" customHeight="1">
      <c r="A274" s="1"/>
      <c r="B274" s="1"/>
      <c r="C274" s="33"/>
      <c r="D274" s="102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3.5" customHeight="1">
      <c r="A275" s="1"/>
      <c r="B275" s="1"/>
      <c r="C275" s="33"/>
      <c r="D275" s="102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3.5" customHeight="1">
      <c r="A276" s="1"/>
      <c r="B276" s="1"/>
      <c r="C276" s="33"/>
      <c r="D276" s="102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3.5" customHeight="1">
      <c r="A277" s="1"/>
      <c r="B277" s="1"/>
      <c r="C277" s="33"/>
      <c r="D277" s="102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3.5" customHeight="1">
      <c r="A278" s="1"/>
      <c r="B278" s="1"/>
      <c r="C278" s="33"/>
      <c r="D278" s="102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3.5" customHeight="1">
      <c r="A279" s="1"/>
      <c r="B279" s="1"/>
      <c r="C279" s="33"/>
      <c r="D279" s="102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3.5" customHeight="1">
      <c r="A280" s="1"/>
      <c r="B280" s="1"/>
      <c r="C280" s="33"/>
      <c r="D280" s="102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3.5" customHeight="1">
      <c r="A281" s="1"/>
      <c r="B281" s="1"/>
      <c r="C281" s="33"/>
      <c r="D281" s="102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3.5" customHeight="1">
      <c r="A282" s="1"/>
      <c r="B282" s="1"/>
      <c r="C282" s="33"/>
      <c r="D282" s="102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3.5" customHeight="1">
      <c r="A283" s="1"/>
      <c r="B283" s="1"/>
      <c r="C283" s="33"/>
      <c r="D283" s="102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3.5" customHeight="1">
      <c r="A284" s="1"/>
      <c r="B284" s="1"/>
      <c r="C284" s="33"/>
      <c r="D284" s="102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3.5" customHeight="1">
      <c r="A285" s="1"/>
      <c r="B285" s="1"/>
      <c r="C285" s="33"/>
      <c r="D285" s="102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3.5" customHeight="1">
      <c r="A286" s="1"/>
      <c r="B286" s="1"/>
      <c r="C286" s="33"/>
      <c r="D286" s="102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3.5" customHeight="1">
      <c r="A287" s="1"/>
      <c r="B287" s="1"/>
      <c r="C287" s="33"/>
      <c r="D287" s="102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3.5" customHeight="1">
      <c r="A288" s="1"/>
      <c r="B288" s="1"/>
      <c r="C288" s="33"/>
      <c r="D288" s="102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3.5" customHeight="1">
      <c r="A289" s="1"/>
      <c r="B289" s="1"/>
      <c r="C289" s="33"/>
      <c r="D289" s="102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3.5" customHeight="1">
      <c r="A290" s="1"/>
      <c r="B290" s="1"/>
      <c r="C290" s="33"/>
      <c r="D290" s="102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3.5" customHeight="1">
      <c r="A291" s="1"/>
      <c r="B291" s="1"/>
      <c r="C291" s="33"/>
      <c r="D291" s="102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3.5" customHeight="1">
      <c r="A292" s="1"/>
      <c r="B292" s="1"/>
      <c r="C292" s="33"/>
      <c r="D292" s="102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3.5" customHeight="1">
      <c r="A293" s="1"/>
      <c r="B293" s="1"/>
      <c r="C293" s="33"/>
      <c r="D293" s="102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3.5" customHeight="1">
      <c r="A294" s="1"/>
      <c r="B294" s="1"/>
      <c r="C294" s="33"/>
      <c r="D294" s="102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3.5" customHeight="1">
      <c r="A295" s="1"/>
      <c r="B295" s="1"/>
      <c r="C295" s="33"/>
      <c r="D295" s="102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3.5" customHeight="1">
      <c r="A296" s="1"/>
      <c r="B296" s="1"/>
      <c r="C296" s="33"/>
      <c r="D296" s="102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3.5" customHeight="1">
      <c r="A297" s="1"/>
      <c r="B297" s="1"/>
      <c r="C297" s="33"/>
      <c r="D297" s="102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3.5" customHeight="1">
      <c r="A298" s="1"/>
      <c r="B298" s="1"/>
      <c r="C298" s="33"/>
      <c r="D298" s="102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3.5" customHeight="1">
      <c r="A299" s="1"/>
      <c r="B299" s="1"/>
      <c r="C299" s="33"/>
      <c r="D299" s="102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3.5" customHeight="1">
      <c r="A300" s="1"/>
      <c r="B300" s="1"/>
      <c r="C300" s="33"/>
      <c r="D300" s="102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3.5" customHeight="1">
      <c r="A301" s="1"/>
      <c r="B301" s="1"/>
      <c r="C301" s="33"/>
      <c r="D301" s="102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3.5" customHeight="1">
      <c r="A302" s="1"/>
      <c r="B302" s="1"/>
      <c r="C302" s="33"/>
      <c r="D302" s="102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3.5" customHeight="1">
      <c r="A303" s="1"/>
      <c r="B303" s="1"/>
      <c r="C303" s="33"/>
      <c r="D303" s="102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3.5" customHeight="1">
      <c r="A304" s="1"/>
      <c r="B304" s="1"/>
      <c r="C304" s="33"/>
      <c r="D304" s="102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3.5" customHeight="1">
      <c r="A305" s="1"/>
      <c r="B305" s="1"/>
      <c r="C305" s="33"/>
      <c r="D305" s="102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3.5" customHeight="1">
      <c r="A306" s="1"/>
      <c r="B306" s="1"/>
      <c r="C306" s="33"/>
      <c r="D306" s="102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3.5" customHeight="1">
      <c r="A307" s="1"/>
      <c r="B307" s="1"/>
      <c r="C307" s="33"/>
      <c r="D307" s="102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3.5" customHeight="1">
      <c r="A308" s="1"/>
      <c r="B308" s="1"/>
      <c r="C308" s="33"/>
      <c r="D308" s="102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3.5" customHeight="1">
      <c r="A309" s="1"/>
      <c r="B309" s="1"/>
      <c r="C309" s="33"/>
      <c r="D309" s="102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3.5" customHeight="1">
      <c r="A310" s="1"/>
      <c r="B310" s="1"/>
      <c r="C310" s="33"/>
      <c r="D310" s="102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3.5" customHeight="1">
      <c r="A311" s="1"/>
      <c r="B311" s="1"/>
      <c r="C311" s="33"/>
      <c r="D311" s="102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3.5" customHeight="1">
      <c r="A312" s="1"/>
      <c r="B312" s="1"/>
      <c r="C312" s="33"/>
      <c r="D312" s="102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3.5" customHeight="1">
      <c r="A313" s="1"/>
      <c r="B313" s="1"/>
      <c r="C313" s="33"/>
      <c r="D313" s="102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3.5" customHeight="1">
      <c r="A314" s="1"/>
      <c r="B314" s="1"/>
      <c r="C314" s="33"/>
      <c r="D314" s="102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3.5" customHeight="1">
      <c r="A315" s="1"/>
      <c r="B315" s="1"/>
      <c r="C315" s="33"/>
      <c r="D315" s="102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3.5" customHeight="1">
      <c r="A316" s="1"/>
      <c r="B316" s="1"/>
      <c r="C316" s="33"/>
      <c r="D316" s="102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3.5" customHeight="1">
      <c r="A317" s="1"/>
      <c r="B317" s="1"/>
      <c r="C317" s="33"/>
      <c r="D317" s="102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3.5" customHeight="1">
      <c r="A318" s="1"/>
      <c r="B318" s="1"/>
      <c r="C318" s="33"/>
      <c r="D318" s="102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3.5" customHeight="1">
      <c r="A319" s="1"/>
      <c r="B319" s="1"/>
      <c r="C319" s="33"/>
      <c r="D319" s="102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3.5" customHeight="1">
      <c r="A320" s="1"/>
      <c r="B320" s="1"/>
      <c r="C320" s="33"/>
      <c r="D320" s="102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3.5" customHeight="1">
      <c r="A321" s="1"/>
      <c r="B321" s="1"/>
      <c r="C321" s="33"/>
      <c r="D321" s="102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3.5" customHeight="1">
      <c r="A322" s="1"/>
      <c r="B322" s="1"/>
      <c r="C322" s="33"/>
      <c r="D322" s="102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3.5" customHeight="1">
      <c r="A323" s="1"/>
      <c r="B323" s="1"/>
      <c r="C323" s="33"/>
      <c r="D323" s="102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3.5" customHeight="1">
      <c r="A324" s="1"/>
      <c r="B324" s="1"/>
      <c r="C324" s="33"/>
      <c r="D324" s="102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3.5" customHeight="1">
      <c r="A325" s="1"/>
      <c r="B325" s="1"/>
      <c r="C325" s="33"/>
      <c r="D325" s="102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3.5" customHeight="1">
      <c r="A326" s="1"/>
      <c r="B326" s="1"/>
      <c r="C326" s="33"/>
      <c r="D326" s="102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3.5" customHeight="1">
      <c r="A327" s="1"/>
      <c r="B327" s="1"/>
      <c r="C327" s="33"/>
      <c r="D327" s="102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3.5" customHeight="1">
      <c r="A328" s="1"/>
      <c r="B328" s="1"/>
      <c r="C328" s="33"/>
      <c r="D328" s="102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3.5" customHeight="1">
      <c r="A329" s="1"/>
      <c r="B329" s="1"/>
      <c r="C329" s="33"/>
      <c r="D329" s="102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3.5" customHeight="1">
      <c r="A330" s="1"/>
      <c r="B330" s="1"/>
      <c r="C330" s="33"/>
      <c r="D330" s="102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3.5" customHeight="1">
      <c r="A331" s="1"/>
      <c r="B331" s="1"/>
      <c r="C331" s="33"/>
      <c r="D331" s="102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3.5" customHeight="1">
      <c r="A332" s="1"/>
      <c r="B332" s="1"/>
      <c r="C332" s="33"/>
      <c r="D332" s="102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3.5" customHeight="1">
      <c r="A333" s="1"/>
      <c r="B333" s="1"/>
      <c r="C333" s="33"/>
      <c r="D333" s="102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3.5" customHeight="1">
      <c r="A334" s="1"/>
      <c r="B334" s="1"/>
      <c r="C334" s="33"/>
      <c r="D334" s="102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3.5" customHeight="1">
      <c r="A335" s="1"/>
      <c r="B335" s="1"/>
      <c r="C335" s="33"/>
      <c r="D335" s="102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3.5" customHeight="1">
      <c r="A336" s="1"/>
      <c r="B336" s="1"/>
      <c r="C336" s="33"/>
      <c r="D336" s="102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3.5" customHeight="1">
      <c r="A337" s="1"/>
      <c r="B337" s="1"/>
      <c r="C337" s="33"/>
      <c r="D337" s="102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3.5" customHeight="1">
      <c r="A338" s="1"/>
      <c r="B338" s="1"/>
      <c r="C338" s="33"/>
      <c r="D338" s="102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3.5" customHeight="1">
      <c r="A339" s="1"/>
      <c r="B339" s="1"/>
      <c r="C339" s="33"/>
      <c r="D339" s="102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3.5" customHeight="1">
      <c r="A340" s="1"/>
      <c r="B340" s="1"/>
      <c r="C340" s="33"/>
      <c r="D340" s="102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3.5" customHeight="1">
      <c r="A341" s="1"/>
      <c r="B341" s="1"/>
      <c r="C341" s="33"/>
      <c r="D341" s="102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3.5" customHeight="1">
      <c r="A342" s="1"/>
      <c r="B342" s="1"/>
      <c r="C342" s="33"/>
      <c r="D342" s="102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3.5" customHeight="1">
      <c r="A343" s="1"/>
      <c r="B343" s="1"/>
      <c r="C343" s="33"/>
      <c r="D343" s="102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3.5" customHeight="1">
      <c r="A344" s="1"/>
      <c r="B344" s="1"/>
      <c r="C344" s="33"/>
      <c r="D344" s="102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3.5" customHeight="1">
      <c r="A345" s="1"/>
      <c r="B345" s="1"/>
      <c r="C345" s="33"/>
      <c r="D345" s="102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3.5" customHeight="1">
      <c r="A346" s="1"/>
      <c r="B346" s="1"/>
      <c r="C346" s="33"/>
      <c r="D346" s="102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3.5" customHeight="1">
      <c r="A347" s="1"/>
      <c r="B347" s="1"/>
      <c r="C347" s="33"/>
      <c r="D347" s="102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3.5" customHeight="1">
      <c r="A348" s="1"/>
      <c r="B348" s="1"/>
      <c r="C348" s="33"/>
      <c r="D348" s="102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3.5" customHeight="1">
      <c r="A349" s="1"/>
      <c r="B349" s="1"/>
      <c r="C349" s="33"/>
      <c r="D349" s="102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3.5" customHeight="1">
      <c r="A350" s="1"/>
      <c r="B350" s="1"/>
      <c r="C350" s="33"/>
      <c r="D350" s="102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3.5" customHeight="1">
      <c r="A351" s="1"/>
      <c r="B351" s="1"/>
      <c r="C351" s="33"/>
      <c r="D351" s="102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3.5" customHeight="1">
      <c r="A352" s="1"/>
      <c r="B352" s="1"/>
      <c r="C352" s="33"/>
      <c r="D352" s="102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3.5" customHeight="1">
      <c r="A353" s="1"/>
      <c r="B353" s="1"/>
      <c r="C353" s="33"/>
      <c r="D353" s="102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3.5" customHeight="1">
      <c r="A354" s="1"/>
      <c r="B354" s="1"/>
      <c r="C354" s="33"/>
      <c r="D354" s="102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3.5" customHeight="1">
      <c r="A355" s="1"/>
      <c r="B355" s="1"/>
      <c r="C355" s="33"/>
      <c r="D355" s="102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3.5" customHeight="1">
      <c r="A356" s="1"/>
      <c r="B356" s="1"/>
      <c r="C356" s="33"/>
      <c r="D356" s="102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3.5" customHeight="1">
      <c r="A357" s="1"/>
      <c r="B357" s="1"/>
      <c r="C357" s="33"/>
      <c r="D357" s="102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3.5" customHeight="1">
      <c r="A358" s="1"/>
      <c r="B358" s="1"/>
      <c r="C358" s="33"/>
      <c r="D358" s="102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3.5" customHeight="1">
      <c r="A359" s="1"/>
      <c r="B359" s="1"/>
      <c r="C359" s="33"/>
      <c r="D359" s="102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3.5" customHeight="1">
      <c r="A360" s="1"/>
      <c r="B360" s="1"/>
      <c r="C360" s="33"/>
      <c r="D360" s="102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3.5" customHeight="1">
      <c r="A361" s="1"/>
      <c r="B361" s="1"/>
      <c r="C361" s="33"/>
      <c r="D361" s="102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3.5" customHeight="1">
      <c r="A362" s="1"/>
      <c r="B362" s="1"/>
      <c r="C362" s="33"/>
      <c r="D362" s="102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3.5" customHeight="1">
      <c r="A363" s="1"/>
      <c r="B363" s="1"/>
      <c r="C363" s="33"/>
      <c r="D363" s="102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3.5" customHeight="1">
      <c r="A364" s="1"/>
      <c r="B364" s="1"/>
      <c r="C364" s="33"/>
      <c r="D364" s="102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3.5" customHeight="1">
      <c r="A365" s="1"/>
      <c r="B365" s="1"/>
      <c r="C365" s="33"/>
      <c r="D365" s="102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3.5" customHeight="1">
      <c r="A366" s="1"/>
      <c r="B366" s="1"/>
      <c r="C366" s="33"/>
      <c r="D366" s="102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3.5" customHeight="1">
      <c r="A367" s="1"/>
      <c r="B367" s="1"/>
      <c r="C367" s="33"/>
      <c r="D367" s="102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3.5" customHeight="1">
      <c r="A368" s="1"/>
      <c r="B368" s="1"/>
      <c r="C368" s="33"/>
      <c r="D368" s="102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3.5" customHeight="1">
      <c r="A369" s="1"/>
      <c r="B369" s="1"/>
      <c r="C369" s="33"/>
      <c r="D369" s="102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3.5" customHeight="1">
      <c r="A370" s="1"/>
      <c r="B370" s="1"/>
      <c r="C370" s="33"/>
      <c r="D370" s="102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3.5" customHeight="1">
      <c r="A371" s="1"/>
      <c r="B371" s="1"/>
      <c r="C371" s="33"/>
      <c r="D371" s="102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3.5" customHeight="1">
      <c r="A372" s="1"/>
      <c r="B372" s="1"/>
      <c r="C372" s="33"/>
      <c r="D372" s="102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3.5" customHeight="1">
      <c r="A373" s="1"/>
      <c r="B373" s="1"/>
      <c r="C373" s="33"/>
      <c r="D373" s="102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3.5" customHeight="1">
      <c r="A374" s="1"/>
      <c r="B374" s="1"/>
      <c r="C374" s="33"/>
      <c r="D374" s="102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3.5" customHeight="1">
      <c r="A375" s="1"/>
      <c r="B375" s="1"/>
      <c r="C375" s="33"/>
      <c r="D375" s="102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3.5" customHeight="1">
      <c r="A376" s="1"/>
      <c r="B376" s="1"/>
      <c r="C376" s="33"/>
      <c r="D376" s="102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3.5" customHeight="1">
      <c r="A377" s="1"/>
      <c r="B377" s="1"/>
      <c r="C377" s="33"/>
      <c r="D377" s="102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3.5" customHeight="1">
      <c r="A378" s="1"/>
      <c r="B378" s="1"/>
      <c r="C378" s="33"/>
      <c r="D378" s="102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3.5" customHeight="1">
      <c r="A379" s="1"/>
      <c r="B379" s="1"/>
      <c r="C379" s="33"/>
      <c r="D379" s="102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3.5" customHeight="1">
      <c r="A380" s="1"/>
      <c r="B380" s="1"/>
      <c r="C380" s="33"/>
      <c r="D380" s="102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3.5" customHeight="1">
      <c r="A381" s="1"/>
      <c r="B381" s="1"/>
      <c r="C381" s="33"/>
      <c r="D381" s="102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3.5" customHeight="1">
      <c r="A382" s="1"/>
      <c r="B382" s="1"/>
      <c r="C382" s="33"/>
      <c r="D382" s="102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3.5" customHeight="1">
      <c r="A383" s="1"/>
      <c r="B383" s="1"/>
      <c r="C383" s="33"/>
      <c r="D383" s="102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3.5" customHeight="1">
      <c r="A384" s="1"/>
      <c r="B384" s="1"/>
      <c r="C384" s="33"/>
      <c r="D384" s="102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3.5" customHeight="1">
      <c r="A385" s="1"/>
      <c r="B385" s="1"/>
      <c r="C385" s="33"/>
      <c r="D385" s="102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3.5" customHeight="1">
      <c r="A386" s="1"/>
      <c r="B386" s="1"/>
      <c r="C386" s="33"/>
      <c r="D386" s="102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3.5" customHeight="1">
      <c r="A387" s="1"/>
      <c r="B387" s="1"/>
      <c r="C387" s="33"/>
      <c r="D387" s="102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3.5" customHeight="1">
      <c r="A388" s="1"/>
      <c r="B388" s="1"/>
      <c r="C388" s="33"/>
      <c r="D388" s="102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3.5" customHeight="1">
      <c r="A389" s="1"/>
      <c r="B389" s="1"/>
      <c r="C389" s="33"/>
      <c r="D389" s="102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3.5" customHeight="1">
      <c r="A390" s="1"/>
      <c r="B390" s="1"/>
      <c r="C390" s="33"/>
      <c r="D390" s="102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3.5" customHeight="1">
      <c r="A391" s="1"/>
      <c r="B391" s="1"/>
      <c r="C391" s="33"/>
      <c r="D391" s="102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3.5" customHeight="1">
      <c r="A392" s="1"/>
      <c r="B392" s="1"/>
      <c r="C392" s="33"/>
      <c r="D392" s="102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3.5" customHeight="1">
      <c r="A393" s="1"/>
      <c r="B393" s="1"/>
      <c r="C393" s="33"/>
      <c r="D393" s="102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3.5" customHeight="1">
      <c r="A394" s="1"/>
      <c r="B394" s="1"/>
      <c r="C394" s="33"/>
      <c r="D394" s="102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3.5" customHeight="1">
      <c r="A395" s="1"/>
      <c r="B395" s="1"/>
      <c r="C395" s="33"/>
      <c r="D395" s="102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3.5" customHeight="1">
      <c r="A396" s="1"/>
      <c r="B396" s="1"/>
      <c r="C396" s="33"/>
      <c r="D396" s="102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3.5" customHeight="1">
      <c r="A397" s="1"/>
      <c r="B397" s="1"/>
      <c r="C397" s="33"/>
      <c r="D397" s="102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3.5" customHeight="1">
      <c r="A398" s="1"/>
      <c r="B398" s="1"/>
      <c r="C398" s="33"/>
      <c r="D398" s="102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3.5" customHeight="1">
      <c r="A399" s="1"/>
      <c r="B399" s="1"/>
      <c r="C399" s="33"/>
      <c r="D399" s="102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3.5" customHeight="1">
      <c r="A400" s="1"/>
      <c r="B400" s="1"/>
      <c r="C400" s="33"/>
      <c r="D400" s="102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3.5" customHeight="1">
      <c r="A401" s="1"/>
      <c r="B401" s="1"/>
      <c r="C401" s="33"/>
      <c r="D401" s="102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3.5" customHeight="1">
      <c r="A402" s="1"/>
      <c r="B402" s="1"/>
      <c r="C402" s="33"/>
      <c r="D402" s="102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3.5" customHeight="1">
      <c r="A403" s="1"/>
      <c r="B403" s="1"/>
      <c r="C403" s="33"/>
      <c r="D403" s="102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3.5" customHeight="1">
      <c r="A404" s="1"/>
      <c r="B404" s="1"/>
      <c r="C404" s="33"/>
      <c r="D404" s="102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3.5" customHeight="1">
      <c r="A405" s="1"/>
      <c r="B405" s="1"/>
      <c r="C405" s="33"/>
      <c r="D405" s="102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3.5" customHeight="1">
      <c r="A406" s="1"/>
      <c r="B406" s="1"/>
      <c r="C406" s="33"/>
      <c r="D406" s="102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3.5" customHeight="1">
      <c r="A407" s="1"/>
      <c r="B407" s="1"/>
      <c r="C407" s="33"/>
      <c r="D407" s="102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3.5" customHeight="1">
      <c r="A408" s="1"/>
      <c r="B408" s="1"/>
      <c r="C408" s="33"/>
      <c r="D408" s="102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3.5" customHeight="1">
      <c r="A409" s="1"/>
      <c r="B409" s="1"/>
      <c r="C409" s="33"/>
      <c r="D409" s="102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3.5" customHeight="1">
      <c r="A410" s="1"/>
      <c r="B410" s="1"/>
      <c r="C410" s="33"/>
      <c r="D410" s="102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3.5" customHeight="1">
      <c r="A411" s="1"/>
      <c r="B411" s="1"/>
      <c r="C411" s="33"/>
      <c r="D411" s="102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3.5" customHeight="1">
      <c r="A412" s="1"/>
      <c r="B412" s="1"/>
      <c r="C412" s="33"/>
      <c r="D412" s="102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3.5" customHeight="1">
      <c r="A413" s="1"/>
      <c r="B413" s="1"/>
      <c r="C413" s="33"/>
      <c r="D413" s="102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3.5" customHeight="1">
      <c r="A414" s="1"/>
      <c r="B414" s="1"/>
      <c r="C414" s="33"/>
      <c r="D414" s="102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3.5" customHeight="1">
      <c r="A415" s="1"/>
      <c r="B415" s="1"/>
      <c r="C415" s="33"/>
      <c r="D415" s="102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3.5" customHeight="1">
      <c r="A416" s="1"/>
      <c r="B416" s="1"/>
      <c r="C416" s="33"/>
      <c r="D416" s="102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3.5" customHeight="1">
      <c r="A417" s="1"/>
      <c r="B417" s="1"/>
      <c r="C417" s="33"/>
      <c r="D417" s="102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3.5" customHeight="1">
      <c r="A418" s="1"/>
      <c r="B418" s="1"/>
      <c r="C418" s="33"/>
      <c r="D418" s="102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3.5" customHeight="1">
      <c r="A419" s="1"/>
      <c r="B419" s="1"/>
      <c r="C419" s="33"/>
      <c r="D419" s="102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3.5" customHeight="1">
      <c r="A420" s="1"/>
      <c r="B420" s="1"/>
      <c r="C420" s="33"/>
      <c r="D420" s="102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3.5" customHeight="1">
      <c r="A421" s="1"/>
      <c r="B421" s="1"/>
      <c r="C421" s="33"/>
      <c r="D421" s="102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3.5" customHeight="1">
      <c r="A422" s="1"/>
      <c r="B422" s="1"/>
      <c r="C422" s="33"/>
      <c r="D422" s="102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3.5" customHeight="1">
      <c r="A423" s="1"/>
      <c r="B423" s="1"/>
      <c r="C423" s="33"/>
      <c r="D423" s="102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3.5" customHeight="1">
      <c r="A424" s="1"/>
      <c r="B424" s="1"/>
      <c r="C424" s="33"/>
      <c r="D424" s="102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3.5" customHeight="1">
      <c r="A425" s="1"/>
      <c r="B425" s="1"/>
      <c r="C425" s="33"/>
      <c r="D425" s="102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3.5" customHeight="1">
      <c r="A426" s="1"/>
      <c r="B426" s="1"/>
      <c r="C426" s="33"/>
      <c r="D426" s="102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3.5" customHeight="1">
      <c r="A427" s="1"/>
      <c r="B427" s="1"/>
      <c r="C427" s="33"/>
      <c r="D427" s="102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3.5" customHeight="1">
      <c r="A428" s="1"/>
      <c r="B428" s="1"/>
      <c r="C428" s="33"/>
      <c r="D428" s="102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3.5" customHeight="1">
      <c r="A429" s="1"/>
      <c r="B429" s="1"/>
      <c r="C429" s="33"/>
      <c r="D429" s="102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3.5" customHeight="1">
      <c r="A430" s="1"/>
      <c r="B430" s="1"/>
      <c r="C430" s="33"/>
      <c r="D430" s="102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3.5" customHeight="1">
      <c r="A431" s="1"/>
      <c r="B431" s="1"/>
      <c r="C431" s="33"/>
      <c r="D431" s="102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3.5" customHeight="1">
      <c r="A432" s="1"/>
      <c r="B432" s="1"/>
      <c r="C432" s="33"/>
      <c r="D432" s="102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3.5" customHeight="1">
      <c r="A433" s="1"/>
      <c r="B433" s="1"/>
      <c r="C433" s="33"/>
      <c r="D433" s="102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3.5" customHeight="1">
      <c r="A434" s="1"/>
      <c r="B434" s="1"/>
      <c r="C434" s="33"/>
      <c r="D434" s="102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3.5" customHeight="1">
      <c r="A435" s="1"/>
      <c r="B435" s="1"/>
      <c r="C435" s="33"/>
      <c r="D435" s="102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3.5" customHeight="1">
      <c r="A436" s="1"/>
      <c r="B436" s="1"/>
      <c r="C436" s="33"/>
      <c r="D436" s="102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3.5" customHeight="1">
      <c r="A437" s="1"/>
      <c r="B437" s="1"/>
      <c r="C437" s="33"/>
      <c r="D437" s="102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3.5" customHeight="1">
      <c r="A438" s="1"/>
      <c r="B438" s="1"/>
      <c r="C438" s="33"/>
      <c r="D438" s="102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3.5" customHeight="1">
      <c r="A439" s="1"/>
      <c r="B439" s="1"/>
      <c r="C439" s="33"/>
      <c r="D439" s="102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3.5" customHeight="1">
      <c r="A440" s="1"/>
      <c r="B440" s="1"/>
      <c r="C440" s="33"/>
      <c r="D440" s="102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3.5" customHeight="1">
      <c r="A441" s="1"/>
      <c r="B441" s="1"/>
      <c r="C441" s="33"/>
      <c r="D441" s="102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3.5" customHeight="1">
      <c r="A442" s="1"/>
      <c r="B442" s="1"/>
      <c r="C442" s="33"/>
      <c r="D442" s="102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3.5" customHeight="1">
      <c r="A443" s="1"/>
      <c r="B443" s="1"/>
      <c r="C443" s="33"/>
      <c r="D443" s="102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3.5" customHeight="1">
      <c r="A444" s="1"/>
      <c r="B444" s="1"/>
      <c r="C444" s="33"/>
      <c r="D444" s="102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3.5" customHeight="1">
      <c r="A445" s="1"/>
      <c r="B445" s="1"/>
      <c r="C445" s="33"/>
      <c r="D445" s="102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3.5" customHeight="1">
      <c r="A446" s="1"/>
      <c r="B446" s="1"/>
      <c r="C446" s="33"/>
      <c r="D446" s="102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3.5" customHeight="1">
      <c r="A447" s="1"/>
      <c r="B447" s="1"/>
      <c r="C447" s="33"/>
      <c r="D447" s="102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3.5" customHeight="1">
      <c r="A448" s="1"/>
      <c r="B448" s="1"/>
      <c r="C448" s="33"/>
      <c r="D448" s="102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3.5" customHeight="1">
      <c r="A449" s="1"/>
      <c r="B449" s="1"/>
      <c r="C449" s="33"/>
      <c r="D449" s="102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3.5" customHeight="1">
      <c r="A450" s="1"/>
      <c r="B450" s="1"/>
      <c r="C450" s="33"/>
      <c r="D450" s="102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3.5" customHeight="1">
      <c r="A451" s="1"/>
      <c r="B451" s="1"/>
      <c r="C451" s="33"/>
      <c r="D451" s="102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3.5" customHeight="1">
      <c r="A452" s="1"/>
      <c r="B452" s="1"/>
      <c r="C452" s="33"/>
      <c r="D452" s="102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3.5" customHeight="1">
      <c r="A453" s="1"/>
      <c r="B453" s="1"/>
      <c r="C453" s="33"/>
      <c r="D453" s="102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3.5" customHeight="1">
      <c r="A454" s="1"/>
      <c r="B454" s="1"/>
      <c r="C454" s="33"/>
      <c r="D454" s="102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3.5" customHeight="1">
      <c r="A455" s="1"/>
      <c r="B455" s="1"/>
      <c r="C455" s="33"/>
      <c r="D455" s="102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3.5" customHeight="1">
      <c r="A456" s="1"/>
      <c r="B456" s="1"/>
      <c r="C456" s="33"/>
      <c r="D456" s="102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3.5" customHeight="1">
      <c r="A457" s="1"/>
      <c r="B457" s="1"/>
      <c r="C457" s="33"/>
      <c r="D457" s="102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3.5" customHeight="1">
      <c r="A458" s="1"/>
      <c r="B458" s="1"/>
      <c r="C458" s="33"/>
      <c r="D458" s="102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3.5" customHeight="1">
      <c r="A459" s="1"/>
      <c r="B459" s="1"/>
      <c r="C459" s="33"/>
      <c r="D459" s="102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3.5" customHeight="1">
      <c r="A460" s="1"/>
      <c r="B460" s="1"/>
      <c r="C460" s="33"/>
      <c r="D460" s="102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3.5" customHeight="1">
      <c r="A461" s="1"/>
      <c r="B461" s="1"/>
      <c r="C461" s="33"/>
      <c r="D461" s="102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3.5" customHeight="1">
      <c r="A462" s="1"/>
      <c r="B462" s="1"/>
      <c r="C462" s="33"/>
      <c r="D462" s="102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3.5" customHeight="1">
      <c r="A463" s="1"/>
      <c r="B463" s="1"/>
      <c r="C463" s="33"/>
      <c r="D463" s="102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3.5" customHeight="1">
      <c r="A464" s="1"/>
      <c r="B464" s="1"/>
      <c r="C464" s="33"/>
      <c r="D464" s="102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3.5" customHeight="1">
      <c r="A465" s="1"/>
      <c r="B465" s="1"/>
      <c r="C465" s="33"/>
      <c r="D465" s="102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3.5" customHeight="1">
      <c r="A466" s="1"/>
      <c r="B466" s="1"/>
      <c r="C466" s="33"/>
      <c r="D466" s="102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3.5" customHeight="1">
      <c r="A467" s="1"/>
      <c r="B467" s="1"/>
      <c r="C467" s="33"/>
      <c r="D467" s="102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3.5" customHeight="1">
      <c r="A468" s="1"/>
      <c r="B468" s="1"/>
      <c r="C468" s="33"/>
      <c r="D468" s="102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3.5" customHeight="1">
      <c r="A469" s="1"/>
      <c r="B469" s="1"/>
      <c r="C469" s="33"/>
      <c r="D469" s="102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3.5" customHeight="1">
      <c r="A470" s="1"/>
      <c r="B470" s="1"/>
      <c r="C470" s="33"/>
      <c r="D470" s="102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3.5" customHeight="1">
      <c r="A471" s="1"/>
      <c r="B471" s="1"/>
      <c r="C471" s="33"/>
      <c r="D471" s="102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3.5" customHeight="1">
      <c r="A472" s="1"/>
      <c r="B472" s="1"/>
      <c r="C472" s="33"/>
      <c r="D472" s="102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3.5" customHeight="1">
      <c r="A473" s="1"/>
      <c r="B473" s="1"/>
      <c r="C473" s="33"/>
      <c r="D473" s="102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3.5" customHeight="1">
      <c r="A474" s="1"/>
      <c r="B474" s="1"/>
      <c r="C474" s="33"/>
      <c r="D474" s="102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3.5" customHeight="1">
      <c r="A475" s="1"/>
      <c r="B475" s="1"/>
      <c r="C475" s="33"/>
      <c r="D475" s="102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3.5" customHeight="1">
      <c r="A476" s="1"/>
      <c r="B476" s="1"/>
      <c r="C476" s="33"/>
      <c r="D476" s="102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3.5" customHeight="1">
      <c r="A477" s="1"/>
      <c r="B477" s="1"/>
      <c r="C477" s="33"/>
      <c r="D477" s="102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3.5" customHeight="1">
      <c r="A478" s="1"/>
      <c r="B478" s="1"/>
      <c r="C478" s="33"/>
      <c r="D478" s="102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3.5" customHeight="1">
      <c r="A479" s="1"/>
      <c r="B479" s="1"/>
      <c r="C479" s="33"/>
      <c r="D479" s="102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3.5" customHeight="1">
      <c r="A480" s="1"/>
      <c r="B480" s="1"/>
      <c r="C480" s="33"/>
      <c r="D480" s="102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3.5" customHeight="1">
      <c r="A481" s="1"/>
      <c r="B481" s="1"/>
      <c r="C481" s="33"/>
      <c r="D481" s="102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3.5" customHeight="1">
      <c r="A482" s="1"/>
      <c r="B482" s="1"/>
      <c r="C482" s="33"/>
      <c r="D482" s="102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3.5" customHeight="1">
      <c r="A483" s="1"/>
      <c r="B483" s="1"/>
      <c r="C483" s="33"/>
      <c r="D483" s="102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3.5" customHeight="1">
      <c r="A484" s="1"/>
      <c r="B484" s="1"/>
      <c r="C484" s="33"/>
      <c r="D484" s="102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3.5" customHeight="1">
      <c r="A485" s="1"/>
      <c r="B485" s="1"/>
      <c r="C485" s="33"/>
      <c r="D485" s="102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3.5" customHeight="1">
      <c r="A486" s="1"/>
      <c r="B486" s="1"/>
      <c r="C486" s="33"/>
      <c r="D486" s="102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3.5" customHeight="1">
      <c r="A487" s="1"/>
      <c r="B487" s="1"/>
      <c r="C487" s="33"/>
      <c r="D487" s="102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3.5" customHeight="1">
      <c r="A488" s="1"/>
      <c r="B488" s="1"/>
      <c r="C488" s="33"/>
      <c r="D488" s="102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3.5" customHeight="1">
      <c r="A489" s="1"/>
      <c r="B489" s="1"/>
      <c r="C489" s="33"/>
      <c r="D489" s="102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3.5" customHeight="1">
      <c r="A490" s="1"/>
      <c r="B490" s="1"/>
      <c r="C490" s="33"/>
      <c r="D490" s="102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3.5" customHeight="1">
      <c r="A491" s="1"/>
      <c r="B491" s="1"/>
      <c r="C491" s="33"/>
      <c r="D491" s="102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3.5" customHeight="1">
      <c r="A492" s="1"/>
      <c r="B492" s="1"/>
      <c r="C492" s="33"/>
      <c r="D492" s="102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3.5" customHeight="1">
      <c r="A493" s="1"/>
      <c r="B493" s="1"/>
      <c r="C493" s="33"/>
      <c r="D493" s="102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3.5" customHeight="1">
      <c r="A494" s="1"/>
      <c r="B494" s="1"/>
      <c r="C494" s="33"/>
      <c r="D494" s="102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3.5" customHeight="1">
      <c r="A495" s="1"/>
      <c r="B495" s="1"/>
      <c r="C495" s="33"/>
      <c r="D495" s="102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3.5" customHeight="1">
      <c r="A496" s="1"/>
      <c r="B496" s="1"/>
      <c r="C496" s="33"/>
      <c r="D496" s="102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3.5" customHeight="1">
      <c r="A497" s="1"/>
      <c r="B497" s="1"/>
      <c r="C497" s="33"/>
      <c r="D497" s="102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3.5" customHeight="1">
      <c r="A498" s="1"/>
      <c r="B498" s="1"/>
      <c r="C498" s="33"/>
      <c r="D498" s="102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3.5" customHeight="1">
      <c r="A499" s="1"/>
      <c r="B499" s="1"/>
      <c r="C499" s="33"/>
      <c r="D499" s="102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3.5" customHeight="1">
      <c r="A500" s="1"/>
      <c r="B500" s="1"/>
      <c r="C500" s="33"/>
      <c r="D500" s="102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3.5" customHeight="1">
      <c r="A501" s="1"/>
      <c r="B501" s="1"/>
      <c r="C501" s="33"/>
      <c r="D501" s="102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3.5" customHeight="1">
      <c r="A502" s="1"/>
      <c r="B502" s="1"/>
      <c r="C502" s="33"/>
      <c r="D502" s="102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3.5" customHeight="1">
      <c r="A503" s="1"/>
      <c r="B503" s="1"/>
      <c r="C503" s="33"/>
      <c r="D503" s="102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3.5" customHeight="1">
      <c r="A504" s="1"/>
      <c r="B504" s="1"/>
      <c r="C504" s="33"/>
      <c r="D504" s="102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3.5" customHeight="1">
      <c r="A505" s="1"/>
      <c r="B505" s="1"/>
      <c r="C505" s="33"/>
      <c r="D505" s="102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3.5" customHeight="1">
      <c r="A506" s="1"/>
      <c r="B506" s="1"/>
      <c r="C506" s="33"/>
      <c r="D506" s="102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3.5" customHeight="1">
      <c r="A507" s="1"/>
      <c r="B507" s="1"/>
      <c r="C507" s="33"/>
      <c r="D507" s="102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3.5" customHeight="1">
      <c r="A508" s="1"/>
      <c r="B508" s="1"/>
      <c r="C508" s="33"/>
      <c r="D508" s="102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3.5" customHeight="1">
      <c r="A509" s="1"/>
      <c r="B509" s="1"/>
      <c r="C509" s="33"/>
      <c r="D509" s="102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3.5" customHeight="1">
      <c r="A510" s="1"/>
      <c r="B510" s="1"/>
      <c r="C510" s="33"/>
      <c r="D510" s="102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3.5" customHeight="1">
      <c r="A511" s="1"/>
      <c r="B511" s="1"/>
      <c r="C511" s="33"/>
      <c r="D511" s="102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3.5" customHeight="1">
      <c r="A512" s="1"/>
      <c r="B512" s="1"/>
      <c r="C512" s="33"/>
      <c r="D512" s="102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3.5" customHeight="1">
      <c r="A513" s="1"/>
      <c r="B513" s="1"/>
      <c r="C513" s="33"/>
      <c r="D513" s="102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3.5" customHeight="1">
      <c r="A514" s="1"/>
      <c r="B514" s="1"/>
      <c r="C514" s="33"/>
      <c r="D514" s="102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3.5" customHeight="1">
      <c r="A515" s="1"/>
      <c r="B515" s="1"/>
      <c r="C515" s="33"/>
      <c r="D515" s="102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3.5" customHeight="1">
      <c r="A516" s="1"/>
      <c r="B516" s="1"/>
      <c r="C516" s="33"/>
      <c r="D516" s="102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3.5" customHeight="1">
      <c r="A517" s="1"/>
      <c r="B517" s="1"/>
      <c r="C517" s="33"/>
      <c r="D517" s="102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3.5" customHeight="1">
      <c r="A518" s="1"/>
      <c r="B518" s="1"/>
      <c r="C518" s="33"/>
      <c r="D518" s="102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3.5" customHeight="1">
      <c r="A519" s="1"/>
      <c r="B519" s="1"/>
      <c r="C519" s="33"/>
      <c r="D519" s="102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3.5" customHeight="1">
      <c r="A520" s="1"/>
      <c r="B520" s="1"/>
      <c r="C520" s="33"/>
      <c r="D520" s="102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3.5" customHeight="1">
      <c r="A521" s="1"/>
      <c r="B521" s="1"/>
      <c r="C521" s="33"/>
      <c r="D521" s="102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3.5" customHeight="1">
      <c r="A522" s="1"/>
      <c r="B522" s="1"/>
      <c r="C522" s="33"/>
      <c r="D522" s="102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3.5" customHeight="1">
      <c r="A523" s="1"/>
      <c r="B523" s="1"/>
      <c r="C523" s="33"/>
      <c r="D523" s="102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3.5" customHeight="1">
      <c r="A524" s="1"/>
      <c r="B524" s="1"/>
      <c r="C524" s="33"/>
      <c r="D524" s="102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3.5" customHeight="1">
      <c r="A525" s="1"/>
      <c r="B525" s="1"/>
      <c r="C525" s="33"/>
      <c r="D525" s="102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3.5" customHeight="1">
      <c r="A526" s="1"/>
      <c r="B526" s="1"/>
      <c r="C526" s="33"/>
      <c r="D526" s="102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3.5" customHeight="1">
      <c r="A527" s="1"/>
      <c r="B527" s="1"/>
      <c r="C527" s="33"/>
      <c r="D527" s="102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3.5" customHeight="1">
      <c r="A528" s="1"/>
      <c r="B528" s="1"/>
      <c r="C528" s="33"/>
      <c r="D528" s="102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3.5" customHeight="1">
      <c r="A529" s="1"/>
      <c r="B529" s="1"/>
      <c r="C529" s="33"/>
      <c r="D529" s="102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3.5" customHeight="1">
      <c r="A530" s="1"/>
      <c r="B530" s="1"/>
      <c r="C530" s="33"/>
      <c r="D530" s="102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3.5" customHeight="1">
      <c r="A531" s="1"/>
      <c r="B531" s="1"/>
      <c r="C531" s="33"/>
      <c r="D531" s="102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3.5" customHeight="1">
      <c r="A532" s="1"/>
      <c r="B532" s="1"/>
      <c r="C532" s="33"/>
      <c r="D532" s="102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3.5" customHeight="1">
      <c r="A533" s="1"/>
      <c r="B533" s="1"/>
      <c r="C533" s="33"/>
      <c r="D533" s="102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3.5" customHeight="1">
      <c r="A534" s="1"/>
      <c r="B534" s="1"/>
      <c r="C534" s="33"/>
      <c r="D534" s="102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3.5" customHeight="1">
      <c r="A535" s="1"/>
      <c r="B535" s="1"/>
      <c r="C535" s="33"/>
      <c r="D535" s="102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3.5" customHeight="1">
      <c r="A536" s="1"/>
      <c r="B536" s="1"/>
      <c r="C536" s="33"/>
      <c r="D536" s="102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3.5" customHeight="1">
      <c r="A537" s="1"/>
      <c r="B537" s="1"/>
      <c r="C537" s="33"/>
      <c r="D537" s="102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3.5" customHeight="1">
      <c r="A538" s="1"/>
      <c r="B538" s="1"/>
      <c r="C538" s="33"/>
      <c r="D538" s="102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3.5" customHeight="1">
      <c r="A539" s="1"/>
      <c r="B539" s="1"/>
      <c r="C539" s="33"/>
      <c r="D539" s="102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3.5" customHeight="1">
      <c r="A540" s="1"/>
      <c r="B540" s="1"/>
      <c r="C540" s="33"/>
      <c r="D540" s="102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3.5" customHeight="1">
      <c r="A541" s="1"/>
      <c r="B541" s="1"/>
      <c r="C541" s="33"/>
      <c r="D541" s="102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3.5" customHeight="1">
      <c r="A542" s="1"/>
      <c r="B542" s="1"/>
      <c r="C542" s="33"/>
      <c r="D542" s="102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3.5" customHeight="1">
      <c r="A543" s="1"/>
      <c r="B543" s="1"/>
      <c r="C543" s="33"/>
      <c r="D543" s="102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3.5" customHeight="1">
      <c r="A544" s="1"/>
      <c r="B544" s="1"/>
      <c r="C544" s="33"/>
      <c r="D544" s="102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3.5" customHeight="1">
      <c r="A545" s="1"/>
      <c r="B545" s="1"/>
      <c r="C545" s="33"/>
      <c r="D545" s="102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3.5" customHeight="1">
      <c r="A546" s="1"/>
      <c r="B546" s="1"/>
      <c r="C546" s="33"/>
      <c r="D546" s="102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3.5" customHeight="1">
      <c r="A547" s="1"/>
      <c r="B547" s="1"/>
      <c r="C547" s="33"/>
      <c r="D547" s="102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3.5" customHeight="1">
      <c r="A548" s="1"/>
      <c r="B548" s="1"/>
      <c r="C548" s="33"/>
      <c r="D548" s="102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3.5" customHeight="1">
      <c r="A549" s="1"/>
      <c r="B549" s="1"/>
      <c r="C549" s="33"/>
      <c r="D549" s="102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3.5" customHeight="1">
      <c r="A550" s="1"/>
      <c r="B550" s="1"/>
      <c r="C550" s="33"/>
      <c r="D550" s="102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3.5" customHeight="1">
      <c r="A551" s="1"/>
      <c r="B551" s="1"/>
      <c r="C551" s="33"/>
      <c r="D551" s="102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3.5" customHeight="1">
      <c r="A552" s="1"/>
      <c r="B552" s="1"/>
      <c r="C552" s="33"/>
      <c r="D552" s="102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3.5" customHeight="1">
      <c r="A553" s="1"/>
      <c r="B553" s="1"/>
      <c r="C553" s="33"/>
      <c r="D553" s="102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3.5" customHeight="1">
      <c r="A554" s="1"/>
      <c r="B554" s="1"/>
      <c r="C554" s="33"/>
      <c r="D554" s="102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3.5" customHeight="1">
      <c r="A555" s="1"/>
      <c r="B555" s="1"/>
      <c r="C555" s="33"/>
      <c r="D555" s="102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3.5" customHeight="1">
      <c r="A556" s="1"/>
      <c r="B556" s="1"/>
      <c r="C556" s="33"/>
      <c r="D556" s="102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3.5" customHeight="1">
      <c r="A557" s="1"/>
      <c r="B557" s="1"/>
      <c r="C557" s="33"/>
      <c r="D557" s="102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3.5" customHeight="1">
      <c r="A558" s="1"/>
      <c r="B558" s="1"/>
      <c r="C558" s="33"/>
      <c r="D558" s="102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3.5" customHeight="1">
      <c r="A559" s="1"/>
      <c r="B559" s="1"/>
      <c r="C559" s="33"/>
      <c r="D559" s="102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3.5" customHeight="1">
      <c r="A560" s="1"/>
      <c r="B560" s="1"/>
      <c r="C560" s="33"/>
      <c r="D560" s="102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3.5" customHeight="1">
      <c r="A561" s="1"/>
      <c r="B561" s="1"/>
      <c r="C561" s="33"/>
      <c r="D561" s="102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3.5" customHeight="1">
      <c r="A562" s="1"/>
      <c r="B562" s="1"/>
      <c r="C562" s="33"/>
      <c r="D562" s="102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3.5" customHeight="1">
      <c r="A563" s="1"/>
      <c r="B563" s="1"/>
      <c r="C563" s="33"/>
      <c r="D563" s="102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3.5" customHeight="1">
      <c r="A564" s="1"/>
      <c r="B564" s="1"/>
      <c r="C564" s="33"/>
      <c r="D564" s="102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3.5" customHeight="1">
      <c r="A565" s="1"/>
      <c r="B565" s="1"/>
      <c r="C565" s="33"/>
      <c r="D565" s="102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3.5" customHeight="1">
      <c r="A566" s="1"/>
      <c r="B566" s="1"/>
      <c r="C566" s="33"/>
      <c r="D566" s="102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3.5" customHeight="1">
      <c r="A567" s="1"/>
      <c r="B567" s="1"/>
      <c r="C567" s="33"/>
      <c r="D567" s="102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3.5" customHeight="1">
      <c r="A568" s="1"/>
      <c r="B568" s="1"/>
      <c r="C568" s="33"/>
      <c r="D568" s="102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3.5" customHeight="1">
      <c r="A569" s="1"/>
      <c r="B569" s="1"/>
      <c r="C569" s="33"/>
      <c r="D569" s="102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3.5" customHeight="1">
      <c r="A570" s="1"/>
      <c r="B570" s="1"/>
      <c r="C570" s="33"/>
      <c r="D570" s="102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3.5" customHeight="1">
      <c r="A571" s="1"/>
      <c r="B571" s="1"/>
      <c r="C571" s="33"/>
      <c r="D571" s="102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3.5" customHeight="1">
      <c r="A572" s="1"/>
      <c r="B572" s="1"/>
      <c r="C572" s="33"/>
      <c r="D572" s="102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3.5" customHeight="1">
      <c r="A573" s="1"/>
      <c r="B573" s="1"/>
      <c r="C573" s="33"/>
      <c r="D573" s="102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3.5" customHeight="1">
      <c r="A574" s="1"/>
      <c r="B574" s="1"/>
      <c r="C574" s="33"/>
      <c r="D574" s="102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3.5" customHeight="1">
      <c r="A575" s="1"/>
      <c r="B575" s="1"/>
      <c r="C575" s="33"/>
      <c r="D575" s="102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3.5" customHeight="1">
      <c r="A576" s="1"/>
      <c r="B576" s="1"/>
      <c r="C576" s="33"/>
      <c r="D576" s="102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3.5" customHeight="1">
      <c r="A577" s="1"/>
      <c r="B577" s="1"/>
      <c r="C577" s="33"/>
      <c r="D577" s="102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3.5" customHeight="1">
      <c r="A578" s="1"/>
      <c r="B578" s="1"/>
      <c r="C578" s="33"/>
      <c r="D578" s="102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3.5" customHeight="1">
      <c r="A579" s="1"/>
      <c r="B579" s="1"/>
      <c r="C579" s="33"/>
      <c r="D579" s="102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3.5" customHeight="1">
      <c r="A580" s="1"/>
      <c r="B580" s="1"/>
      <c r="C580" s="33"/>
      <c r="D580" s="102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3.5" customHeight="1">
      <c r="A581" s="1"/>
      <c r="B581" s="1"/>
      <c r="C581" s="33"/>
      <c r="D581" s="102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3.5" customHeight="1">
      <c r="A582" s="1"/>
      <c r="B582" s="1"/>
      <c r="C582" s="33"/>
      <c r="D582" s="102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3.5" customHeight="1">
      <c r="A583" s="1"/>
      <c r="B583" s="1"/>
      <c r="C583" s="33"/>
      <c r="D583" s="102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3.5" customHeight="1">
      <c r="A584" s="1"/>
      <c r="B584" s="1"/>
      <c r="C584" s="33"/>
      <c r="D584" s="102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3.5" customHeight="1">
      <c r="A585" s="1"/>
      <c r="B585" s="1"/>
      <c r="C585" s="33"/>
      <c r="D585" s="102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3.5" customHeight="1">
      <c r="A586" s="1"/>
      <c r="B586" s="1"/>
      <c r="C586" s="33"/>
      <c r="D586" s="102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3.5" customHeight="1">
      <c r="A587" s="1"/>
      <c r="B587" s="1"/>
      <c r="C587" s="33"/>
      <c r="D587" s="102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3.5" customHeight="1">
      <c r="A588" s="1"/>
      <c r="B588" s="1"/>
      <c r="C588" s="33"/>
      <c r="D588" s="102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3.5" customHeight="1">
      <c r="A589" s="1"/>
      <c r="B589" s="1"/>
      <c r="C589" s="33"/>
      <c r="D589" s="102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3.5" customHeight="1">
      <c r="A590" s="1"/>
      <c r="B590" s="1"/>
      <c r="C590" s="33"/>
      <c r="D590" s="102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3.5" customHeight="1">
      <c r="A591" s="1"/>
      <c r="B591" s="1"/>
      <c r="C591" s="33"/>
      <c r="D591" s="102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3.5" customHeight="1">
      <c r="A592" s="1"/>
      <c r="B592" s="1"/>
      <c r="C592" s="33"/>
      <c r="D592" s="102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3.5" customHeight="1">
      <c r="A593" s="1"/>
      <c r="B593" s="1"/>
      <c r="C593" s="33"/>
      <c r="D593" s="102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3.5" customHeight="1">
      <c r="A594" s="1"/>
      <c r="B594" s="1"/>
      <c r="C594" s="33"/>
      <c r="D594" s="102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3.5" customHeight="1">
      <c r="A595" s="1"/>
      <c r="B595" s="1"/>
      <c r="C595" s="33"/>
      <c r="D595" s="102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3.5" customHeight="1">
      <c r="A596" s="1"/>
      <c r="B596" s="1"/>
      <c r="C596" s="33"/>
      <c r="D596" s="102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3.5" customHeight="1">
      <c r="A597" s="1"/>
      <c r="B597" s="1"/>
      <c r="C597" s="33"/>
      <c r="D597" s="102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3.5" customHeight="1">
      <c r="A598" s="1"/>
      <c r="B598" s="1"/>
      <c r="C598" s="33"/>
      <c r="D598" s="102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3.5" customHeight="1">
      <c r="A599" s="1"/>
      <c r="B599" s="1"/>
      <c r="C599" s="33"/>
      <c r="D599" s="102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3.5" customHeight="1">
      <c r="A600" s="1"/>
      <c r="B600" s="1"/>
      <c r="C600" s="33"/>
      <c r="D600" s="102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3.5" customHeight="1">
      <c r="A601" s="1"/>
      <c r="B601" s="1"/>
      <c r="C601" s="33"/>
      <c r="D601" s="102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3.5" customHeight="1">
      <c r="A602" s="1"/>
      <c r="B602" s="1"/>
      <c r="C602" s="33"/>
      <c r="D602" s="102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3.5" customHeight="1">
      <c r="A603" s="1"/>
      <c r="B603" s="1"/>
      <c r="C603" s="33"/>
      <c r="D603" s="102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3.5" customHeight="1">
      <c r="A604" s="1"/>
      <c r="B604" s="1"/>
      <c r="C604" s="33"/>
      <c r="D604" s="102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3.5" customHeight="1">
      <c r="A605" s="1"/>
      <c r="B605" s="1"/>
      <c r="C605" s="33"/>
      <c r="D605" s="102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3.5" customHeight="1">
      <c r="A606" s="1"/>
      <c r="B606" s="1"/>
      <c r="C606" s="33"/>
      <c r="D606" s="102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3.5" customHeight="1">
      <c r="A607" s="1"/>
      <c r="B607" s="1"/>
      <c r="C607" s="33"/>
      <c r="D607" s="102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3.5" customHeight="1">
      <c r="A608" s="1"/>
      <c r="B608" s="1"/>
      <c r="C608" s="33"/>
      <c r="D608" s="102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3.5" customHeight="1">
      <c r="A609" s="1"/>
      <c r="B609" s="1"/>
      <c r="C609" s="33"/>
      <c r="D609" s="102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3.5" customHeight="1">
      <c r="A610" s="1"/>
      <c r="B610" s="1"/>
      <c r="C610" s="33"/>
      <c r="D610" s="102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3.5" customHeight="1">
      <c r="A611" s="1"/>
      <c r="B611" s="1"/>
      <c r="C611" s="33"/>
      <c r="D611" s="102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3.5" customHeight="1">
      <c r="A612" s="1"/>
      <c r="B612" s="1"/>
      <c r="C612" s="33"/>
      <c r="D612" s="102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3.5" customHeight="1">
      <c r="A613" s="1"/>
      <c r="B613" s="1"/>
      <c r="C613" s="33"/>
      <c r="D613" s="102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3.5" customHeight="1">
      <c r="A614" s="1"/>
      <c r="B614" s="1"/>
      <c r="C614" s="33"/>
      <c r="D614" s="102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3.5" customHeight="1">
      <c r="A615" s="1"/>
      <c r="B615" s="1"/>
      <c r="C615" s="33"/>
      <c r="D615" s="102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3.5" customHeight="1">
      <c r="A616" s="1"/>
      <c r="B616" s="1"/>
      <c r="C616" s="33"/>
      <c r="D616" s="102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3.5" customHeight="1">
      <c r="A617" s="1"/>
      <c r="B617" s="1"/>
      <c r="C617" s="33"/>
      <c r="D617" s="102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3.5" customHeight="1">
      <c r="A618" s="1"/>
      <c r="B618" s="1"/>
      <c r="C618" s="33"/>
      <c r="D618" s="102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3.5" customHeight="1">
      <c r="A619" s="1"/>
      <c r="B619" s="1"/>
      <c r="C619" s="33"/>
      <c r="D619" s="102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3.5" customHeight="1">
      <c r="A620" s="1"/>
      <c r="B620" s="1"/>
      <c r="C620" s="33"/>
      <c r="D620" s="102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3.5" customHeight="1">
      <c r="A621" s="1"/>
      <c r="B621" s="1"/>
      <c r="C621" s="33"/>
      <c r="D621" s="102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3.5" customHeight="1">
      <c r="A622" s="1"/>
      <c r="B622" s="1"/>
      <c r="C622" s="33"/>
      <c r="D622" s="102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3.5" customHeight="1">
      <c r="A623" s="1"/>
      <c r="B623" s="1"/>
      <c r="C623" s="33"/>
      <c r="D623" s="102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3.5" customHeight="1">
      <c r="A624" s="1"/>
      <c r="B624" s="1"/>
      <c r="C624" s="33"/>
      <c r="D624" s="102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3.5" customHeight="1">
      <c r="A625" s="1"/>
      <c r="B625" s="1"/>
      <c r="C625" s="33"/>
      <c r="D625" s="102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3.5" customHeight="1">
      <c r="A626" s="1"/>
      <c r="B626" s="1"/>
      <c r="C626" s="33"/>
      <c r="D626" s="102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3.5" customHeight="1">
      <c r="A627" s="1"/>
      <c r="B627" s="1"/>
      <c r="C627" s="33"/>
      <c r="D627" s="102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3.5" customHeight="1">
      <c r="A628" s="1"/>
      <c r="B628" s="1"/>
      <c r="C628" s="33"/>
      <c r="D628" s="102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3.5" customHeight="1">
      <c r="A629" s="1"/>
      <c r="B629" s="1"/>
      <c r="C629" s="33"/>
      <c r="D629" s="102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3.5" customHeight="1">
      <c r="A630" s="1"/>
      <c r="B630" s="1"/>
      <c r="C630" s="33"/>
      <c r="D630" s="102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3.5" customHeight="1">
      <c r="A631" s="1"/>
      <c r="B631" s="1"/>
      <c r="C631" s="33"/>
      <c r="D631" s="102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3.5" customHeight="1">
      <c r="A632" s="1"/>
      <c r="B632" s="1"/>
      <c r="C632" s="33"/>
      <c r="D632" s="102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3.5" customHeight="1">
      <c r="A633" s="1"/>
      <c r="B633" s="1"/>
      <c r="C633" s="33"/>
      <c r="D633" s="102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3.5" customHeight="1">
      <c r="A634" s="1"/>
      <c r="B634" s="1"/>
      <c r="C634" s="33"/>
      <c r="D634" s="102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3.5" customHeight="1">
      <c r="A635" s="1"/>
      <c r="B635" s="1"/>
      <c r="C635" s="33"/>
      <c r="D635" s="102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3.5" customHeight="1">
      <c r="A636" s="1"/>
      <c r="B636" s="1"/>
      <c r="C636" s="33"/>
      <c r="D636" s="102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3.5" customHeight="1">
      <c r="A637" s="1"/>
      <c r="B637" s="1"/>
      <c r="C637" s="33"/>
      <c r="D637" s="102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3.5" customHeight="1">
      <c r="A638" s="1"/>
      <c r="B638" s="1"/>
      <c r="C638" s="33"/>
      <c r="D638" s="102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3.5" customHeight="1">
      <c r="A639" s="1"/>
      <c r="B639" s="1"/>
      <c r="C639" s="33"/>
      <c r="D639" s="102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3.5" customHeight="1">
      <c r="A640" s="1"/>
      <c r="B640" s="1"/>
      <c r="C640" s="33"/>
      <c r="D640" s="102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3.5" customHeight="1">
      <c r="A641" s="1"/>
      <c r="B641" s="1"/>
      <c r="C641" s="33"/>
      <c r="D641" s="102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3.5" customHeight="1">
      <c r="A642" s="1"/>
      <c r="B642" s="1"/>
      <c r="C642" s="33"/>
      <c r="D642" s="102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3.5" customHeight="1">
      <c r="A643" s="1"/>
      <c r="B643" s="1"/>
      <c r="C643" s="33"/>
      <c r="D643" s="102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3.5" customHeight="1">
      <c r="A644" s="1"/>
      <c r="B644" s="1"/>
      <c r="C644" s="33"/>
      <c r="D644" s="102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3.5" customHeight="1">
      <c r="A645" s="1"/>
      <c r="B645" s="1"/>
      <c r="C645" s="33"/>
      <c r="D645" s="102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3.5" customHeight="1">
      <c r="A646" s="1"/>
      <c r="B646" s="1"/>
      <c r="C646" s="33"/>
      <c r="D646" s="102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3.5" customHeight="1">
      <c r="A647" s="1"/>
      <c r="B647" s="1"/>
      <c r="C647" s="33"/>
      <c r="D647" s="102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3.5" customHeight="1">
      <c r="A648" s="1"/>
      <c r="B648" s="1"/>
      <c r="C648" s="33"/>
      <c r="D648" s="102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3.5" customHeight="1">
      <c r="A649" s="1"/>
      <c r="B649" s="1"/>
      <c r="C649" s="33"/>
      <c r="D649" s="102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3.5" customHeight="1">
      <c r="A650" s="1"/>
      <c r="B650" s="1"/>
      <c r="C650" s="33"/>
      <c r="D650" s="102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3.5" customHeight="1">
      <c r="A651" s="1"/>
      <c r="B651" s="1"/>
      <c r="C651" s="33"/>
      <c r="D651" s="102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3.5" customHeight="1">
      <c r="A652" s="1"/>
      <c r="B652" s="1"/>
      <c r="C652" s="33"/>
      <c r="D652" s="102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3.5" customHeight="1">
      <c r="A653" s="1"/>
      <c r="B653" s="1"/>
      <c r="C653" s="33"/>
      <c r="D653" s="102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3.5" customHeight="1">
      <c r="A654" s="1"/>
      <c r="B654" s="1"/>
      <c r="C654" s="33"/>
      <c r="D654" s="102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3.5" customHeight="1">
      <c r="A655" s="1"/>
      <c r="B655" s="1"/>
      <c r="C655" s="33"/>
      <c r="D655" s="102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3.5" customHeight="1">
      <c r="A656" s="1"/>
      <c r="B656" s="1"/>
      <c r="C656" s="33"/>
      <c r="D656" s="102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3.5" customHeight="1">
      <c r="A657" s="1"/>
      <c r="B657" s="1"/>
      <c r="C657" s="33"/>
      <c r="D657" s="102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3.5" customHeight="1">
      <c r="A658" s="1"/>
      <c r="B658" s="1"/>
      <c r="C658" s="33"/>
      <c r="D658" s="102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3.5" customHeight="1">
      <c r="A659" s="1"/>
      <c r="B659" s="1"/>
      <c r="C659" s="33"/>
      <c r="D659" s="102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3.5" customHeight="1">
      <c r="A660" s="1"/>
      <c r="B660" s="1"/>
      <c r="C660" s="33"/>
      <c r="D660" s="102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3.5" customHeight="1">
      <c r="A661" s="1"/>
      <c r="B661" s="1"/>
      <c r="C661" s="33"/>
      <c r="D661" s="102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3.5" customHeight="1">
      <c r="A662" s="1"/>
      <c r="B662" s="1"/>
      <c r="C662" s="33"/>
      <c r="D662" s="102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3.5" customHeight="1">
      <c r="A663" s="1"/>
      <c r="B663" s="1"/>
      <c r="C663" s="33"/>
      <c r="D663" s="102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3.5" customHeight="1">
      <c r="A664" s="1"/>
      <c r="B664" s="1"/>
      <c r="C664" s="33"/>
      <c r="D664" s="102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3.5" customHeight="1">
      <c r="A665" s="1"/>
      <c r="B665" s="1"/>
      <c r="C665" s="33"/>
      <c r="D665" s="102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3.5" customHeight="1">
      <c r="A666" s="1"/>
      <c r="B666" s="1"/>
      <c r="C666" s="33"/>
      <c r="D666" s="102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3.5" customHeight="1">
      <c r="A667" s="1"/>
      <c r="B667" s="1"/>
      <c r="C667" s="33"/>
      <c r="D667" s="102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3.5" customHeight="1">
      <c r="A668" s="1"/>
      <c r="B668" s="1"/>
      <c r="C668" s="33"/>
      <c r="D668" s="102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3.5" customHeight="1">
      <c r="A669" s="1"/>
      <c r="B669" s="1"/>
      <c r="C669" s="33"/>
      <c r="D669" s="102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3.5" customHeight="1">
      <c r="A670" s="1"/>
      <c r="B670" s="1"/>
      <c r="C670" s="33"/>
      <c r="D670" s="102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3.5" customHeight="1">
      <c r="A671" s="1"/>
      <c r="B671" s="1"/>
      <c r="C671" s="33"/>
      <c r="D671" s="102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3.5" customHeight="1">
      <c r="A672" s="1"/>
      <c r="B672" s="1"/>
      <c r="C672" s="33"/>
      <c r="D672" s="102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3.5" customHeight="1">
      <c r="A673" s="1"/>
      <c r="B673" s="1"/>
      <c r="C673" s="33"/>
      <c r="D673" s="102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3.5" customHeight="1">
      <c r="A674" s="1"/>
      <c r="B674" s="1"/>
      <c r="C674" s="33"/>
      <c r="D674" s="102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3.5" customHeight="1">
      <c r="A675" s="1"/>
      <c r="B675" s="1"/>
      <c r="C675" s="33"/>
      <c r="D675" s="102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3.5" customHeight="1">
      <c r="A676" s="1"/>
      <c r="B676" s="1"/>
      <c r="C676" s="33"/>
      <c r="D676" s="102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3.5" customHeight="1">
      <c r="A677" s="1"/>
      <c r="B677" s="1"/>
      <c r="C677" s="33"/>
      <c r="D677" s="102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3.5" customHeight="1">
      <c r="A678" s="1"/>
      <c r="B678" s="1"/>
      <c r="C678" s="33"/>
      <c r="D678" s="102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3.5" customHeight="1">
      <c r="A679" s="1"/>
      <c r="B679" s="1"/>
      <c r="C679" s="33"/>
      <c r="D679" s="102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3.5" customHeight="1">
      <c r="A680" s="1"/>
      <c r="B680" s="1"/>
      <c r="C680" s="33"/>
      <c r="D680" s="102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3.5" customHeight="1">
      <c r="A681" s="1"/>
      <c r="B681" s="1"/>
      <c r="C681" s="33"/>
      <c r="D681" s="102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3.5" customHeight="1">
      <c r="A682" s="1"/>
      <c r="B682" s="1"/>
      <c r="C682" s="33"/>
      <c r="D682" s="102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3.5" customHeight="1">
      <c r="A683" s="1"/>
      <c r="B683" s="1"/>
      <c r="C683" s="33"/>
      <c r="D683" s="102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3.5" customHeight="1">
      <c r="A684" s="1"/>
      <c r="B684" s="1"/>
      <c r="C684" s="33"/>
      <c r="D684" s="102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3.5" customHeight="1">
      <c r="A685" s="1"/>
      <c r="B685" s="1"/>
      <c r="C685" s="33"/>
      <c r="D685" s="102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3.5" customHeight="1">
      <c r="A686" s="1"/>
      <c r="B686" s="1"/>
      <c r="C686" s="33"/>
      <c r="D686" s="102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3.5" customHeight="1">
      <c r="A687" s="1"/>
      <c r="B687" s="1"/>
      <c r="C687" s="33"/>
      <c r="D687" s="102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3.5" customHeight="1">
      <c r="A688" s="1"/>
      <c r="B688" s="1"/>
      <c r="C688" s="33"/>
      <c r="D688" s="102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3.5" customHeight="1">
      <c r="A689" s="1"/>
      <c r="B689" s="1"/>
      <c r="C689" s="33"/>
      <c r="D689" s="102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3.5" customHeight="1">
      <c r="A690" s="1"/>
      <c r="B690" s="1"/>
      <c r="C690" s="33"/>
      <c r="D690" s="102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3.5" customHeight="1">
      <c r="A691" s="1"/>
      <c r="B691" s="1"/>
      <c r="C691" s="33"/>
      <c r="D691" s="102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3.5" customHeight="1">
      <c r="A692" s="1"/>
      <c r="B692" s="1"/>
      <c r="C692" s="33"/>
      <c r="D692" s="102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3.5" customHeight="1">
      <c r="A693" s="1"/>
      <c r="B693" s="1"/>
      <c r="C693" s="33"/>
      <c r="D693" s="102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3.5" customHeight="1">
      <c r="A694" s="1"/>
      <c r="B694" s="1"/>
      <c r="C694" s="33"/>
      <c r="D694" s="102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3.5" customHeight="1">
      <c r="A695" s="1"/>
      <c r="B695" s="1"/>
      <c r="C695" s="33"/>
      <c r="D695" s="102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3.5" customHeight="1">
      <c r="A696" s="1"/>
      <c r="B696" s="1"/>
      <c r="C696" s="33"/>
      <c r="D696" s="102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3.5" customHeight="1">
      <c r="A697" s="1"/>
      <c r="B697" s="1"/>
      <c r="C697" s="33"/>
      <c r="D697" s="102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3.5" customHeight="1">
      <c r="A698" s="1"/>
      <c r="B698" s="1"/>
      <c r="C698" s="33"/>
      <c r="D698" s="102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3.5" customHeight="1">
      <c r="A699" s="1"/>
      <c r="B699" s="1"/>
      <c r="C699" s="33"/>
      <c r="D699" s="102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3.5" customHeight="1">
      <c r="A700" s="1"/>
      <c r="B700" s="1"/>
      <c r="C700" s="33"/>
      <c r="D700" s="102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3.5" customHeight="1">
      <c r="A701" s="1"/>
      <c r="B701" s="1"/>
      <c r="C701" s="33"/>
      <c r="D701" s="102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3.5" customHeight="1">
      <c r="A702" s="1"/>
      <c r="B702" s="1"/>
      <c r="C702" s="33"/>
      <c r="D702" s="102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3.5" customHeight="1">
      <c r="A703" s="1"/>
      <c r="B703" s="1"/>
      <c r="C703" s="33"/>
      <c r="D703" s="102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3.5" customHeight="1">
      <c r="A704" s="1"/>
      <c r="B704" s="1"/>
      <c r="C704" s="33"/>
      <c r="D704" s="102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3.5" customHeight="1">
      <c r="A705" s="1"/>
      <c r="B705" s="1"/>
      <c r="C705" s="33"/>
      <c r="D705" s="102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3.5" customHeight="1">
      <c r="A706" s="1"/>
      <c r="B706" s="1"/>
      <c r="C706" s="33"/>
      <c r="D706" s="102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3.5" customHeight="1">
      <c r="A707" s="1"/>
      <c r="B707" s="1"/>
      <c r="C707" s="33"/>
      <c r="D707" s="102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3.5" customHeight="1">
      <c r="A708" s="1"/>
      <c r="B708" s="1"/>
      <c r="C708" s="33"/>
      <c r="D708" s="102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3.5" customHeight="1">
      <c r="A709" s="1"/>
      <c r="B709" s="1"/>
      <c r="C709" s="33"/>
      <c r="D709" s="102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3.5" customHeight="1">
      <c r="A710" s="1"/>
      <c r="B710" s="1"/>
      <c r="C710" s="33"/>
      <c r="D710" s="102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3.5" customHeight="1">
      <c r="A711" s="1"/>
      <c r="B711" s="1"/>
      <c r="C711" s="33"/>
      <c r="D711" s="102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3.5" customHeight="1">
      <c r="A712" s="1"/>
      <c r="B712" s="1"/>
      <c r="C712" s="33"/>
      <c r="D712" s="102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3.5" customHeight="1">
      <c r="A713" s="1"/>
      <c r="B713" s="1"/>
      <c r="C713" s="33"/>
      <c r="D713" s="102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3.5" customHeight="1">
      <c r="A714" s="1"/>
      <c r="B714" s="1"/>
      <c r="C714" s="33"/>
      <c r="D714" s="102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3.5" customHeight="1">
      <c r="A715" s="1"/>
      <c r="B715" s="1"/>
      <c r="C715" s="33"/>
      <c r="D715" s="102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3.5" customHeight="1">
      <c r="A716" s="1"/>
      <c r="B716" s="1"/>
      <c r="C716" s="33"/>
      <c r="D716" s="102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3.5" customHeight="1">
      <c r="A717" s="1"/>
      <c r="B717" s="1"/>
      <c r="C717" s="33"/>
      <c r="D717" s="102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3.5" customHeight="1">
      <c r="A718" s="1"/>
      <c r="B718" s="1"/>
      <c r="C718" s="33"/>
      <c r="D718" s="102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3.5" customHeight="1">
      <c r="A719" s="1"/>
      <c r="B719" s="1"/>
      <c r="C719" s="33"/>
      <c r="D719" s="102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3.5" customHeight="1">
      <c r="A720" s="1"/>
      <c r="B720" s="1"/>
      <c r="C720" s="33"/>
      <c r="D720" s="102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3.5" customHeight="1">
      <c r="A721" s="1"/>
      <c r="B721" s="1"/>
      <c r="C721" s="33"/>
      <c r="D721" s="102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3.5" customHeight="1">
      <c r="A722" s="1"/>
      <c r="B722" s="1"/>
      <c r="C722" s="33"/>
      <c r="D722" s="102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3.5" customHeight="1">
      <c r="A723" s="1"/>
      <c r="B723" s="1"/>
      <c r="C723" s="33"/>
      <c r="D723" s="102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3.5" customHeight="1">
      <c r="A724" s="1"/>
      <c r="B724" s="1"/>
      <c r="C724" s="33"/>
      <c r="D724" s="102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3.5" customHeight="1">
      <c r="A725" s="1"/>
      <c r="B725" s="1"/>
      <c r="C725" s="33"/>
      <c r="D725" s="102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3.5" customHeight="1">
      <c r="A726" s="1"/>
      <c r="B726" s="1"/>
      <c r="C726" s="33"/>
      <c r="D726" s="102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3.5" customHeight="1">
      <c r="A727" s="1"/>
      <c r="B727" s="1"/>
      <c r="C727" s="33"/>
      <c r="D727" s="102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3.5" customHeight="1">
      <c r="A728" s="1"/>
      <c r="B728" s="1"/>
      <c r="C728" s="33"/>
      <c r="D728" s="102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3.5" customHeight="1">
      <c r="A729" s="1"/>
      <c r="B729" s="1"/>
      <c r="C729" s="33"/>
      <c r="D729" s="102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3.5" customHeight="1">
      <c r="A730" s="1"/>
      <c r="B730" s="1"/>
      <c r="C730" s="33"/>
      <c r="D730" s="102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3.5" customHeight="1">
      <c r="A731" s="1"/>
      <c r="B731" s="1"/>
      <c r="C731" s="33"/>
      <c r="D731" s="102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3.5" customHeight="1">
      <c r="A732" s="1"/>
      <c r="B732" s="1"/>
      <c r="C732" s="33"/>
      <c r="D732" s="102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3.5" customHeight="1">
      <c r="A733" s="1"/>
      <c r="B733" s="1"/>
      <c r="C733" s="33"/>
      <c r="D733" s="102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3.5" customHeight="1">
      <c r="A734" s="1"/>
      <c r="B734" s="1"/>
      <c r="C734" s="33"/>
      <c r="D734" s="102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3.5" customHeight="1">
      <c r="A735" s="1"/>
      <c r="B735" s="1"/>
      <c r="C735" s="33"/>
      <c r="D735" s="102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3.5" customHeight="1">
      <c r="A736" s="1"/>
      <c r="B736" s="1"/>
      <c r="C736" s="33"/>
      <c r="D736" s="102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3.5" customHeight="1">
      <c r="A737" s="1"/>
      <c r="B737" s="1"/>
      <c r="C737" s="33"/>
      <c r="D737" s="102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3.5" customHeight="1">
      <c r="A738" s="1"/>
      <c r="B738" s="1"/>
      <c r="C738" s="33"/>
      <c r="D738" s="102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3.5" customHeight="1">
      <c r="A739" s="1"/>
      <c r="B739" s="1"/>
      <c r="C739" s="33"/>
      <c r="D739" s="102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3.5" customHeight="1">
      <c r="A740" s="1"/>
      <c r="B740" s="1"/>
      <c r="C740" s="33"/>
      <c r="D740" s="102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3.5" customHeight="1">
      <c r="A741" s="1"/>
      <c r="B741" s="1"/>
      <c r="C741" s="33"/>
      <c r="D741" s="102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3.5" customHeight="1">
      <c r="A742" s="1"/>
      <c r="B742" s="1"/>
      <c r="C742" s="33"/>
      <c r="D742" s="102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3.5" customHeight="1">
      <c r="A743" s="1"/>
      <c r="B743" s="1"/>
      <c r="C743" s="33"/>
      <c r="D743" s="102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3.5" customHeight="1">
      <c r="A744" s="1"/>
      <c r="B744" s="1"/>
      <c r="C744" s="33"/>
      <c r="D744" s="102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3.5" customHeight="1">
      <c r="A745" s="1"/>
      <c r="B745" s="1"/>
      <c r="C745" s="33"/>
      <c r="D745" s="102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3.5" customHeight="1">
      <c r="A746" s="1"/>
      <c r="B746" s="1"/>
      <c r="C746" s="33"/>
      <c r="D746" s="102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3.5" customHeight="1">
      <c r="A747" s="1"/>
      <c r="B747" s="1"/>
      <c r="C747" s="33"/>
      <c r="D747" s="102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3.5" customHeight="1">
      <c r="A748" s="1"/>
      <c r="B748" s="1"/>
      <c r="C748" s="33"/>
      <c r="D748" s="102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3.5" customHeight="1">
      <c r="A749" s="1"/>
      <c r="B749" s="1"/>
      <c r="C749" s="33"/>
      <c r="D749" s="102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3.5" customHeight="1">
      <c r="A750" s="1"/>
      <c r="B750" s="1"/>
      <c r="C750" s="33"/>
      <c r="D750" s="102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3.5" customHeight="1">
      <c r="A751" s="1"/>
      <c r="B751" s="1"/>
      <c r="C751" s="33"/>
      <c r="D751" s="102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3.5" customHeight="1">
      <c r="A752" s="1"/>
      <c r="B752" s="1"/>
      <c r="C752" s="33"/>
      <c r="D752" s="102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3.5" customHeight="1">
      <c r="A753" s="1"/>
      <c r="B753" s="1"/>
      <c r="C753" s="33"/>
      <c r="D753" s="102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3.5" customHeight="1">
      <c r="A754" s="1"/>
      <c r="B754" s="1"/>
      <c r="C754" s="33"/>
      <c r="D754" s="102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3.5" customHeight="1">
      <c r="A755" s="1"/>
      <c r="B755" s="1"/>
      <c r="C755" s="33"/>
      <c r="D755" s="102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3.5" customHeight="1">
      <c r="A756" s="1"/>
      <c r="B756" s="1"/>
      <c r="C756" s="33"/>
      <c r="D756" s="102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3.5" customHeight="1">
      <c r="A757" s="1"/>
      <c r="B757" s="1"/>
      <c r="C757" s="33"/>
      <c r="D757" s="102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3.5" customHeight="1">
      <c r="A758" s="1"/>
      <c r="B758" s="1"/>
      <c r="C758" s="33"/>
      <c r="D758" s="102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3.5" customHeight="1">
      <c r="A759" s="1"/>
      <c r="B759" s="1"/>
      <c r="C759" s="33"/>
      <c r="D759" s="102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3.5" customHeight="1">
      <c r="A760" s="1"/>
      <c r="B760" s="1"/>
      <c r="C760" s="33"/>
      <c r="D760" s="102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3.5" customHeight="1">
      <c r="A761" s="1"/>
      <c r="B761" s="1"/>
      <c r="C761" s="33"/>
      <c r="D761" s="102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3.5" customHeight="1">
      <c r="A762" s="1"/>
      <c r="B762" s="1"/>
      <c r="C762" s="33"/>
      <c r="D762" s="102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3.5" customHeight="1">
      <c r="A763" s="1"/>
      <c r="B763" s="1"/>
      <c r="C763" s="33"/>
      <c r="D763" s="102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3.5" customHeight="1">
      <c r="A764" s="1"/>
      <c r="B764" s="1"/>
      <c r="C764" s="33"/>
      <c r="D764" s="102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3.5" customHeight="1">
      <c r="A765" s="1"/>
      <c r="B765" s="1"/>
      <c r="C765" s="33"/>
      <c r="D765" s="102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3.5" customHeight="1">
      <c r="A766" s="1"/>
      <c r="B766" s="1"/>
      <c r="C766" s="33"/>
      <c r="D766" s="102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3.5" customHeight="1">
      <c r="A767" s="1"/>
      <c r="B767" s="1"/>
      <c r="C767" s="33"/>
      <c r="D767" s="102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3.5" customHeight="1">
      <c r="A768" s="1"/>
      <c r="B768" s="1"/>
      <c r="C768" s="33"/>
      <c r="D768" s="102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3.5" customHeight="1">
      <c r="A769" s="1"/>
      <c r="B769" s="1"/>
      <c r="C769" s="33"/>
      <c r="D769" s="102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3.5" customHeight="1">
      <c r="A770" s="1"/>
      <c r="B770" s="1"/>
      <c r="C770" s="33"/>
      <c r="D770" s="102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3.5" customHeight="1">
      <c r="A771" s="1"/>
      <c r="B771" s="1"/>
      <c r="C771" s="33"/>
      <c r="D771" s="102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3.5" customHeight="1">
      <c r="A772" s="1"/>
      <c r="B772" s="1"/>
      <c r="C772" s="33"/>
      <c r="D772" s="102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3.5" customHeight="1">
      <c r="A773" s="1"/>
      <c r="B773" s="1"/>
      <c r="C773" s="33"/>
      <c r="D773" s="102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3.5" customHeight="1">
      <c r="A774" s="1"/>
      <c r="B774" s="1"/>
      <c r="C774" s="33"/>
      <c r="D774" s="102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3.5" customHeight="1">
      <c r="A775" s="1"/>
      <c r="B775" s="1"/>
      <c r="C775" s="33"/>
      <c r="D775" s="102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3.5" customHeight="1">
      <c r="A776" s="1"/>
      <c r="B776" s="1"/>
      <c r="C776" s="33"/>
      <c r="D776" s="102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3.5" customHeight="1">
      <c r="A777" s="1"/>
      <c r="B777" s="1"/>
      <c r="C777" s="33"/>
      <c r="D777" s="102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3.5" customHeight="1">
      <c r="A778" s="1"/>
      <c r="B778" s="1"/>
      <c r="C778" s="33"/>
      <c r="D778" s="102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3.5" customHeight="1">
      <c r="A779" s="1"/>
      <c r="B779" s="1"/>
      <c r="C779" s="33"/>
      <c r="D779" s="102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3.5" customHeight="1">
      <c r="A780" s="1"/>
      <c r="B780" s="1"/>
      <c r="C780" s="33"/>
      <c r="D780" s="102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3.5" customHeight="1">
      <c r="A781" s="1"/>
      <c r="B781" s="1"/>
      <c r="C781" s="33"/>
      <c r="D781" s="102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3.5" customHeight="1">
      <c r="A782" s="1"/>
      <c r="B782" s="1"/>
      <c r="C782" s="33"/>
      <c r="D782" s="102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3.5" customHeight="1">
      <c r="A783" s="1"/>
      <c r="B783" s="1"/>
      <c r="C783" s="33"/>
      <c r="D783" s="102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3.5" customHeight="1">
      <c r="A784" s="1"/>
      <c r="B784" s="1"/>
      <c r="C784" s="33"/>
      <c r="D784" s="102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3.5" customHeight="1">
      <c r="A785" s="1"/>
      <c r="B785" s="1"/>
      <c r="C785" s="33"/>
      <c r="D785" s="102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3.5" customHeight="1">
      <c r="A786" s="1"/>
      <c r="B786" s="1"/>
      <c r="C786" s="33"/>
      <c r="D786" s="102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3.5" customHeight="1">
      <c r="A787" s="1"/>
      <c r="B787" s="1"/>
      <c r="C787" s="33"/>
      <c r="D787" s="102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3.5" customHeight="1">
      <c r="A788" s="1"/>
      <c r="B788" s="1"/>
      <c r="C788" s="33"/>
      <c r="D788" s="102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3.5" customHeight="1">
      <c r="A789" s="1"/>
      <c r="B789" s="1"/>
      <c r="C789" s="33"/>
      <c r="D789" s="102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3.5" customHeight="1">
      <c r="A790" s="1"/>
      <c r="B790" s="1"/>
      <c r="C790" s="33"/>
      <c r="D790" s="102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3.5" customHeight="1">
      <c r="A791" s="1"/>
      <c r="B791" s="1"/>
      <c r="C791" s="33"/>
      <c r="D791" s="102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3.5" customHeight="1">
      <c r="A792" s="1"/>
      <c r="B792" s="1"/>
      <c r="C792" s="33"/>
      <c r="D792" s="102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3.5" customHeight="1">
      <c r="A793" s="1"/>
      <c r="B793" s="1"/>
      <c r="C793" s="33"/>
      <c r="D793" s="102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3.5" customHeight="1">
      <c r="A794" s="1"/>
      <c r="B794" s="1"/>
      <c r="C794" s="33"/>
      <c r="D794" s="102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3.5" customHeight="1">
      <c r="A795" s="1"/>
      <c r="B795" s="1"/>
      <c r="C795" s="33"/>
      <c r="D795" s="102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3.5" customHeight="1">
      <c r="A796" s="1"/>
      <c r="B796" s="1"/>
      <c r="C796" s="33"/>
      <c r="D796" s="102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3.5" customHeight="1">
      <c r="A797" s="1"/>
      <c r="B797" s="1"/>
      <c r="C797" s="33"/>
      <c r="D797" s="102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3.5" customHeight="1">
      <c r="A798" s="1"/>
      <c r="B798" s="1"/>
      <c r="C798" s="33"/>
      <c r="D798" s="102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3.5" customHeight="1">
      <c r="A799" s="1"/>
      <c r="B799" s="1"/>
      <c r="C799" s="33"/>
      <c r="D799" s="102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3.5" customHeight="1">
      <c r="A800" s="1"/>
      <c r="B800" s="1"/>
      <c r="C800" s="33"/>
      <c r="D800" s="102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3.5" customHeight="1">
      <c r="A801" s="1"/>
      <c r="B801" s="1"/>
      <c r="C801" s="33"/>
      <c r="D801" s="102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3.5" customHeight="1">
      <c r="A802" s="1"/>
      <c r="B802" s="1"/>
      <c r="C802" s="33"/>
      <c r="D802" s="102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3.5" customHeight="1">
      <c r="A803" s="1"/>
      <c r="B803" s="1"/>
      <c r="C803" s="33"/>
      <c r="D803" s="102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3.5" customHeight="1">
      <c r="A804" s="1"/>
      <c r="B804" s="1"/>
      <c r="C804" s="33"/>
      <c r="D804" s="102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3.5" customHeight="1">
      <c r="A805" s="1"/>
      <c r="B805" s="1"/>
      <c r="C805" s="33"/>
      <c r="D805" s="102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3.5" customHeight="1">
      <c r="A806" s="1"/>
      <c r="B806" s="1"/>
      <c r="C806" s="33"/>
      <c r="D806" s="102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3.5" customHeight="1">
      <c r="A807" s="1"/>
      <c r="B807" s="1"/>
      <c r="C807" s="33"/>
      <c r="D807" s="102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3.5" customHeight="1">
      <c r="A808" s="1"/>
      <c r="B808" s="1"/>
      <c r="C808" s="33"/>
      <c r="D808" s="102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3.5" customHeight="1">
      <c r="A809" s="1"/>
      <c r="B809" s="1"/>
      <c r="C809" s="33"/>
      <c r="D809" s="102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3.5" customHeight="1">
      <c r="A810" s="1"/>
      <c r="B810" s="1"/>
      <c r="C810" s="33"/>
      <c r="D810" s="102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3.5" customHeight="1">
      <c r="A811" s="1"/>
      <c r="B811" s="1"/>
      <c r="C811" s="33"/>
      <c r="D811" s="102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3.5" customHeight="1">
      <c r="A812" s="1"/>
      <c r="B812" s="1"/>
      <c r="C812" s="33"/>
      <c r="D812" s="102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3.5" customHeight="1">
      <c r="A813" s="1"/>
      <c r="B813" s="1"/>
      <c r="C813" s="33"/>
      <c r="D813" s="102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3.5" customHeight="1">
      <c r="A814" s="1"/>
      <c r="B814" s="1"/>
      <c r="C814" s="33"/>
      <c r="D814" s="102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3.5" customHeight="1">
      <c r="A815" s="1"/>
      <c r="B815" s="1"/>
      <c r="C815" s="33"/>
      <c r="D815" s="102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3.5" customHeight="1">
      <c r="A816" s="1"/>
      <c r="B816" s="1"/>
      <c r="C816" s="33"/>
      <c r="D816" s="102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3.5" customHeight="1">
      <c r="A817" s="1"/>
      <c r="B817" s="1"/>
      <c r="C817" s="33"/>
      <c r="D817" s="102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3.5" customHeight="1">
      <c r="A818" s="1"/>
      <c r="B818" s="1"/>
      <c r="C818" s="33"/>
      <c r="D818" s="102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3.5" customHeight="1">
      <c r="A819" s="1"/>
      <c r="B819" s="1"/>
      <c r="C819" s="33"/>
      <c r="D819" s="102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3.5" customHeight="1">
      <c r="A820" s="1"/>
      <c r="B820" s="1"/>
      <c r="C820" s="33"/>
      <c r="D820" s="102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3.5" customHeight="1">
      <c r="A821" s="1"/>
      <c r="B821" s="1"/>
      <c r="C821" s="33"/>
      <c r="D821" s="102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3.5" customHeight="1">
      <c r="A822" s="1"/>
      <c r="B822" s="1"/>
      <c r="C822" s="33"/>
      <c r="D822" s="102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3.5" customHeight="1">
      <c r="A823" s="1"/>
      <c r="B823" s="1"/>
      <c r="C823" s="33"/>
      <c r="D823" s="102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3.5" customHeight="1">
      <c r="A824" s="1"/>
      <c r="B824" s="1"/>
      <c r="C824" s="33"/>
      <c r="D824" s="102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3.5" customHeight="1">
      <c r="A825" s="1"/>
      <c r="B825" s="1"/>
      <c r="C825" s="33"/>
      <c r="D825" s="102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3.5" customHeight="1">
      <c r="A826" s="1"/>
      <c r="B826" s="1"/>
      <c r="C826" s="33"/>
      <c r="D826" s="102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3.5" customHeight="1">
      <c r="A827" s="1"/>
      <c r="B827" s="1"/>
      <c r="C827" s="33"/>
      <c r="D827" s="102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3.5" customHeight="1">
      <c r="A828" s="1"/>
      <c r="B828" s="1"/>
      <c r="C828" s="33"/>
      <c r="D828" s="102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3.5" customHeight="1">
      <c r="A829" s="1"/>
      <c r="B829" s="1"/>
      <c r="C829" s="33"/>
      <c r="D829" s="102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3.5" customHeight="1">
      <c r="A830" s="1"/>
      <c r="B830" s="1"/>
      <c r="C830" s="33"/>
      <c r="D830" s="102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3.5" customHeight="1">
      <c r="A831" s="1"/>
      <c r="B831" s="1"/>
      <c r="C831" s="33"/>
      <c r="D831" s="102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3.5" customHeight="1">
      <c r="A832" s="1"/>
      <c r="B832" s="1"/>
      <c r="C832" s="33"/>
      <c r="D832" s="102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3.5" customHeight="1">
      <c r="A833" s="1"/>
      <c r="B833" s="1"/>
      <c r="C833" s="33"/>
      <c r="D833" s="102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3.5" customHeight="1">
      <c r="A834" s="1"/>
      <c r="B834" s="1"/>
      <c r="C834" s="33"/>
      <c r="D834" s="102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3.5" customHeight="1">
      <c r="A835" s="1"/>
      <c r="B835" s="1"/>
      <c r="C835" s="33"/>
      <c r="D835" s="102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3.5" customHeight="1">
      <c r="A836" s="1"/>
      <c r="B836" s="1"/>
      <c r="C836" s="33"/>
      <c r="D836" s="102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3.5" customHeight="1">
      <c r="A837" s="1"/>
      <c r="B837" s="1"/>
      <c r="C837" s="33"/>
      <c r="D837" s="102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3.5" customHeight="1">
      <c r="A838" s="1"/>
      <c r="B838" s="1"/>
      <c r="C838" s="33"/>
      <c r="D838" s="102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3.5" customHeight="1">
      <c r="A839" s="1"/>
      <c r="B839" s="1"/>
      <c r="C839" s="33"/>
      <c r="D839" s="102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3.5" customHeight="1">
      <c r="A840" s="1"/>
      <c r="B840" s="1"/>
      <c r="C840" s="33"/>
      <c r="D840" s="102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3.5" customHeight="1">
      <c r="A841" s="1"/>
      <c r="B841" s="1"/>
      <c r="C841" s="33"/>
      <c r="D841" s="102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3.5" customHeight="1">
      <c r="A842" s="1"/>
      <c r="B842" s="1"/>
      <c r="C842" s="33"/>
      <c r="D842" s="102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3.5" customHeight="1">
      <c r="A843" s="1"/>
      <c r="B843" s="1"/>
      <c r="C843" s="33"/>
      <c r="D843" s="102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3.5" customHeight="1">
      <c r="A844" s="1"/>
      <c r="B844" s="1"/>
      <c r="C844" s="33"/>
      <c r="D844" s="102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3.5" customHeight="1">
      <c r="A845" s="1"/>
      <c r="B845" s="1"/>
      <c r="C845" s="33"/>
      <c r="D845" s="102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3.5" customHeight="1">
      <c r="A846" s="1"/>
      <c r="B846" s="1"/>
      <c r="C846" s="33"/>
      <c r="D846" s="102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3.5" customHeight="1">
      <c r="A847" s="1"/>
      <c r="B847" s="1"/>
      <c r="C847" s="33"/>
      <c r="D847" s="102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3.5" customHeight="1">
      <c r="A848" s="1"/>
      <c r="B848" s="1"/>
      <c r="C848" s="33"/>
      <c r="D848" s="102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3.5" customHeight="1">
      <c r="A849" s="1"/>
      <c r="B849" s="1"/>
      <c r="C849" s="33"/>
      <c r="D849" s="102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3.5" customHeight="1">
      <c r="A850" s="1"/>
      <c r="B850" s="1"/>
      <c r="C850" s="33"/>
      <c r="D850" s="102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3.5" customHeight="1">
      <c r="A851" s="1"/>
      <c r="B851" s="1"/>
      <c r="C851" s="33"/>
      <c r="D851" s="102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3.5" customHeight="1">
      <c r="A852" s="1"/>
      <c r="B852" s="1"/>
      <c r="C852" s="33"/>
      <c r="D852" s="102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3.5" customHeight="1">
      <c r="A853" s="1"/>
      <c r="B853" s="1"/>
      <c r="C853" s="33"/>
      <c r="D853" s="102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3.5" customHeight="1">
      <c r="A854" s="1"/>
      <c r="B854" s="1"/>
      <c r="C854" s="33"/>
      <c r="D854" s="102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3.5" customHeight="1">
      <c r="A855" s="1"/>
      <c r="B855" s="1"/>
      <c r="C855" s="33"/>
      <c r="D855" s="102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3.5" customHeight="1">
      <c r="A856" s="1"/>
      <c r="B856" s="1"/>
      <c r="C856" s="33"/>
      <c r="D856" s="102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3.5" customHeight="1">
      <c r="A857" s="1"/>
      <c r="B857" s="1"/>
      <c r="C857" s="33"/>
      <c r="D857" s="102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3.5" customHeight="1">
      <c r="A858" s="1"/>
      <c r="B858" s="1"/>
      <c r="C858" s="33"/>
      <c r="D858" s="102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3.5" customHeight="1">
      <c r="A859" s="1"/>
      <c r="B859" s="1"/>
      <c r="C859" s="33"/>
      <c r="D859" s="102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3.5" customHeight="1">
      <c r="A860" s="1"/>
      <c r="B860" s="1"/>
      <c r="C860" s="33"/>
      <c r="D860" s="102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3.5" customHeight="1">
      <c r="A861" s="1"/>
      <c r="B861" s="1"/>
      <c r="C861" s="33"/>
      <c r="D861" s="102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3.5" customHeight="1">
      <c r="A862" s="1"/>
      <c r="B862" s="1"/>
      <c r="C862" s="33"/>
      <c r="D862" s="102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3.5" customHeight="1">
      <c r="A863" s="1"/>
      <c r="B863" s="1"/>
      <c r="C863" s="33"/>
      <c r="D863" s="102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3.5" customHeight="1">
      <c r="A864" s="1"/>
      <c r="B864" s="1"/>
      <c r="C864" s="33"/>
      <c r="D864" s="102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3.5" customHeight="1">
      <c r="A865" s="1"/>
      <c r="B865" s="1"/>
      <c r="C865" s="33"/>
      <c r="D865" s="102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3.5" customHeight="1">
      <c r="A866" s="1"/>
      <c r="B866" s="1"/>
      <c r="C866" s="33"/>
      <c r="D866" s="102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3.5" customHeight="1">
      <c r="A867" s="1"/>
      <c r="B867" s="1"/>
      <c r="C867" s="33"/>
      <c r="D867" s="102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3.5" customHeight="1">
      <c r="A868" s="1"/>
      <c r="B868" s="1"/>
      <c r="C868" s="33"/>
      <c r="D868" s="102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3.5" customHeight="1">
      <c r="A869" s="1"/>
      <c r="B869" s="1"/>
      <c r="C869" s="33"/>
      <c r="D869" s="102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3.5" customHeight="1">
      <c r="A870" s="1"/>
      <c r="B870" s="1"/>
      <c r="C870" s="33"/>
      <c r="D870" s="102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3.5" customHeight="1">
      <c r="A871" s="1"/>
      <c r="B871" s="1"/>
      <c r="C871" s="33"/>
      <c r="D871" s="102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3.5" customHeight="1">
      <c r="A872" s="1"/>
      <c r="B872" s="1"/>
      <c r="C872" s="33"/>
      <c r="D872" s="102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3.5" customHeight="1">
      <c r="A873" s="1"/>
      <c r="B873" s="1"/>
      <c r="C873" s="33"/>
      <c r="D873" s="102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3.5" customHeight="1">
      <c r="A874" s="1"/>
      <c r="B874" s="1"/>
      <c r="C874" s="33"/>
      <c r="D874" s="102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3.5" customHeight="1">
      <c r="A875" s="1"/>
      <c r="B875" s="1"/>
      <c r="C875" s="33"/>
      <c r="D875" s="102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3.5" customHeight="1">
      <c r="A876" s="1"/>
      <c r="B876" s="1"/>
      <c r="C876" s="33"/>
      <c r="D876" s="102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3.5" customHeight="1">
      <c r="A877" s="1"/>
      <c r="B877" s="1"/>
      <c r="C877" s="33"/>
      <c r="D877" s="102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3.5" customHeight="1">
      <c r="A878" s="1"/>
      <c r="B878" s="1"/>
      <c r="C878" s="33"/>
      <c r="D878" s="102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3.5" customHeight="1">
      <c r="A879" s="1"/>
      <c r="B879" s="1"/>
      <c r="C879" s="33"/>
      <c r="D879" s="102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3.5" customHeight="1">
      <c r="A880" s="1"/>
      <c r="B880" s="1"/>
      <c r="C880" s="33"/>
      <c r="D880" s="102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3.5" customHeight="1">
      <c r="A881" s="1"/>
      <c r="B881" s="1"/>
      <c r="C881" s="33"/>
      <c r="D881" s="102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3.5" customHeight="1">
      <c r="A882" s="1"/>
      <c r="B882" s="1"/>
      <c r="C882" s="33"/>
      <c r="D882" s="102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3.5" customHeight="1">
      <c r="A883" s="1"/>
      <c r="B883" s="1"/>
      <c r="C883" s="33"/>
      <c r="D883" s="102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3.5" customHeight="1">
      <c r="A884" s="1"/>
      <c r="B884" s="1"/>
      <c r="C884" s="33"/>
      <c r="D884" s="102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3.5" customHeight="1">
      <c r="A885" s="1"/>
      <c r="B885" s="1"/>
      <c r="C885" s="33"/>
      <c r="D885" s="102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3.5" customHeight="1">
      <c r="A886" s="1"/>
      <c r="B886" s="1"/>
      <c r="C886" s="33"/>
      <c r="D886" s="102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3.5" customHeight="1">
      <c r="A887" s="1"/>
      <c r="B887" s="1"/>
      <c r="C887" s="33"/>
      <c r="D887" s="102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3.5" customHeight="1">
      <c r="A888" s="1"/>
      <c r="B888" s="1"/>
      <c r="C888" s="33"/>
      <c r="D888" s="102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3.5" customHeight="1">
      <c r="A889" s="1"/>
      <c r="B889" s="1"/>
      <c r="C889" s="33"/>
      <c r="D889" s="102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3.5" customHeight="1">
      <c r="A890" s="1"/>
      <c r="B890" s="1"/>
      <c r="C890" s="33"/>
      <c r="D890" s="102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3.5" customHeight="1">
      <c r="A891" s="1"/>
      <c r="B891" s="1"/>
      <c r="C891" s="33"/>
      <c r="D891" s="102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3.5" customHeight="1">
      <c r="A892" s="1"/>
      <c r="B892" s="1"/>
      <c r="C892" s="33"/>
      <c r="D892" s="102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3.5" customHeight="1">
      <c r="A893" s="1"/>
      <c r="B893" s="1"/>
      <c r="C893" s="33"/>
      <c r="D893" s="102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3.5" customHeight="1">
      <c r="A894" s="1"/>
      <c r="B894" s="1"/>
      <c r="C894" s="33"/>
      <c r="D894" s="102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3.5" customHeight="1">
      <c r="A895" s="1"/>
      <c r="B895" s="1"/>
      <c r="C895" s="33"/>
      <c r="D895" s="102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3.5" customHeight="1">
      <c r="A896" s="1"/>
      <c r="B896" s="1"/>
      <c r="C896" s="33"/>
      <c r="D896" s="102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3.5" customHeight="1">
      <c r="A897" s="1"/>
      <c r="B897" s="1"/>
      <c r="C897" s="33"/>
      <c r="D897" s="102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3.5" customHeight="1">
      <c r="A898" s="1"/>
      <c r="B898" s="1"/>
      <c r="C898" s="33"/>
      <c r="D898" s="102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3.5" customHeight="1">
      <c r="A899" s="1"/>
      <c r="B899" s="1"/>
      <c r="C899" s="33"/>
      <c r="D899" s="102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3.5" customHeight="1">
      <c r="A900" s="1"/>
      <c r="B900" s="1"/>
      <c r="C900" s="33"/>
      <c r="D900" s="102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3.5" customHeight="1">
      <c r="A901" s="1"/>
      <c r="B901" s="1"/>
      <c r="C901" s="33"/>
      <c r="D901" s="102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3.5" customHeight="1">
      <c r="A902" s="1"/>
      <c r="B902" s="1"/>
      <c r="C902" s="33"/>
      <c r="D902" s="102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3.5" customHeight="1">
      <c r="A903" s="1"/>
      <c r="B903" s="1"/>
      <c r="C903" s="33"/>
      <c r="D903" s="102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3.5" customHeight="1">
      <c r="A904" s="1"/>
      <c r="B904" s="1"/>
      <c r="C904" s="33"/>
      <c r="D904" s="102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3.5" customHeight="1">
      <c r="A905" s="1"/>
      <c r="B905" s="1"/>
      <c r="C905" s="33"/>
      <c r="D905" s="102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3.5" customHeight="1">
      <c r="A906" s="1"/>
      <c r="B906" s="1"/>
      <c r="C906" s="33"/>
      <c r="D906" s="102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3.5" customHeight="1">
      <c r="A907" s="1"/>
      <c r="B907" s="1"/>
      <c r="C907" s="33"/>
      <c r="D907" s="102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3.5" customHeight="1">
      <c r="A908" s="1"/>
      <c r="B908" s="1"/>
      <c r="C908" s="33"/>
      <c r="D908" s="102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3.5" customHeight="1">
      <c r="A909" s="1"/>
      <c r="B909" s="1"/>
      <c r="C909" s="33"/>
      <c r="D909" s="102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3.5" customHeight="1">
      <c r="A910" s="1"/>
      <c r="B910" s="1"/>
      <c r="C910" s="33"/>
      <c r="D910" s="102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3.5" customHeight="1">
      <c r="A911" s="1"/>
      <c r="B911" s="1"/>
      <c r="C911" s="33"/>
      <c r="D911" s="102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3.5" customHeight="1">
      <c r="A912" s="1"/>
      <c r="B912" s="1"/>
      <c r="C912" s="33"/>
      <c r="D912" s="102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3.5" customHeight="1">
      <c r="A913" s="1"/>
      <c r="B913" s="1"/>
      <c r="C913" s="33"/>
      <c r="D913" s="102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3.5" customHeight="1">
      <c r="A914" s="1"/>
      <c r="B914" s="1"/>
      <c r="C914" s="33"/>
      <c r="D914" s="102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3.5" customHeight="1">
      <c r="A915" s="1"/>
      <c r="B915" s="1"/>
      <c r="C915" s="33"/>
      <c r="D915" s="102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3.5" customHeight="1">
      <c r="A916" s="1"/>
      <c r="B916" s="1"/>
      <c r="C916" s="33"/>
      <c r="D916" s="102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3.5" customHeight="1">
      <c r="A917" s="1"/>
      <c r="B917" s="1"/>
      <c r="C917" s="33"/>
      <c r="D917" s="102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3.5" customHeight="1">
      <c r="A918" s="1"/>
      <c r="B918" s="1"/>
      <c r="C918" s="33"/>
      <c r="D918" s="102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3.5" customHeight="1">
      <c r="A919" s="1"/>
      <c r="B919" s="1"/>
      <c r="C919" s="33"/>
      <c r="D919" s="102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3.5" customHeight="1">
      <c r="A920" s="1"/>
      <c r="B920" s="1"/>
      <c r="C920" s="33"/>
      <c r="D920" s="102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3.5" customHeight="1">
      <c r="A921" s="1"/>
      <c r="B921" s="1"/>
      <c r="C921" s="33"/>
      <c r="D921" s="102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3.5" customHeight="1">
      <c r="A922" s="1"/>
      <c r="B922" s="1"/>
      <c r="C922" s="33"/>
      <c r="D922" s="102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3.5" customHeight="1">
      <c r="A923" s="1"/>
      <c r="B923" s="1"/>
      <c r="C923" s="33"/>
      <c r="D923" s="102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3.5" customHeight="1">
      <c r="A924" s="1"/>
      <c r="B924" s="1"/>
      <c r="C924" s="33"/>
      <c r="D924" s="102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3.5" customHeight="1">
      <c r="A925" s="1"/>
      <c r="B925" s="1"/>
      <c r="C925" s="33"/>
      <c r="D925" s="102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3.5" customHeight="1">
      <c r="A926" s="1"/>
      <c r="B926" s="1"/>
      <c r="C926" s="33"/>
      <c r="D926" s="102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3.5" customHeight="1">
      <c r="A927" s="1"/>
      <c r="B927" s="1"/>
      <c r="C927" s="33"/>
      <c r="D927" s="102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3.5" customHeight="1">
      <c r="A928" s="1"/>
      <c r="B928" s="1"/>
      <c r="C928" s="33"/>
      <c r="D928" s="102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3.5" customHeight="1">
      <c r="A929" s="1"/>
      <c r="B929" s="1"/>
      <c r="C929" s="33"/>
      <c r="D929" s="102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3.5" customHeight="1">
      <c r="A930" s="1"/>
      <c r="B930" s="1"/>
      <c r="C930" s="33"/>
      <c r="D930" s="102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3.5" customHeight="1">
      <c r="A931" s="1"/>
      <c r="B931" s="1"/>
      <c r="C931" s="33"/>
      <c r="D931" s="102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3.5" customHeight="1">
      <c r="A932" s="1"/>
      <c r="B932" s="1"/>
      <c r="C932" s="33"/>
      <c r="D932" s="102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3.5" customHeight="1">
      <c r="A933" s="1"/>
      <c r="B933" s="1"/>
      <c r="C933" s="33"/>
      <c r="D933" s="102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3.5" customHeight="1">
      <c r="A934" s="1"/>
      <c r="B934" s="1"/>
      <c r="C934" s="33"/>
      <c r="D934" s="102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3.5" customHeight="1">
      <c r="A935" s="1"/>
      <c r="B935" s="1"/>
      <c r="C935" s="33"/>
      <c r="D935" s="102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3.5" customHeight="1">
      <c r="A936" s="1"/>
      <c r="B936" s="1"/>
      <c r="C936" s="33"/>
      <c r="D936" s="102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3.5" customHeight="1">
      <c r="A937" s="1"/>
      <c r="B937" s="1"/>
      <c r="C937" s="33"/>
      <c r="D937" s="102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3.5" customHeight="1">
      <c r="A938" s="1"/>
      <c r="B938" s="1"/>
      <c r="C938" s="33"/>
      <c r="D938" s="102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3.5" customHeight="1">
      <c r="A939" s="1"/>
      <c r="B939" s="1"/>
      <c r="C939" s="33"/>
      <c r="D939" s="102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3.5" customHeight="1">
      <c r="A940" s="1"/>
      <c r="B940" s="1"/>
      <c r="C940" s="33"/>
      <c r="D940" s="102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3.5" customHeight="1">
      <c r="A941" s="1"/>
      <c r="B941" s="1"/>
      <c r="C941" s="33"/>
      <c r="D941" s="102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3.5" customHeight="1">
      <c r="A942" s="1"/>
      <c r="B942" s="1"/>
      <c r="C942" s="33"/>
      <c r="D942" s="102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3.5" customHeight="1">
      <c r="A943" s="1"/>
      <c r="B943" s="1"/>
      <c r="C943" s="33"/>
      <c r="D943" s="102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3.5" customHeight="1">
      <c r="A944" s="1"/>
      <c r="B944" s="1"/>
      <c r="C944" s="33"/>
      <c r="D944" s="102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3.5" customHeight="1">
      <c r="A945" s="1"/>
      <c r="B945" s="1"/>
      <c r="C945" s="33"/>
      <c r="D945" s="102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3.5" customHeight="1">
      <c r="A946" s="1"/>
      <c r="B946" s="1"/>
      <c r="C946" s="33"/>
      <c r="D946" s="102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3.5" customHeight="1">
      <c r="A947" s="1"/>
      <c r="B947" s="1"/>
      <c r="C947" s="33"/>
      <c r="D947" s="102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3.5" customHeight="1">
      <c r="A948" s="1"/>
      <c r="B948" s="1"/>
      <c r="C948" s="33"/>
      <c r="D948" s="102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3.5" customHeight="1">
      <c r="A949" s="1"/>
      <c r="B949" s="1"/>
      <c r="C949" s="33"/>
      <c r="D949" s="102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3.5" customHeight="1">
      <c r="A950" s="1"/>
      <c r="B950" s="1"/>
      <c r="C950" s="33"/>
      <c r="D950" s="102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3.5" customHeight="1">
      <c r="A951" s="1"/>
      <c r="B951" s="1"/>
      <c r="C951" s="33"/>
      <c r="D951" s="102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3.5" customHeight="1">
      <c r="A952" s="1"/>
      <c r="B952" s="1"/>
      <c r="C952" s="33"/>
      <c r="D952" s="102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3.5" customHeight="1">
      <c r="A953" s="1"/>
      <c r="B953" s="1"/>
      <c r="C953" s="33"/>
      <c r="D953" s="102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3.5" customHeight="1">
      <c r="A954" s="1"/>
      <c r="B954" s="1"/>
      <c r="C954" s="33"/>
      <c r="D954" s="102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3.5" customHeight="1">
      <c r="A955" s="1"/>
      <c r="B955" s="1"/>
      <c r="C955" s="33"/>
      <c r="D955" s="102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3.5" customHeight="1">
      <c r="A956" s="1"/>
      <c r="B956" s="1"/>
      <c r="C956" s="33"/>
      <c r="D956" s="102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3.5" customHeight="1">
      <c r="A957" s="1"/>
      <c r="B957" s="1"/>
      <c r="C957" s="33"/>
      <c r="D957" s="102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3.5" customHeight="1">
      <c r="A958" s="1"/>
      <c r="B958" s="1"/>
      <c r="C958" s="33"/>
      <c r="D958" s="102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3.5" customHeight="1">
      <c r="A959" s="1"/>
      <c r="B959" s="1"/>
      <c r="C959" s="33"/>
      <c r="D959" s="102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3.5" customHeight="1">
      <c r="A960" s="1"/>
      <c r="B960" s="1"/>
      <c r="C960" s="33"/>
      <c r="D960" s="102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3.5" customHeight="1">
      <c r="A961" s="1"/>
      <c r="B961" s="1"/>
      <c r="C961" s="33"/>
      <c r="D961" s="102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3.5" customHeight="1">
      <c r="A962" s="1"/>
      <c r="B962" s="1"/>
      <c r="C962" s="33"/>
      <c r="D962" s="102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3.5" customHeight="1">
      <c r="A963" s="1"/>
      <c r="B963" s="1"/>
      <c r="C963" s="33"/>
      <c r="D963" s="102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3.5" customHeight="1">
      <c r="A964" s="1"/>
      <c r="B964" s="1"/>
      <c r="C964" s="33"/>
      <c r="D964" s="102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3.5" customHeight="1">
      <c r="A965" s="1"/>
      <c r="B965" s="1"/>
      <c r="C965" s="33"/>
      <c r="D965" s="102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3.5" customHeight="1">
      <c r="A966" s="1"/>
      <c r="B966" s="1"/>
      <c r="C966" s="33"/>
      <c r="D966" s="102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3.5" customHeight="1">
      <c r="A967" s="1"/>
      <c r="B967" s="1"/>
      <c r="C967" s="33"/>
      <c r="D967" s="102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3.5" customHeight="1">
      <c r="A968" s="1"/>
      <c r="B968" s="1"/>
      <c r="C968" s="33"/>
      <c r="D968" s="102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3.5" customHeight="1">
      <c r="A969" s="1"/>
      <c r="B969" s="1"/>
      <c r="C969" s="33"/>
      <c r="D969" s="102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3.5" customHeight="1">
      <c r="A970" s="1"/>
      <c r="B970" s="1"/>
      <c r="C970" s="33"/>
      <c r="D970" s="102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3.5" customHeight="1">
      <c r="A971" s="1"/>
      <c r="B971" s="1"/>
      <c r="C971" s="33"/>
      <c r="D971" s="102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3.5" customHeight="1">
      <c r="A972" s="1"/>
      <c r="B972" s="1"/>
      <c r="C972" s="33"/>
      <c r="D972" s="102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3.5" customHeight="1">
      <c r="A973" s="1"/>
      <c r="B973" s="1"/>
      <c r="C973" s="33"/>
      <c r="D973" s="102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3.5" customHeight="1">
      <c r="A974" s="1"/>
      <c r="B974" s="1"/>
      <c r="C974" s="33"/>
      <c r="D974" s="102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3.5" customHeight="1">
      <c r="A975" s="1"/>
      <c r="B975" s="1"/>
      <c r="C975" s="33"/>
      <c r="D975" s="102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3.5" customHeight="1">
      <c r="A976" s="1"/>
      <c r="B976" s="1"/>
      <c r="C976" s="33"/>
      <c r="D976" s="102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3.5" customHeight="1">
      <c r="A977" s="1"/>
      <c r="B977" s="1"/>
      <c r="C977" s="33"/>
      <c r="D977" s="102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3.5" customHeight="1">
      <c r="A978" s="1"/>
      <c r="B978" s="1"/>
      <c r="C978" s="33"/>
      <c r="D978" s="102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3.5" customHeight="1">
      <c r="A979" s="1"/>
      <c r="B979" s="1"/>
      <c r="C979" s="33"/>
      <c r="D979" s="102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3.5" customHeight="1">
      <c r="A980" s="1"/>
      <c r="B980" s="1"/>
      <c r="C980" s="33"/>
      <c r="D980" s="102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3.5" customHeight="1">
      <c r="A981" s="1"/>
      <c r="B981" s="1"/>
      <c r="C981" s="33"/>
      <c r="D981" s="102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3.5" customHeight="1">
      <c r="A982" s="1"/>
      <c r="B982" s="1"/>
      <c r="C982" s="33"/>
      <c r="D982" s="102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3.5" customHeight="1">
      <c r="A983" s="1"/>
      <c r="B983" s="1"/>
      <c r="C983" s="33"/>
      <c r="D983" s="102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3.5" customHeight="1">
      <c r="A984" s="1"/>
      <c r="B984" s="1"/>
      <c r="C984" s="33"/>
      <c r="D984" s="102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3.5" customHeight="1">
      <c r="A985" s="1"/>
      <c r="B985" s="1"/>
      <c r="C985" s="33"/>
      <c r="D985" s="102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3.5" customHeight="1">
      <c r="A986" s="1"/>
      <c r="B986" s="1"/>
      <c r="C986" s="33"/>
      <c r="D986" s="102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3.5" customHeight="1">
      <c r="A987" s="1"/>
      <c r="B987" s="1"/>
      <c r="C987" s="33"/>
      <c r="D987" s="102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3.5" customHeight="1">
      <c r="A988" s="1"/>
      <c r="B988" s="1"/>
      <c r="C988" s="33"/>
      <c r="D988" s="102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3.5" customHeight="1">
      <c r="A989" s="1"/>
      <c r="B989" s="1"/>
      <c r="C989" s="33"/>
      <c r="D989" s="102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3.5" customHeight="1">
      <c r="A990" s="1"/>
      <c r="B990" s="1"/>
      <c r="C990" s="33"/>
      <c r="D990" s="102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3.5" customHeight="1">
      <c r="A991" s="1"/>
      <c r="B991" s="1"/>
      <c r="C991" s="33"/>
      <c r="D991" s="102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3.5" customHeight="1">
      <c r="A992" s="1"/>
      <c r="B992" s="1"/>
      <c r="C992" s="33"/>
      <c r="D992" s="102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3.5" customHeight="1">
      <c r="A993" s="1"/>
      <c r="B993" s="1"/>
      <c r="C993" s="33"/>
      <c r="D993" s="102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3.5" customHeight="1">
      <c r="A994" s="1"/>
      <c r="B994" s="1"/>
      <c r="C994" s="33"/>
      <c r="D994" s="102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3.5" customHeight="1">
      <c r="A995" s="1"/>
      <c r="B995" s="1"/>
      <c r="C995" s="33"/>
      <c r="D995" s="102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3.5" customHeight="1">
      <c r="A996" s="1"/>
      <c r="B996" s="1"/>
      <c r="C996" s="33"/>
      <c r="D996" s="102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3.5" customHeight="1">
      <c r="A997" s="1"/>
      <c r="B997" s="1"/>
      <c r="C997" s="33"/>
      <c r="D997" s="102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3.5" customHeight="1">
      <c r="A998" s="1"/>
      <c r="B998" s="1"/>
      <c r="C998" s="33"/>
      <c r="D998" s="102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3.5" customHeight="1">
      <c r="A999" s="1"/>
      <c r="B999" s="1"/>
      <c r="C999" s="33"/>
      <c r="D999" s="102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3.5" customHeight="1">
      <c r="A1000" s="1"/>
      <c r="B1000" s="1"/>
      <c r="C1000" s="33"/>
      <c r="D1000" s="102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ht="13.5" customHeight="1">
      <c r="A1001" s="1"/>
      <c r="B1001" s="1"/>
      <c r="C1001" s="33"/>
      <c r="D1001" s="102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ht="13.5" customHeight="1">
      <c r="A1002" s="1"/>
      <c r="B1002" s="1"/>
      <c r="C1002" s="33"/>
      <c r="D1002" s="102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ht="13.5" customHeight="1">
      <c r="A1003" s="1"/>
      <c r="B1003" s="1"/>
      <c r="C1003" s="33"/>
      <c r="D1003" s="102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ht="13.5" customHeight="1">
      <c r="A1004" s="1"/>
      <c r="B1004" s="1"/>
      <c r="C1004" s="33"/>
      <c r="D1004" s="102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ht="13.5" customHeight="1">
      <c r="A1005" s="1"/>
      <c r="B1005" s="1"/>
      <c r="C1005" s="33"/>
      <c r="D1005" s="102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ht="13.5" customHeight="1">
      <c r="A1006" s="1"/>
      <c r="B1006" s="1"/>
      <c r="C1006" s="33"/>
      <c r="D1006" s="102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ht="13.5" customHeight="1">
      <c r="A1007" s="1"/>
      <c r="B1007" s="1"/>
      <c r="C1007" s="33"/>
      <c r="D1007" s="102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ht="13.5" customHeight="1">
      <c r="A1008" s="1"/>
      <c r="B1008" s="1"/>
      <c r="C1008" s="33"/>
      <c r="D1008" s="102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ht="13.5" customHeight="1">
      <c r="A1009" s="1"/>
      <c r="B1009" s="1"/>
      <c r="C1009" s="33"/>
      <c r="D1009" s="102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ht="13.5" customHeight="1">
      <c r="A1010" s="1"/>
      <c r="B1010" s="1"/>
      <c r="C1010" s="33"/>
      <c r="D1010" s="102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ht="13.5" customHeight="1">
      <c r="A1011" s="1"/>
      <c r="B1011" s="1"/>
      <c r="C1011" s="33"/>
      <c r="D1011" s="102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ht="13.5" customHeight="1">
      <c r="A1012" s="1"/>
      <c r="B1012" s="1"/>
      <c r="C1012" s="33"/>
      <c r="D1012" s="102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ht="13.5" customHeight="1">
      <c r="A1013" s="1"/>
      <c r="B1013" s="1"/>
      <c r="C1013" s="33"/>
      <c r="D1013" s="102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ht="13.5" customHeight="1">
      <c r="A1014" s="1"/>
      <c r="B1014" s="1"/>
      <c r="C1014" s="33"/>
      <c r="D1014" s="102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ht="13.5" customHeight="1">
      <c r="A1015" s="1"/>
      <c r="B1015" s="1"/>
      <c r="C1015" s="33"/>
      <c r="D1015" s="102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ht="13.5" customHeight="1">
      <c r="A1016" s="1"/>
      <c r="B1016" s="1"/>
      <c r="C1016" s="33"/>
      <c r="D1016" s="102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ht="13.5" customHeight="1">
      <c r="A1017" s="1"/>
      <c r="B1017" s="1"/>
      <c r="C1017" s="33"/>
      <c r="D1017" s="102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ht="13.5" customHeight="1">
      <c r="A1018" s="1"/>
      <c r="B1018" s="1"/>
      <c r="C1018" s="33"/>
      <c r="D1018" s="102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ht="13.5" customHeight="1">
      <c r="A1019" s="1"/>
      <c r="B1019" s="1"/>
      <c r="C1019" s="33"/>
      <c r="D1019" s="102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ht="13.5" customHeight="1">
      <c r="A1020" s="1"/>
      <c r="B1020" s="1"/>
      <c r="C1020" s="33"/>
      <c r="D1020" s="102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</sheetData>
  <mergeCells count="29">
    <mergeCell ref="B1:C1"/>
    <mergeCell ref="E1:J1"/>
    <mergeCell ref="B2:C2"/>
    <mergeCell ref="F2:I2"/>
    <mergeCell ref="B3:C3"/>
    <mergeCell ref="F3:I3"/>
    <mergeCell ref="F4:I4"/>
    <mergeCell ref="G13:H13"/>
    <mergeCell ref="I13:J13"/>
    <mergeCell ref="L19:L57"/>
    <mergeCell ref="M19:M57"/>
    <mergeCell ref="B14:D14"/>
    <mergeCell ref="B15:D15"/>
    <mergeCell ref="B16:D16"/>
    <mergeCell ref="E16:K16"/>
    <mergeCell ref="B17:D17"/>
    <mergeCell ref="E17:H17"/>
    <mergeCell ref="I17:J17"/>
    <mergeCell ref="A53:B53"/>
    <mergeCell ref="A54:B54"/>
    <mergeCell ref="B177:C177"/>
    <mergeCell ref="B178:C178"/>
    <mergeCell ref="B4:C4"/>
    <mergeCell ref="B5:C5"/>
    <mergeCell ref="B6:C6"/>
    <mergeCell ref="B8:D8"/>
    <mergeCell ref="B9:C9"/>
    <mergeCell ref="B10:C10"/>
    <mergeCell ref="B11:C11"/>
  </mergeCells>
  <printOptions/>
  <pageMargins bottom="0.75" footer="0.0" header="0.0" left="0.7" right="0.7" top="0.75"/>
  <pageSetup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8.0"/>
    <col customWidth="1" min="5" max="5" width="9.57"/>
    <col customWidth="1" min="6" max="26" width="8.0"/>
  </cols>
  <sheetData>
    <row r="2">
      <c r="D2" s="103" t="s">
        <v>112</v>
      </c>
    </row>
    <row r="3" ht="15.75" customHeight="1"/>
    <row r="4" ht="48.0" customHeight="1">
      <c r="D4" s="104" t="s">
        <v>113</v>
      </c>
      <c r="E4" s="105" t="s">
        <v>114</v>
      </c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7"/>
      <c r="Q4" s="105" t="s">
        <v>115</v>
      </c>
      <c r="R4" s="106"/>
      <c r="S4" s="107"/>
    </row>
    <row r="5" ht="142.5" customHeight="1">
      <c r="D5" s="108"/>
      <c r="E5" s="109" t="s">
        <v>116</v>
      </c>
      <c r="F5" s="110" t="s">
        <v>117</v>
      </c>
      <c r="G5" s="111" t="s">
        <v>118</v>
      </c>
      <c r="H5" s="112" t="s">
        <v>119</v>
      </c>
      <c r="I5" s="113" t="s">
        <v>120</v>
      </c>
      <c r="J5" s="114" t="s">
        <v>121</v>
      </c>
      <c r="K5" s="115" t="s">
        <v>122</v>
      </c>
      <c r="L5" s="116" t="s">
        <v>123</v>
      </c>
      <c r="M5" s="117" t="s">
        <v>124</v>
      </c>
      <c r="N5" s="118" t="s">
        <v>125</v>
      </c>
      <c r="O5" s="118" t="s">
        <v>126</v>
      </c>
      <c r="P5" s="119" t="s">
        <v>127</v>
      </c>
      <c r="Q5" s="120" t="s">
        <v>128</v>
      </c>
      <c r="R5" s="120" t="s">
        <v>129</v>
      </c>
      <c r="S5" s="120" t="s">
        <v>130</v>
      </c>
    </row>
    <row r="6" ht="16.5" customHeight="1">
      <c r="D6" s="121" t="s">
        <v>131</v>
      </c>
      <c r="E6" s="122">
        <v>3.0</v>
      </c>
      <c r="F6" s="122">
        <v>0.0</v>
      </c>
      <c r="G6" s="122">
        <v>0.0</v>
      </c>
      <c r="H6" s="122">
        <v>0.0</v>
      </c>
      <c r="I6" s="122">
        <v>3.0</v>
      </c>
      <c r="J6" s="122">
        <v>2.0</v>
      </c>
      <c r="K6" s="122">
        <v>3.0</v>
      </c>
      <c r="L6" s="122">
        <v>0.0</v>
      </c>
      <c r="M6" s="122">
        <v>0.0</v>
      </c>
      <c r="N6" s="122">
        <v>3.0</v>
      </c>
      <c r="O6" s="122">
        <v>3.0</v>
      </c>
      <c r="P6" s="122">
        <v>2.0</v>
      </c>
      <c r="Q6" s="122">
        <v>3.0</v>
      </c>
      <c r="R6" s="123">
        <v>1.0</v>
      </c>
      <c r="S6" s="123">
        <v>3.0</v>
      </c>
    </row>
    <row r="7" ht="16.5" customHeight="1">
      <c r="D7" s="121" t="s">
        <v>132</v>
      </c>
      <c r="E7" s="122">
        <v>3.0</v>
      </c>
      <c r="F7" s="122">
        <v>0.0</v>
      </c>
      <c r="G7" s="122">
        <v>2.0</v>
      </c>
      <c r="H7" s="122">
        <v>2.0</v>
      </c>
      <c r="I7" s="122">
        <v>1.0</v>
      </c>
      <c r="J7" s="122">
        <v>0.0</v>
      </c>
      <c r="K7" s="122">
        <v>0.0</v>
      </c>
      <c r="L7" s="122">
        <v>3.0</v>
      </c>
      <c r="M7" s="122">
        <v>0.0</v>
      </c>
      <c r="N7" s="122">
        <v>2.0</v>
      </c>
      <c r="O7" s="122">
        <v>2.0</v>
      </c>
      <c r="P7" s="122">
        <v>2.0</v>
      </c>
      <c r="Q7" s="122">
        <v>2.0</v>
      </c>
      <c r="R7" s="122">
        <v>3.0</v>
      </c>
      <c r="S7" s="122">
        <v>2.0</v>
      </c>
    </row>
    <row r="8" ht="16.5" customHeight="1">
      <c r="D8" s="121" t="s">
        <v>133</v>
      </c>
      <c r="E8" s="122">
        <v>3.0</v>
      </c>
      <c r="F8" s="122">
        <v>3.0</v>
      </c>
      <c r="G8" s="122">
        <v>2.0</v>
      </c>
      <c r="H8" s="122">
        <v>2.0</v>
      </c>
      <c r="I8" s="122">
        <v>1.0</v>
      </c>
      <c r="J8" s="122">
        <v>2.0</v>
      </c>
      <c r="K8" s="122">
        <v>0.0</v>
      </c>
      <c r="L8" s="122">
        <v>2.0</v>
      </c>
      <c r="M8" s="122">
        <v>0.0</v>
      </c>
      <c r="N8" s="122">
        <v>0.0</v>
      </c>
      <c r="O8" s="122">
        <v>1.0</v>
      </c>
      <c r="P8" s="122">
        <v>2.0</v>
      </c>
      <c r="Q8" s="122">
        <v>0.0</v>
      </c>
      <c r="R8" s="122">
        <v>0.0</v>
      </c>
      <c r="S8" s="122">
        <v>1.0</v>
      </c>
    </row>
    <row r="9" ht="16.5" customHeight="1">
      <c r="D9" s="121" t="s">
        <v>134</v>
      </c>
      <c r="E9" s="122">
        <v>1.0</v>
      </c>
      <c r="F9" s="122">
        <v>3.0</v>
      </c>
      <c r="G9" s="122">
        <v>2.0</v>
      </c>
      <c r="H9" s="122">
        <v>3.0</v>
      </c>
      <c r="I9" s="122">
        <v>3.0</v>
      </c>
      <c r="J9" s="122">
        <v>1.0</v>
      </c>
      <c r="K9" s="122">
        <v>0.0</v>
      </c>
      <c r="L9" s="122">
        <v>1.0</v>
      </c>
      <c r="M9" s="122">
        <v>2.0</v>
      </c>
      <c r="N9" s="122">
        <v>2.0</v>
      </c>
      <c r="O9" s="122">
        <v>1.0</v>
      </c>
      <c r="P9" s="122">
        <v>0.0</v>
      </c>
      <c r="Q9" s="122">
        <v>1.0</v>
      </c>
      <c r="R9" s="122">
        <v>2.0</v>
      </c>
      <c r="S9" s="123">
        <v>2.0</v>
      </c>
    </row>
    <row r="10" ht="16.5" customHeight="1">
      <c r="B10" s="103" t="s">
        <v>135</v>
      </c>
      <c r="D10" s="124" t="s">
        <v>136</v>
      </c>
      <c r="E10" s="125">
        <f t="shared" ref="E10:S10" si="1">IFERROR(AVERAGEIF(E6:E9,"&lt;&gt;0",E6:E9),0)</f>
        <v>2.5</v>
      </c>
      <c r="F10" s="125">
        <f t="shared" si="1"/>
        <v>3</v>
      </c>
      <c r="G10" s="125">
        <f t="shared" si="1"/>
        <v>2</v>
      </c>
      <c r="H10" s="125">
        <f t="shared" si="1"/>
        <v>2.333333333</v>
      </c>
      <c r="I10" s="125">
        <f t="shared" si="1"/>
        <v>2</v>
      </c>
      <c r="J10" s="125">
        <f t="shared" si="1"/>
        <v>1.666666667</v>
      </c>
      <c r="K10" s="125">
        <f t="shared" si="1"/>
        <v>3</v>
      </c>
      <c r="L10" s="125">
        <f t="shared" si="1"/>
        <v>2</v>
      </c>
      <c r="M10" s="125">
        <f t="shared" si="1"/>
        <v>2</v>
      </c>
      <c r="N10" s="125">
        <f t="shared" si="1"/>
        <v>2.333333333</v>
      </c>
      <c r="O10" s="125">
        <f t="shared" si="1"/>
        <v>1.75</v>
      </c>
      <c r="P10" s="125">
        <f t="shared" si="1"/>
        <v>2</v>
      </c>
      <c r="Q10" s="125">
        <f t="shared" si="1"/>
        <v>2</v>
      </c>
      <c r="R10" s="125">
        <f t="shared" si="1"/>
        <v>2</v>
      </c>
      <c r="S10" s="125">
        <f t="shared" si="1"/>
        <v>2</v>
      </c>
    </row>
    <row r="12" ht="15.75" customHeight="1"/>
    <row r="13" ht="48.0" customHeight="1">
      <c r="B13" s="103" t="s">
        <v>137</v>
      </c>
      <c r="D13" s="104" t="s">
        <v>113</v>
      </c>
      <c r="E13" s="105" t="s">
        <v>114</v>
      </c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7"/>
      <c r="Q13" s="105" t="s">
        <v>115</v>
      </c>
      <c r="R13" s="106"/>
      <c r="S13" s="107"/>
    </row>
    <row r="14" ht="142.5" customHeight="1">
      <c r="D14" s="108"/>
      <c r="E14" s="109" t="s">
        <v>116</v>
      </c>
      <c r="F14" s="110" t="s">
        <v>117</v>
      </c>
      <c r="G14" s="111" t="s">
        <v>118</v>
      </c>
      <c r="H14" s="112" t="s">
        <v>119</v>
      </c>
      <c r="I14" s="113" t="s">
        <v>120</v>
      </c>
      <c r="J14" s="114" t="s">
        <v>121</v>
      </c>
      <c r="K14" s="115" t="s">
        <v>122</v>
      </c>
      <c r="L14" s="116" t="s">
        <v>123</v>
      </c>
      <c r="M14" s="117" t="s">
        <v>124</v>
      </c>
      <c r="N14" s="118" t="s">
        <v>125</v>
      </c>
      <c r="O14" s="118" t="s">
        <v>126</v>
      </c>
      <c r="P14" s="119" t="s">
        <v>127</v>
      </c>
      <c r="Q14" s="120" t="s">
        <v>128</v>
      </c>
      <c r="R14" s="120" t="s">
        <v>129</v>
      </c>
      <c r="S14" s="120" t="s">
        <v>130</v>
      </c>
    </row>
    <row r="15" ht="16.5" customHeight="1">
      <c r="C15" s="103">
        <f>'CC8'!N19</f>
        <v>0.3</v>
      </c>
      <c r="D15" s="121" t="s">
        <v>131</v>
      </c>
      <c r="E15" s="122">
        <f t="shared" ref="E15:S15" si="2">($C$15*E6/3)</f>
        <v>0.3</v>
      </c>
      <c r="F15" s="122">
        <f t="shared" si="2"/>
        <v>0</v>
      </c>
      <c r="G15" s="122">
        <f t="shared" si="2"/>
        <v>0</v>
      </c>
      <c r="H15" s="122">
        <f t="shared" si="2"/>
        <v>0</v>
      </c>
      <c r="I15" s="122">
        <f t="shared" si="2"/>
        <v>0.3</v>
      </c>
      <c r="J15" s="122">
        <f t="shared" si="2"/>
        <v>0.2</v>
      </c>
      <c r="K15" s="122">
        <f t="shared" si="2"/>
        <v>0.3</v>
      </c>
      <c r="L15" s="122">
        <f t="shared" si="2"/>
        <v>0</v>
      </c>
      <c r="M15" s="122">
        <f t="shared" si="2"/>
        <v>0</v>
      </c>
      <c r="N15" s="122">
        <f t="shared" si="2"/>
        <v>0.3</v>
      </c>
      <c r="O15" s="122">
        <f t="shared" si="2"/>
        <v>0.3</v>
      </c>
      <c r="P15" s="122">
        <f t="shared" si="2"/>
        <v>0.2</v>
      </c>
      <c r="Q15" s="122">
        <f t="shared" si="2"/>
        <v>0.3</v>
      </c>
      <c r="R15" s="122">
        <f t="shared" si="2"/>
        <v>0.1</v>
      </c>
      <c r="S15" s="122">
        <f t="shared" si="2"/>
        <v>0.3</v>
      </c>
    </row>
    <row r="16" ht="16.5" customHeight="1">
      <c r="D16" s="121" t="s">
        <v>132</v>
      </c>
      <c r="E16" s="122">
        <f t="shared" ref="E16:S16" si="3">($C$15*E7/3)</f>
        <v>0.3</v>
      </c>
      <c r="F16" s="122">
        <f t="shared" si="3"/>
        <v>0</v>
      </c>
      <c r="G16" s="122">
        <f t="shared" si="3"/>
        <v>0.2</v>
      </c>
      <c r="H16" s="122">
        <f t="shared" si="3"/>
        <v>0.2</v>
      </c>
      <c r="I16" s="122">
        <f t="shared" si="3"/>
        <v>0.1</v>
      </c>
      <c r="J16" s="122">
        <f t="shared" si="3"/>
        <v>0</v>
      </c>
      <c r="K16" s="122">
        <f t="shared" si="3"/>
        <v>0</v>
      </c>
      <c r="L16" s="122">
        <f t="shared" si="3"/>
        <v>0.3</v>
      </c>
      <c r="M16" s="122">
        <f t="shared" si="3"/>
        <v>0</v>
      </c>
      <c r="N16" s="122">
        <f t="shared" si="3"/>
        <v>0.2</v>
      </c>
      <c r="O16" s="122">
        <f t="shared" si="3"/>
        <v>0.2</v>
      </c>
      <c r="P16" s="122">
        <f t="shared" si="3"/>
        <v>0.2</v>
      </c>
      <c r="Q16" s="122">
        <f t="shared" si="3"/>
        <v>0.2</v>
      </c>
      <c r="R16" s="122">
        <f t="shared" si="3"/>
        <v>0.3</v>
      </c>
      <c r="S16" s="122">
        <f t="shared" si="3"/>
        <v>0.2</v>
      </c>
    </row>
    <row r="17" ht="16.5" customHeight="1">
      <c r="D17" s="121" t="s">
        <v>133</v>
      </c>
      <c r="E17" s="122">
        <f t="shared" ref="E17:S17" si="4">($C$15*E8/3)</f>
        <v>0.3</v>
      </c>
      <c r="F17" s="122">
        <f t="shared" si="4"/>
        <v>0.3</v>
      </c>
      <c r="G17" s="122">
        <f t="shared" si="4"/>
        <v>0.2</v>
      </c>
      <c r="H17" s="122">
        <f t="shared" si="4"/>
        <v>0.2</v>
      </c>
      <c r="I17" s="122">
        <f t="shared" si="4"/>
        <v>0.1</v>
      </c>
      <c r="J17" s="122">
        <f t="shared" si="4"/>
        <v>0.2</v>
      </c>
      <c r="K17" s="122">
        <f t="shared" si="4"/>
        <v>0</v>
      </c>
      <c r="L17" s="122">
        <f t="shared" si="4"/>
        <v>0.2</v>
      </c>
      <c r="M17" s="122">
        <f t="shared" si="4"/>
        <v>0</v>
      </c>
      <c r="N17" s="122">
        <f t="shared" si="4"/>
        <v>0</v>
      </c>
      <c r="O17" s="122">
        <f t="shared" si="4"/>
        <v>0.1</v>
      </c>
      <c r="P17" s="122">
        <f t="shared" si="4"/>
        <v>0.2</v>
      </c>
      <c r="Q17" s="122">
        <f t="shared" si="4"/>
        <v>0</v>
      </c>
      <c r="R17" s="122">
        <f t="shared" si="4"/>
        <v>0</v>
      </c>
      <c r="S17" s="122">
        <f t="shared" si="4"/>
        <v>0.1</v>
      </c>
    </row>
    <row r="18" ht="16.5" customHeight="1">
      <c r="D18" s="121" t="s">
        <v>134</v>
      </c>
      <c r="E18" s="122">
        <f t="shared" ref="E18:S18" si="5">($C$15*E9/3)</f>
        <v>0.1</v>
      </c>
      <c r="F18" s="122">
        <f t="shared" si="5"/>
        <v>0.3</v>
      </c>
      <c r="G18" s="122">
        <f t="shared" si="5"/>
        <v>0.2</v>
      </c>
      <c r="H18" s="122">
        <f t="shared" si="5"/>
        <v>0.3</v>
      </c>
      <c r="I18" s="122">
        <f t="shared" si="5"/>
        <v>0.3</v>
      </c>
      <c r="J18" s="122">
        <f t="shared" si="5"/>
        <v>0.1</v>
      </c>
      <c r="K18" s="122">
        <f t="shared" si="5"/>
        <v>0</v>
      </c>
      <c r="L18" s="122">
        <f t="shared" si="5"/>
        <v>0.1</v>
      </c>
      <c r="M18" s="122">
        <f t="shared" si="5"/>
        <v>0.2</v>
      </c>
      <c r="N18" s="122">
        <f t="shared" si="5"/>
        <v>0.2</v>
      </c>
      <c r="O18" s="122">
        <f t="shared" si="5"/>
        <v>0.1</v>
      </c>
      <c r="P18" s="122">
        <f t="shared" si="5"/>
        <v>0</v>
      </c>
      <c r="Q18" s="122">
        <f t="shared" si="5"/>
        <v>0.1</v>
      </c>
      <c r="R18" s="122">
        <f t="shared" si="5"/>
        <v>0.2</v>
      </c>
      <c r="S18" s="122">
        <f t="shared" si="5"/>
        <v>0.2</v>
      </c>
    </row>
    <row r="19" ht="16.5" customHeight="1">
      <c r="D19" s="124" t="s">
        <v>136</v>
      </c>
      <c r="E19" s="125">
        <f t="shared" ref="E19:S19" si="6">IFERROR(AVERAGEIF(E15:E18,"&lt;&gt;0",E15:E18),0)</f>
        <v>0.25</v>
      </c>
      <c r="F19" s="125">
        <f t="shared" si="6"/>
        <v>0.3</v>
      </c>
      <c r="G19" s="125">
        <f t="shared" si="6"/>
        <v>0.2</v>
      </c>
      <c r="H19" s="125">
        <f t="shared" si="6"/>
        <v>0.2333333333</v>
      </c>
      <c r="I19" s="125">
        <f t="shared" si="6"/>
        <v>0.2</v>
      </c>
      <c r="J19" s="125">
        <f t="shared" si="6"/>
        <v>0.1666666667</v>
      </c>
      <c r="K19" s="125">
        <f t="shared" si="6"/>
        <v>0.3</v>
      </c>
      <c r="L19" s="125">
        <f t="shared" si="6"/>
        <v>0.2</v>
      </c>
      <c r="M19" s="125">
        <f t="shared" si="6"/>
        <v>0.2</v>
      </c>
      <c r="N19" s="125">
        <f t="shared" si="6"/>
        <v>0.2333333333</v>
      </c>
      <c r="O19" s="125">
        <f t="shared" si="6"/>
        <v>0.175</v>
      </c>
      <c r="P19" s="125">
        <f t="shared" si="6"/>
        <v>0.2</v>
      </c>
      <c r="Q19" s="125">
        <f t="shared" si="6"/>
        <v>0.2</v>
      </c>
      <c r="R19" s="125">
        <f t="shared" si="6"/>
        <v>0.2</v>
      </c>
      <c r="S19" s="125">
        <f t="shared" si="6"/>
        <v>0.2</v>
      </c>
    </row>
    <row r="21" ht="15.75" customHeight="1"/>
    <row r="22" ht="15.75" customHeight="1">
      <c r="B22" s="126" t="s">
        <v>135</v>
      </c>
      <c r="C22" s="127"/>
      <c r="D22" s="128" t="s">
        <v>136</v>
      </c>
      <c r="E22" s="129">
        <f t="shared" ref="E22:S22" si="7">E10</f>
        <v>2.5</v>
      </c>
      <c r="F22" s="129">
        <f t="shared" si="7"/>
        <v>3</v>
      </c>
      <c r="G22" s="129">
        <f t="shared" si="7"/>
        <v>2</v>
      </c>
      <c r="H22" s="129">
        <f t="shared" si="7"/>
        <v>2.333333333</v>
      </c>
      <c r="I22" s="129">
        <f t="shared" si="7"/>
        <v>2</v>
      </c>
      <c r="J22" s="129">
        <f t="shared" si="7"/>
        <v>1.666666667</v>
      </c>
      <c r="K22" s="129">
        <f t="shared" si="7"/>
        <v>3</v>
      </c>
      <c r="L22" s="129">
        <f t="shared" si="7"/>
        <v>2</v>
      </c>
      <c r="M22" s="129">
        <f t="shared" si="7"/>
        <v>2</v>
      </c>
      <c r="N22" s="129">
        <f t="shared" si="7"/>
        <v>2.333333333</v>
      </c>
      <c r="O22" s="129">
        <f t="shared" si="7"/>
        <v>1.75</v>
      </c>
      <c r="P22" s="129">
        <f t="shared" si="7"/>
        <v>2</v>
      </c>
      <c r="Q22" s="129">
        <f t="shared" si="7"/>
        <v>2</v>
      </c>
      <c r="R22" s="129">
        <f t="shared" si="7"/>
        <v>2</v>
      </c>
      <c r="S22" s="129">
        <f t="shared" si="7"/>
        <v>2</v>
      </c>
    </row>
    <row r="23" ht="15.75" customHeight="1">
      <c r="B23" s="130" t="s">
        <v>137</v>
      </c>
      <c r="C23" s="127"/>
      <c r="D23" s="128" t="s">
        <v>136</v>
      </c>
      <c r="E23" s="131">
        <f t="shared" ref="E23:S23" si="8">E19</f>
        <v>0.25</v>
      </c>
      <c r="F23" s="131">
        <f t="shared" si="8"/>
        <v>0.3</v>
      </c>
      <c r="G23" s="131">
        <f t="shared" si="8"/>
        <v>0.2</v>
      </c>
      <c r="H23" s="131">
        <f t="shared" si="8"/>
        <v>0.2333333333</v>
      </c>
      <c r="I23" s="131">
        <f t="shared" si="8"/>
        <v>0.2</v>
      </c>
      <c r="J23" s="131">
        <f t="shared" si="8"/>
        <v>0.1666666667</v>
      </c>
      <c r="K23" s="131">
        <f t="shared" si="8"/>
        <v>0.3</v>
      </c>
      <c r="L23" s="131">
        <f t="shared" si="8"/>
        <v>0.2</v>
      </c>
      <c r="M23" s="131">
        <f t="shared" si="8"/>
        <v>0.2</v>
      </c>
      <c r="N23" s="131">
        <f t="shared" si="8"/>
        <v>0.2333333333</v>
      </c>
      <c r="O23" s="131">
        <f t="shared" si="8"/>
        <v>0.175</v>
      </c>
      <c r="P23" s="131">
        <f t="shared" si="8"/>
        <v>0.2</v>
      </c>
      <c r="Q23" s="131">
        <f t="shared" si="8"/>
        <v>0.2</v>
      </c>
      <c r="R23" s="131">
        <f t="shared" si="8"/>
        <v>0.2</v>
      </c>
      <c r="S23" s="131">
        <f t="shared" si="8"/>
        <v>0.2</v>
      </c>
    </row>
    <row r="24" ht="15.75" customHeight="1"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</row>
    <row r="25" ht="15.75" customHeight="1">
      <c r="B25" s="127" t="s">
        <v>138</v>
      </c>
      <c r="C25" s="127"/>
      <c r="D25" s="127"/>
      <c r="E25" s="126">
        <f t="shared" ref="E25:S25" si="9">E22-E23</f>
        <v>2.25</v>
      </c>
      <c r="F25" s="126">
        <f t="shared" si="9"/>
        <v>2.7</v>
      </c>
      <c r="G25" s="126">
        <f t="shared" si="9"/>
        <v>1.8</v>
      </c>
      <c r="H25" s="126">
        <f t="shared" si="9"/>
        <v>2.1</v>
      </c>
      <c r="I25" s="126">
        <f t="shared" si="9"/>
        <v>1.8</v>
      </c>
      <c r="J25" s="126">
        <f t="shared" si="9"/>
        <v>1.5</v>
      </c>
      <c r="K25" s="126">
        <f t="shared" si="9"/>
        <v>2.7</v>
      </c>
      <c r="L25" s="126">
        <f t="shared" si="9"/>
        <v>1.8</v>
      </c>
      <c r="M25" s="126">
        <f t="shared" si="9"/>
        <v>1.8</v>
      </c>
      <c r="N25" s="126">
        <f t="shared" si="9"/>
        <v>2.1</v>
      </c>
      <c r="O25" s="126">
        <f t="shared" si="9"/>
        <v>1.575</v>
      </c>
      <c r="P25" s="126">
        <f t="shared" si="9"/>
        <v>1.8</v>
      </c>
      <c r="Q25" s="126">
        <f t="shared" si="9"/>
        <v>1.8</v>
      </c>
      <c r="R25" s="126">
        <f t="shared" si="9"/>
        <v>1.8</v>
      </c>
      <c r="S25" s="126">
        <f t="shared" si="9"/>
        <v>1.8</v>
      </c>
    </row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E4:P4"/>
    <mergeCell ref="Q4:S4"/>
    <mergeCell ref="E13:P13"/>
    <mergeCell ref="Q13:S13"/>
  </mergeCells>
  <printOptions/>
  <pageMargins bottom="0.75" footer="0.0" header="0.0" left="0.7" right="0.7" top="0.75"/>
  <pageSetup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11.0"/>
    <col customWidth="1" min="3" max="3" width="16.43"/>
    <col customWidth="1" min="4" max="4" width="25.86"/>
    <col customWidth="1" min="5" max="5" width="15.86"/>
    <col customWidth="1" min="6" max="6" width="18.29"/>
    <col customWidth="1" min="7" max="7" width="12.43"/>
    <col customWidth="1" min="8" max="8" width="11.71"/>
    <col customWidth="1" min="9" max="9" width="12.43"/>
    <col customWidth="1" min="10" max="10" width="7.0"/>
    <col customWidth="1" min="11" max="11" width="12.0"/>
    <col customWidth="1" min="12" max="12" width="13.29"/>
    <col customWidth="1" min="13" max="13" width="8.0"/>
    <col customWidth="1" min="14" max="14" width="12.29"/>
    <col customWidth="1" min="15" max="15" width="6.57"/>
    <col customWidth="1" min="16" max="16" width="11.14"/>
    <col customWidth="1" min="17" max="17" width="5.14"/>
    <col customWidth="1" min="18" max="19" width="6.0"/>
    <col customWidth="1" min="20" max="20" width="6.57"/>
    <col customWidth="1" min="21" max="21" width="5.71"/>
    <col customWidth="1" min="22" max="26" width="8.0"/>
  </cols>
  <sheetData>
    <row r="1" ht="15.0" customHeight="1">
      <c r="A1" s="1"/>
      <c r="B1" s="2" t="s">
        <v>0</v>
      </c>
      <c r="C1" s="3"/>
      <c r="D1" s="4" t="s">
        <v>176</v>
      </c>
      <c r="E1" s="5" t="s">
        <v>2</v>
      </c>
      <c r="F1" s="6"/>
      <c r="G1" s="6"/>
      <c r="H1" s="6"/>
      <c r="I1" s="6"/>
      <c r="J1" s="3"/>
      <c r="K1" s="7"/>
      <c r="L1" s="7"/>
      <c r="M1" s="7"/>
      <c r="N1" s="8"/>
      <c r="O1" s="8"/>
      <c r="P1" s="8"/>
      <c r="Q1" s="8"/>
      <c r="R1" s="8"/>
      <c r="S1" s="9"/>
      <c r="T1" s="9"/>
      <c r="U1" s="9"/>
      <c r="V1" s="1"/>
      <c r="W1" s="1"/>
      <c r="X1" s="1"/>
      <c r="Y1" s="1"/>
      <c r="Z1" s="1"/>
    </row>
    <row r="2" ht="16.5" customHeight="1">
      <c r="A2" s="1"/>
      <c r="B2" s="10" t="s">
        <v>3</v>
      </c>
      <c r="C2" s="3"/>
      <c r="D2" s="4" t="s">
        <v>294</v>
      </c>
      <c r="E2" s="11"/>
      <c r="F2" s="12" t="s">
        <v>5</v>
      </c>
      <c r="G2" s="6"/>
      <c r="H2" s="6"/>
      <c r="I2" s="3"/>
      <c r="J2" s="11"/>
      <c r="K2" s="7"/>
      <c r="L2" s="7"/>
      <c r="M2" s="7"/>
      <c r="N2" s="13"/>
      <c r="O2" s="13"/>
      <c r="P2" s="13"/>
      <c r="Q2" s="13"/>
      <c r="R2" s="14"/>
      <c r="S2" s="7"/>
      <c r="T2" s="7"/>
      <c r="U2" s="7"/>
      <c r="V2" s="1"/>
      <c r="W2" s="1"/>
      <c r="X2" s="1"/>
      <c r="Y2" s="1"/>
      <c r="Z2" s="1"/>
    </row>
    <row r="3" ht="15.0" customHeight="1">
      <c r="A3" s="1"/>
      <c r="B3" s="15" t="s">
        <v>6</v>
      </c>
      <c r="C3" s="3"/>
      <c r="D3" s="4" t="s">
        <v>295</v>
      </c>
      <c r="E3" s="11"/>
      <c r="F3" s="16" t="s">
        <v>8</v>
      </c>
      <c r="G3" s="6"/>
      <c r="H3" s="6"/>
      <c r="I3" s="3"/>
      <c r="J3" s="11"/>
      <c r="K3" s="7"/>
      <c r="L3" s="7"/>
      <c r="M3" s="7"/>
      <c r="N3" s="13"/>
      <c r="O3" s="13"/>
      <c r="P3" s="13"/>
      <c r="Q3" s="13"/>
      <c r="R3" s="14"/>
      <c r="S3" s="7"/>
      <c r="T3" s="7"/>
      <c r="U3" s="7"/>
      <c r="V3" s="1"/>
      <c r="W3" s="1"/>
      <c r="X3" s="1"/>
      <c r="Y3" s="1"/>
      <c r="Z3" s="1"/>
    </row>
    <row r="4" ht="16.5" customHeight="1">
      <c r="A4" s="1"/>
      <c r="B4" s="10" t="s">
        <v>9</v>
      </c>
      <c r="C4" s="3"/>
      <c r="D4" s="4" t="s">
        <v>296</v>
      </c>
      <c r="E4" s="11"/>
      <c r="F4" s="17" t="s">
        <v>11</v>
      </c>
      <c r="G4" s="6"/>
      <c r="H4" s="6"/>
      <c r="I4" s="3"/>
      <c r="J4" s="11"/>
      <c r="K4" s="1"/>
      <c r="L4" s="1"/>
      <c r="M4" s="1"/>
      <c r="N4" s="13"/>
      <c r="O4" s="13"/>
      <c r="P4" s="13"/>
      <c r="Q4" s="13"/>
      <c r="R4" s="14"/>
      <c r="S4" s="7"/>
      <c r="T4" s="7"/>
      <c r="U4" s="7"/>
      <c r="V4" s="1"/>
      <c r="W4" s="1"/>
      <c r="X4" s="1"/>
      <c r="Y4" s="1"/>
      <c r="Z4" s="1"/>
    </row>
    <row r="5" ht="14.25" customHeight="1">
      <c r="A5" s="1"/>
      <c r="B5" s="18" t="s">
        <v>12</v>
      </c>
      <c r="C5" s="3"/>
      <c r="D5" s="4">
        <v>4.0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6.5" customHeight="1">
      <c r="A6" s="1"/>
      <c r="B6" s="19" t="s">
        <v>13</v>
      </c>
      <c r="C6" s="3"/>
      <c r="D6" s="20" t="s">
        <v>14</v>
      </c>
      <c r="E6" s="21"/>
      <c r="F6" s="21"/>
      <c r="G6" s="21"/>
      <c r="H6" s="21"/>
      <c r="I6" s="21"/>
      <c r="J6" s="22"/>
      <c r="K6" s="22"/>
      <c r="L6" s="22"/>
      <c r="M6" s="22" t="str">
        <f>IFERROR(SUM(M1:M5)/COUNT(M1:M5),"")</f>
        <v/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4.5" customHeight="1">
      <c r="A7" s="1"/>
      <c r="B7" s="23"/>
      <c r="C7" s="23"/>
      <c r="D7" s="24"/>
      <c r="E7" s="25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1"/>
      <c r="W7" s="1"/>
      <c r="X7" s="1"/>
      <c r="Y7" s="1"/>
      <c r="Z7" s="1"/>
    </row>
    <row r="8" ht="15.0" customHeight="1">
      <c r="A8" s="1"/>
      <c r="B8" s="26" t="s">
        <v>15</v>
      </c>
      <c r="C8" s="6"/>
      <c r="D8" s="3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4.25" customHeight="1">
      <c r="A9" s="1"/>
      <c r="B9" s="10"/>
      <c r="C9" s="3"/>
      <c r="D9" s="27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4.25" customHeight="1">
      <c r="A10" s="1"/>
      <c r="B10" s="10"/>
      <c r="C10" s="3"/>
      <c r="D10" s="27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4.25" customHeight="1">
      <c r="A11" s="1"/>
      <c r="B11" s="10"/>
      <c r="C11" s="3"/>
      <c r="D11" s="27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3.0" customHeight="1">
      <c r="A12" s="1"/>
      <c r="B12" s="23"/>
      <c r="C12" s="23"/>
      <c r="D12" s="24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4.25" hidden="1" customHeight="1">
      <c r="A13" s="28"/>
      <c r="B13" s="28"/>
      <c r="C13" s="23"/>
      <c r="D13" s="24"/>
      <c r="E13" s="23"/>
      <c r="F13" s="29"/>
      <c r="G13" s="30"/>
      <c r="H13" s="3"/>
      <c r="I13" s="30"/>
      <c r="J13" s="3"/>
      <c r="K13" s="31"/>
      <c r="L13" s="31"/>
      <c r="M13" s="31"/>
      <c r="N13" s="31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ht="33.0" customHeight="1">
      <c r="A14" s="1"/>
      <c r="B14" s="32" t="s">
        <v>16</v>
      </c>
      <c r="C14" s="6"/>
      <c r="D14" s="3"/>
      <c r="E14" s="33"/>
      <c r="F14" s="34"/>
      <c r="G14" s="34"/>
      <c r="H14" s="34"/>
      <c r="I14" s="34"/>
      <c r="J14" s="34"/>
      <c r="K14" s="31"/>
      <c r="L14" s="31"/>
      <c r="M14" s="31"/>
      <c r="N14" s="3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57.0" customHeight="1">
      <c r="A15" s="35"/>
      <c r="B15" s="32" t="s">
        <v>17</v>
      </c>
      <c r="C15" s="6"/>
      <c r="D15" s="3"/>
      <c r="E15" s="35"/>
      <c r="F15" s="36"/>
      <c r="G15" s="37"/>
      <c r="H15" s="38"/>
      <c r="I15" s="39"/>
      <c r="J15" s="39"/>
      <c r="K15" s="40"/>
      <c r="L15" s="40"/>
      <c r="M15" s="40"/>
      <c r="N15" s="40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ht="72.0" customHeight="1">
      <c r="A16" s="41"/>
      <c r="B16" s="32" t="s">
        <v>18</v>
      </c>
      <c r="C16" s="6"/>
      <c r="D16" s="3"/>
      <c r="E16" s="42" t="s">
        <v>19</v>
      </c>
      <c r="F16" s="43"/>
      <c r="G16" s="43"/>
      <c r="H16" s="43"/>
      <c r="I16" s="43"/>
      <c r="J16" s="43"/>
      <c r="K16" s="44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ht="14.25" customHeight="1">
      <c r="A17" s="41"/>
      <c r="B17" s="45" t="s">
        <v>20</v>
      </c>
      <c r="C17" s="6"/>
      <c r="D17" s="3"/>
      <c r="E17" s="46" t="s">
        <v>21</v>
      </c>
      <c r="F17" s="47"/>
      <c r="G17" s="47"/>
      <c r="H17" s="48"/>
      <c r="I17" s="49" t="s">
        <v>22</v>
      </c>
      <c r="J17" s="50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ht="49.5" customHeight="1">
      <c r="A18" s="41" t="s">
        <v>23</v>
      </c>
      <c r="B18" s="51"/>
      <c r="C18" s="52" t="s">
        <v>24</v>
      </c>
      <c r="D18" s="53" t="s">
        <v>25</v>
      </c>
      <c r="E18" s="169" t="s">
        <v>26</v>
      </c>
      <c r="F18" s="169" t="s">
        <v>27</v>
      </c>
      <c r="G18" s="169" t="s">
        <v>28</v>
      </c>
      <c r="H18" s="169" t="s">
        <v>29</v>
      </c>
      <c r="I18" s="35">
        <v>65.0</v>
      </c>
      <c r="J18" s="35" t="s">
        <v>214</v>
      </c>
      <c r="K18" s="35" t="s">
        <v>30</v>
      </c>
      <c r="L18" s="35" t="s">
        <v>31</v>
      </c>
      <c r="M18" s="35" t="s">
        <v>32</v>
      </c>
      <c r="N18" s="35" t="s">
        <v>33</v>
      </c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ht="17.25" customHeight="1">
      <c r="A19" s="78">
        <v>1.0</v>
      </c>
      <c r="B19" s="57"/>
      <c r="C19" s="196" t="s">
        <v>34</v>
      </c>
      <c r="D19" s="127" t="s">
        <v>35</v>
      </c>
      <c r="E19" s="59" t="s">
        <v>36</v>
      </c>
      <c r="F19" s="59" t="s">
        <v>37</v>
      </c>
      <c r="G19" s="59" t="s">
        <v>36</v>
      </c>
      <c r="H19" s="59" t="s">
        <v>37</v>
      </c>
      <c r="I19" s="59">
        <v>38.0</v>
      </c>
      <c r="J19" s="59">
        <f t="shared" ref="J19:J52" si="1">(I19/65)*100</f>
        <v>58.46153846</v>
      </c>
      <c r="K19" s="59" t="str">
        <f t="shared" ref="K19:K52" si="2">IF(J19&lt;=0,"",IF((J19&gt;=60),"Y","N"))</f>
        <v>N</v>
      </c>
      <c r="L19" s="61">
        <f>(E57+F57+G57+H57)/4</f>
        <v>1.5</v>
      </c>
      <c r="M19" s="61">
        <f>K57</f>
        <v>0</v>
      </c>
      <c r="N19" s="62">
        <f>(L19*0.2+M19*0.8)</f>
        <v>0.3</v>
      </c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ht="15.0" customHeight="1">
      <c r="A20" s="78">
        <v>2.0</v>
      </c>
      <c r="B20" s="57"/>
      <c r="C20" s="196" t="s">
        <v>256</v>
      </c>
      <c r="D20" s="127" t="s">
        <v>39</v>
      </c>
      <c r="E20" s="59" t="s">
        <v>36</v>
      </c>
      <c r="F20" s="59" t="s">
        <v>37</v>
      </c>
      <c r="G20" s="59" t="s">
        <v>36</v>
      </c>
      <c r="H20" s="59" t="s">
        <v>36</v>
      </c>
      <c r="I20" s="59">
        <v>36.0</v>
      </c>
      <c r="J20" s="59">
        <f t="shared" si="1"/>
        <v>55.38461538</v>
      </c>
      <c r="K20" s="59" t="str">
        <f t="shared" si="2"/>
        <v>N</v>
      </c>
      <c r="L20" s="65"/>
      <c r="M20" s="65"/>
      <c r="N20" s="66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ht="17.25" customHeight="1">
      <c r="A21" s="78">
        <v>3.0</v>
      </c>
      <c r="B21" s="57"/>
      <c r="C21" s="196" t="s">
        <v>257</v>
      </c>
      <c r="D21" s="127" t="s">
        <v>41</v>
      </c>
      <c r="E21" s="59" t="s">
        <v>36</v>
      </c>
      <c r="F21" s="59" t="s">
        <v>36</v>
      </c>
      <c r="G21" s="59" t="s">
        <v>37</v>
      </c>
      <c r="H21" s="59" t="s">
        <v>36</v>
      </c>
      <c r="I21" s="59">
        <v>44.0</v>
      </c>
      <c r="J21" s="59">
        <f t="shared" si="1"/>
        <v>67.69230769</v>
      </c>
      <c r="K21" s="59" t="str">
        <f t="shared" si="2"/>
        <v>Y</v>
      </c>
      <c r="L21" s="65"/>
      <c r="M21" s="65"/>
      <c r="N21" s="66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</row>
    <row r="22" ht="13.5" customHeight="1">
      <c r="A22" s="78">
        <v>4.0</v>
      </c>
      <c r="B22" s="57"/>
      <c r="C22" s="196" t="s">
        <v>258</v>
      </c>
      <c r="D22" s="127" t="s">
        <v>43</v>
      </c>
      <c r="E22" s="59" t="s">
        <v>36</v>
      </c>
      <c r="F22" s="59" t="s">
        <v>36</v>
      </c>
      <c r="G22" s="59" t="s">
        <v>36</v>
      </c>
      <c r="H22" s="59" t="s">
        <v>36</v>
      </c>
      <c r="I22" s="59">
        <v>32.0</v>
      </c>
      <c r="J22" s="59">
        <f t="shared" si="1"/>
        <v>49.23076923</v>
      </c>
      <c r="K22" s="59" t="str">
        <f t="shared" si="2"/>
        <v>N</v>
      </c>
      <c r="L22" s="65"/>
      <c r="M22" s="65"/>
      <c r="N22" s="66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ht="13.5" customHeight="1">
      <c r="A23" s="78">
        <v>5.0</v>
      </c>
      <c r="B23" s="57"/>
      <c r="C23" s="196" t="s">
        <v>259</v>
      </c>
      <c r="D23" s="127" t="s">
        <v>45</v>
      </c>
      <c r="E23" s="59" t="s">
        <v>36</v>
      </c>
      <c r="F23" s="59" t="s">
        <v>37</v>
      </c>
      <c r="G23" s="59" t="s">
        <v>36</v>
      </c>
      <c r="H23" s="59" t="s">
        <v>37</v>
      </c>
      <c r="I23" s="40">
        <v>48.0</v>
      </c>
      <c r="J23" s="59">
        <f t="shared" si="1"/>
        <v>73.84615385</v>
      </c>
      <c r="K23" s="59" t="str">
        <f t="shared" si="2"/>
        <v>Y</v>
      </c>
      <c r="L23" s="65"/>
      <c r="M23" s="65"/>
      <c r="N23" s="66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3.5" customHeight="1">
      <c r="A24" s="78">
        <v>6.0</v>
      </c>
      <c r="B24" s="57"/>
      <c r="C24" s="196" t="s">
        <v>260</v>
      </c>
      <c r="D24" s="127" t="s">
        <v>47</v>
      </c>
      <c r="E24" s="59" t="s">
        <v>36</v>
      </c>
      <c r="F24" s="59" t="s">
        <v>37</v>
      </c>
      <c r="G24" s="59" t="s">
        <v>36</v>
      </c>
      <c r="H24" s="59" t="s">
        <v>36</v>
      </c>
      <c r="I24" s="40">
        <v>28.0</v>
      </c>
      <c r="J24" s="59">
        <f t="shared" si="1"/>
        <v>43.07692308</v>
      </c>
      <c r="K24" s="59" t="str">
        <f t="shared" si="2"/>
        <v>N</v>
      </c>
      <c r="L24" s="65"/>
      <c r="M24" s="65"/>
      <c r="N24" s="66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3.5" customHeight="1">
      <c r="A25" s="78">
        <v>7.0</v>
      </c>
      <c r="B25" s="57"/>
      <c r="C25" s="196" t="s">
        <v>261</v>
      </c>
      <c r="D25" s="127" t="s">
        <v>49</v>
      </c>
      <c r="E25" s="59" t="s">
        <v>36</v>
      </c>
      <c r="F25" s="59" t="s">
        <v>36</v>
      </c>
      <c r="G25" s="59" t="s">
        <v>37</v>
      </c>
      <c r="H25" s="59" t="s">
        <v>36</v>
      </c>
      <c r="I25" s="40">
        <v>26.0</v>
      </c>
      <c r="J25" s="59">
        <f t="shared" si="1"/>
        <v>40</v>
      </c>
      <c r="K25" s="59" t="str">
        <f t="shared" si="2"/>
        <v>N</v>
      </c>
      <c r="L25" s="65"/>
      <c r="M25" s="65"/>
      <c r="N25" s="66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3.5" customHeight="1">
      <c r="A26" s="78">
        <v>8.0</v>
      </c>
      <c r="B26" s="57"/>
      <c r="C26" s="196" t="s">
        <v>262</v>
      </c>
      <c r="D26" s="127" t="s">
        <v>51</v>
      </c>
      <c r="E26" s="59" t="s">
        <v>37</v>
      </c>
      <c r="F26" s="59" t="s">
        <v>37</v>
      </c>
      <c r="G26" s="59" t="s">
        <v>36</v>
      </c>
      <c r="H26" s="59" t="s">
        <v>293</v>
      </c>
      <c r="I26" s="40">
        <v>42.0</v>
      </c>
      <c r="J26" s="59">
        <f t="shared" si="1"/>
        <v>64.61538462</v>
      </c>
      <c r="K26" s="59" t="str">
        <f t="shared" si="2"/>
        <v>Y</v>
      </c>
      <c r="L26" s="65"/>
      <c r="M26" s="65"/>
      <c r="N26" s="66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3.5" customHeight="1">
      <c r="A27" s="78">
        <v>9.0</v>
      </c>
      <c r="B27" s="57"/>
      <c r="C27" s="196" t="s">
        <v>263</v>
      </c>
      <c r="D27" s="127" t="s">
        <v>53</v>
      </c>
      <c r="E27" s="59" t="s">
        <v>36</v>
      </c>
      <c r="F27" s="59" t="s">
        <v>37</v>
      </c>
      <c r="G27" s="59" t="s">
        <v>36</v>
      </c>
      <c r="H27" s="59" t="s">
        <v>37</v>
      </c>
      <c r="I27" s="40">
        <v>41.0</v>
      </c>
      <c r="J27" s="59">
        <f t="shared" si="1"/>
        <v>63.07692308</v>
      </c>
      <c r="K27" s="59" t="str">
        <f t="shared" si="2"/>
        <v>Y</v>
      </c>
      <c r="L27" s="65"/>
      <c r="M27" s="65"/>
      <c r="N27" s="66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3.5" customHeight="1">
      <c r="A28" s="78">
        <v>10.0</v>
      </c>
      <c r="B28" s="57"/>
      <c r="C28" s="196" t="s">
        <v>264</v>
      </c>
      <c r="D28" s="127" t="s">
        <v>55</v>
      </c>
      <c r="E28" s="59" t="s">
        <v>37</v>
      </c>
      <c r="F28" s="59" t="s">
        <v>37</v>
      </c>
      <c r="G28" s="59" t="s">
        <v>36</v>
      </c>
      <c r="H28" s="59" t="s">
        <v>36</v>
      </c>
      <c r="I28" s="40">
        <v>36.0</v>
      </c>
      <c r="J28" s="59">
        <f t="shared" si="1"/>
        <v>55.38461538</v>
      </c>
      <c r="K28" s="59" t="str">
        <f t="shared" si="2"/>
        <v>N</v>
      </c>
      <c r="L28" s="65"/>
      <c r="M28" s="65"/>
      <c r="N28" s="66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3.5" customHeight="1">
      <c r="A29" s="78">
        <v>11.0</v>
      </c>
      <c r="B29" s="57"/>
      <c r="C29" s="196" t="s">
        <v>265</v>
      </c>
      <c r="D29" s="127" t="s">
        <v>57</v>
      </c>
      <c r="E29" s="59" t="s">
        <v>36</v>
      </c>
      <c r="F29" s="59" t="s">
        <v>36</v>
      </c>
      <c r="G29" s="59" t="s">
        <v>37</v>
      </c>
      <c r="H29" s="59" t="s">
        <v>36</v>
      </c>
      <c r="I29" s="40">
        <v>32.0</v>
      </c>
      <c r="J29" s="59">
        <f t="shared" si="1"/>
        <v>49.23076923</v>
      </c>
      <c r="K29" s="59" t="str">
        <f t="shared" si="2"/>
        <v>N</v>
      </c>
      <c r="L29" s="65"/>
      <c r="M29" s="65"/>
      <c r="N29" s="66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3.5" customHeight="1">
      <c r="A30" s="78">
        <v>12.0</v>
      </c>
      <c r="B30" s="57"/>
      <c r="C30" s="196" t="s">
        <v>266</v>
      </c>
      <c r="D30" s="127" t="s">
        <v>59</v>
      </c>
      <c r="E30" s="59" t="s">
        <v>37</v>
      </c>
      <c r="F30" s="59" t="s">
        <v>37</v>
      </c>
      <c r="G30" s="59" t="s">
        <v>36</v>
      </c>
      <c r="H30" s="59" t="s">
        <v>36</v>
      </c>
      <c r="I30" s="40">
        <v>28.0</v>
      </c>
      <c r="J30" s="59">
        <f t="shared" si="1"/>
        <v>43.07692308</v>
      </c>
      <c r="K30" s="59" t="str">
        <f t="shared" si="2"/>
        <v>N</v>
      </c>
      <c r="L30" s="65"/>
      <c r="M30" s="65"/>
      <c r="N30" s="66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3.5" customHeight="1">
      <c r="A31" s="78">
        <v>13.0</v>
      </c>
      <c r="B31" s="57"/>
      <c r="C31" s="196" t="s">
        <v>267</v>
      </c>
      <c r="D31" s="127" t="s">
        <v>61</v>
      </c>
      <c r="E31" s="59" t="s">
        <v>36</v>
      </c>
      <c r="F31" s="59" t="s">
        <v>36</v>
      </c>
      <c r="G31" s="59" t="s">
        <v>36</v>
      </c>
      <c r="H31" s="59" t="s">
        <v>37</v>
      </c>
      <c r="I31" s="40">
        <v>32.0</v>
      </c>
      <c r="J31" s="59">
        <f t="shared" si="1"/>
        <v>49.23076923</v>
      </c>
      <c r="K31" s="59" t="str">
        <f t="shared" si="2"/>
        <v>N</v>
      </c>
      <c r="L31" s="65"/>
      <c r="M31" s="65"/>
      <c r="N31" s="66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3.5" customHeight="1">
      <c r="A32" s="78">
        <v>14.0</v>
      </c>
      <c r="B32" s="57"/>
      <c r="C32" s="196" t="s">
        <v>268</v>
      </c>
      <c r="D32" s="127" t="s">
        <v>63</v>
      </c>
      <c r="E32" s="59" t="s">
        <v>36</v>
      </c>
      <c r="F32" s="59" t="s">
        <v>37</v>
      </c>
      <c r="G32" s="59" t="s">
        <v>36</v>
      </c>
      <c r="H32" s="59" t="s">
        <v>36</v>
      </c>
      <c r="I32" s="40">
        <v>26.0</v>
      </c>
      <c r="J32" s="59">
        <f t="shared" si="1"/>
        <v>40</v>
      </c>
      <c r="K32" s="59" t="str">
        <f t="shared" si="2"/>
        <v>N</v>
      </c>
      <c r="L32" s="65"/>
      <c r="M32" s="65"/>
      <c r="N32" s="66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3.5" customHeight="1">
      <c r="A33" s="78">
        <v>15.0</v>
      </c>
      <c r="B33" s="57"/>
      <c r="C33" s="196" t="s">
        <v>269</v>
      </c>
      <c r="D33" s="127" t="s">
        <v>65</v>
      </c>
      <c r="E33" s="59" t="s">
        <v>36</v>
      </c>
      <c r="F33" s="59" t="s">
        <v>36</v>
      </c>
      <c r="G33" s="59" t="s">
        <v>37</v>
      </c>
      <c r="H33" s="59" t="s">
        <v>36</v>
      </c>
      <c r="I33" s="40">
        <v>29.0</v>
      </c>
      <c r="J33" s="59">
        <f t="shared" si="1"/>
        <v>44.61538462</v>
      </c>
      <c r="K33" s="59" t="str">
        <f t="shared" si="2"/>
        <v>N</v>
      </c>
      <c r="L33" s="65"/>
      <c r="M33" s="65"/>
      <c r="N33" s="66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3.5" customHeight="1">
      <c r="A34" s="78">
        <v>16.0</v>
      </c>
      <c r="B34" s="57"/>
      <c r="C34" s="196" t="s">
        <v>270</v>
      </c>
      <c r="D34" s="127" t="s">
        <v>67</v>
      </c>
      <c r="E34" s="59" t="s">
        <v>37</v>
      </c>
      <c r="F34" s="59" t="s">
        <v>37</v>
      </c>
      <c r="G34" s="59" t="s">
        <v>36</v>
      </c>
      <c r="H34" s="59" t="s">
        <v>36</v>
      </c>
      <c r="I34" s="40">
        <v>30.0</v>
      </c>
      <c r="J34" s="59">
        <f t="shared" si="1"/>
        <v>46.15384615</v>
      </c>
      <c r="K34" s="59" t="str">
        <f t="shared" si="2"/>
        <v>N</v>
      </c>
      <c r="L34" s="65"/>
      <c r="M34" s="65"/>
      <c r="N34" s="66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3.5" customHeight="1">
      <c r="A35" s="78">
        <v>17.0</v>
      </c>
      <c r="B35" s="57"/>
      <c r="C35" s="196" t="s">
        <v>271</v>
      </c>
      <c r="D35" s="127" t="s">
        <v>69</v>
      </c>
      <c r="E35" s="59" t="s">
        <v>36</v>
      </c>
      <c r="F35" s="59" t="s">
        <v>37</v>
      </c>
      <c r="G35" s="59" t="s">
        <v>37</v>
      </c>
      <c r="H35" s="59" t="s">
        <v>36</v>
      </c>
      <c r="I35" s="40">
        <v>26.0</v>
      </c>
      <c r="J35" s="59">
        <f t="shared" si="1"/>
        <v>40</v>
      </c>
      <c r="K35" s="59" t="str">
        <f t="shared" si="2"/>
        <v>N</v>
      </c>
      <c r="L35" s="65"/>
      <c r="M35" s="65"/>
      <c r="N35" s="66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3.5" customHeight="1">
      <c r="A36" s="78">
        <v>18.0</v>
      </c>
      <c r="B36" s="57"/>
      <c r="C36" s="196" t="s">
        <v>272</v>
      </c>
      <c r="D36" s="127" t="s">
        <v>71</v>
      </c>
      <c r="E36" s="59" t="s">
        <v>37</v>
      </c>
      <c r="F36" s="59" t="s">
        <v>36</v>
      </c>
      <c r="G36" s="59" t="s">
        <v>37</v>
      </c>
      <c r="H36" s="59" t="s">
        <v>36</v>
      </c>
      <c r="I36" s="40">
        <v>38.0</v>
      </c>
      <c r="J36" s="59">
        <f t="shared" si="1"/>
        <v>58.46153846</v>
      </c>
      <c r="K36" s="59" t="str">
        <f t="shared" si="2"/>
        <v>N</v>
      </c>
      <c r="L36" s="65"/>
      <c r="M36" s="65"/>
      <c r="N36" s="66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3.5" customHeight="1">
      <c r="A37" s="78">
        <v>19.0</v>
      </c>
      <c r="B37" s="57"/>
      <c r="C37" s="196" t="s">
        <v>273</v>
      </c>
      <c r="D37" s="127" t="s">
        <v>73</v>
      </c>
      <c r="E37" s="59" t="s">
        <v>36</v>
      </c>
      <c r="F37" s="59" t="s">
        <v>37</v>
      </c>
      <c r="G37" s="59" t="s">
        <v>36</v>
      </c>
      <c r="H37" s="59" t="s">
        <v>36</v>
      </c>
      <c r="I37" s="40">
        <v>34.0</v>
      </c>
      <c r="J37" s="59">
        <f t="shared" si="1"/>
        <v>52.30769231</v>
      </c>
      <c r="K37" s="59" t="str">
        <f t="shared" si="2"/>
        <v>N</v>
      </c>
      <c r="L37" s="65"/>
      <c r="M37" s="65"/>
      <c r="N37" s="66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78">
        <v>20.0</v>
      </c>
      <c r="B38" s="57"/>
      <c r="C38" s="196" t="s">
        <v>274</v>
      </c>
      <c r="D38" s="127" t="s">
        <v>75</v>
      </c>
      <c r="E38" s="59" t="s">
        <v>37</v>
      </c>
      <c r="F38" s="59" t="s">
        <v>37</v>
      </c>
      <c r="G38" s="59" t="s">
        <v>36</v>
      </c>
      <c r="H38" s="59" t="s">
        <v>37</v>
      </c>
      <c r="I38" s="40">
        <v>31.0</v>
      </c>
      <c r="J38" s="59">
        <f t="shared" si="1"/>
        <v>47.69230769</v>
      </c>
      <c r="K38" s="59" t="str">
        <f t="shared" si="2"/>
        <v>N</v>
      </c>
      <c r="L38" s="65"/>
      <c r="M38" s="65"/>
      <c r="N38" s="66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3.5" customHeight="1">
      <c r="A39" s="78">
        <v>21.0</v>
      </c>
      <c r="B39" s="57"/>
      <c r="C39" s="196" t="s">
        <v>275</v>
      </c>
      <c r="D39" s="127" t="s">
        <v>77</v>
      </c>
      <c r="E39" s="59" t="s">
        <v>36</v>
      </c>
      <c r="F39" s="59" t="s">
        <v>37</v>
      </c>
      <c r="G39" s="59" t="s">
        <v>36</v>
      </c>
      <c r="H39" s="59" t="s">
        <v>36</v>
      </c>
      <c r="I39" s="40">
        <v>36.0</v>
      </c>
      <c r="J39" s="59">
        <f t="shared" si="1"/>
        <v>55.38461538</v>
      </c>
      <c r="K39" s="59" t="str">
        <f t="shared" si="2"/>
        <v>N</v>
      </c>
      <c r="L39" s="65"/>
      <c r="M39" s="65"/>
      <c r="N39" s="66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3.5" customHeight="1">
      <c r="A40" s="78">
        <v>22.0</v>
      </c>
      <c r="B40" s="57"/>
      <c r="C40" s="196" t="s">
        <v>276</v>
      </c>
      <c r="D40" s="127" t="s">
        <v>79</v>
      </c>
      <c r="E40" s="59" t="s">
        <v>36</v>
      </c>
      <c r="F40" s="59" t="s">
        <v>37</v>
      </c>
      <c r="G40" s="59" t="s">
        <v>36</v>
      </c>
      <c r="H40" s="59" t="s">
        <v>36</v>
      </c>
      <c r="I40" s="40">
        <v>38.0</v>
      </c>
      <c r="J40" s="59">
        <f t="shared" si="1"/>
        <v>58.46153846</v>
      </c>
      <c r="K40" s="59" t="str">
        <f t="shared" si="2"/>
        <v>N</v>
      </c>
      <c r="L40" s="65"/>
      <c r="M40" s="65"/>
      <c r="N40" s="66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3.5" customHeight="1">
      <c r="A41" s="78">
        <v>23.0</v>
      </c>
      <c r="B41" s="57"/>
      <c r="C41" s="196" t="s">
        <v>277</v>
      </c>
      <c r="D41" s="127" t="s">
        <v>81</v>
      </c>
      <c r="E41" s="59" t="s">
        <v>37</v>
      </c>
      <c r="F41" s="59" t="s">
        <v>36</v>
      </c>
      <c r="G41" s="59" t="s">
        <v>36</v>
      </c>
      <c r="H41" s="59" t="s">
        <v>36</v>
      </c>
      <c r="I41" s="40">
        <v>41.0</v>
      </c>
      <c r="J41" s="59">
        <f t="shared" si="1"/>
        <v>63.07692308</v>
      </c>
      <c r="K41" s="59" t="str">
        <f t="shared" si="2"/>
        <v>Y</v>
      </c>
      <c r="L41" s="65"/>
      <c r="M41" s="65"/>
      <c r="N41" s="66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3.5" customHeight="1">
      <c r="A42" s="78">
        <v>24.0</v>
      </c>
      <c r="B42" s="57"/>
      <c r="C42" s="196" t="s">
        <v>278</v>
      </c>
      <c r="D42" s="127" t="s">
        <v>83</v>
      </c>
      <c r="E42" s="59" t="s">
        <v>36</v>
      </c>
      <c r="F42" s="59" t="s">
        <v>37</v>
      </c>
      <c r="G42" s="59" t="s">
        <v>36</v>
      </c>
      <c r="H42" s="59" t="s">
        <v>36</v>
      </c>
      <c r="I42" s="40">
        <v>42.0</v>
      </c>
      <c r="J42" s="59">
        <f t="shared" si="1"/>
        <v>64.61538462</v>
      </c>
      <c r="K42" s="59" t="str">
        <f t="shared" si="2"/>
        <v>Y</v>
      </c>
      <c r="L42" s="65"/>
      <c r="M42" s="65"/>
      <c r="N42" s="66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3.5" customHeight="1">
      <c r="A43" s="78">
        <v>25.0</v>
      </c>
      <c r="B43" s="57"/>
      <c r="C43" s="196" t="s">
        <v>279</v>
      </c>
      <c r="D43" s="127" t="s">
        <v>85</v>
      </c>
      <c r="E43" s="59" t="s">
        <v>36</v>
      </c>
      <c r="F43" s="59" t="s">
        <v>37</v>
      </c>
      <c r="G43" s="59" t="s">
        <v>36</v>
      </c>
      <c r="H43" s="59" t="s">
        <v>37</v>
      </c>
      <c r="I43" s="40">
        <v>40.0</v>
      </c>
      <c r="J43" s="59">
        <f t="shared" si="1"/>
        <v>61.53846154</v>
      </c>
      <c r="K43" s="59" t="str">
        <f t="shared" si="2"/>
        <v>Y</v>
      </c>
      <c r="L43" s="65"/>
      <c r="M43" s="65"/>
      <c r="N43" s="66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3.5" customHeight="1">
      <c r="A44" s="78">
        <v>26.0</v>
      </c>
      <c r="B44" s="57"/>
      <c r="C44" s="196" t="s">
        <v>280</v>
      </c>
      <c r="D44" s="127" t="s">
        <v>87</v>
      </c>
      <c r="E44" s="59" t="s">
        <v>36</v>
      </c>
      <c r="F44" s="59" t="s">
        <v>37</v>
      </c>
      <c r="G44" s="59" t="s">
        <v>36</v>
      </c>
      <c r="H44" s="59" t="s">
        <v>37</v>
      </c>
      <c r="I44" s="40">
        <v>26.0</v>
      </c>
      <c r="J44" s="59">
        <f t="shared" si="1"/>
        <v>40</v>
      </c>
      <c r="K44" s="59" t="str">
        <f t="shared" si="2"/>
        <v>N</v>
      </c>
      <c r="L44" s="65"/>
      <c r="M44" s="65"/>
      <c r="N44" s="66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78">
        <v>27.0</v>
      </c>
      <c r="B45" s="57"/>
      <c r="C45" s="196" t="s">
        <v>281</v>
      </c>
      <c r="D45" s="127" t="s">
        <v>89</v>
      </c>
      <c r="E45" s="59" t="s">
        <v>36</v>
      </c>
      <c r="F45" s="59" t="s">
        <v>37</v>
      </c>
      <c r="G45" s="59" t="s">
        <v>36</v>
      </c>
      <c r="H45" s="59" t="s">
        <v>36</v>
      </c>
      <c r="I45" s="40">
        <v>22.0</v>
      </c>
      <c r="J45" s="59">
        <f t="shared" si="1"/>
        <v>33.84615385</v>
      </c>
      <c r="K45" s="59" t="str">
        <f t="shared" si="2"/>
        <v>N</v>
      </c>
      <c r="L45" s="65"/>
      <c r="M45" s="65"/>
      <c r="N45" s="66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78">
        <v>28.0</v>
      </c>
      <c r="B46" s="57"/>
      <c r="C46" s="196" t="s">
        <v>282</v>
      </c>
      <c r="D46" s="127" t="s">
        <v>91</v>
      </c>
      <c r="E46" s="59" t="s">
        <v>36</v>
      </c>
      <c r="F46" s="59" t="s">
        <v>36</v>
      </c>
      <c r="G46" s="59" t="s">
        <v>36</v>
      </c>
      <c r="H46" s="59" t="s">
        <v>37</v>
      </c>
      <c r="I46" s="40">
        <v>33.0</v>
      </c>
      <c r="J46" s="59">
        <f t="shared" si="1"/>
        <v>50.76923077</v>
      </c>
      <c r="K46" s="59" t="str">
        <f t="shared" si="2"/>
        <v>N</v>
      </c>
      <c r="L46" s="65"/>
      <c r="M46" s="65"/>
      <c r="N46" s="66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3.5" customHeight="1">
      <c r="A47" s="78">
        <v>29.0</v>
      </c>
      <c r="B47" s="57"/>
      <c r="C47" s="196" t="s">
        <v>283</v>
      </c>
      <c r="D47" s="127" t="s">
        <v>93</v>
      </c>
      <c r="E47" s="59" t="s">
        <v>36</v>
      </c>
      <c r="F47" s="59" t="s">
        <v>37</v>
      </c>
      <c r="G47" s="59" t="s">
        <v>36</v>
      </c>
      <c r="H47" s="59" t="s">
        <v>37</v>
      </c>
      <c r="I47" s="40">
        <v>28.0</v>
      </c>
      <c r="J47" s="59">
        <f t="shared" si="1"/>
        <v>43.07692308</v>
      </c>
      <c r="K47" s="59" t="str">
        <f t="shared" si="2"/>
        <v>N</v>
      </c>
      <c r="L47" s="65"/>
      <c r="M47" s="65"/>
      <c r="N47" s="66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3.5" customHeight="1">
      <c r="A48" s="78">
        <v>30.0</v>
      </c>
      <c r="B48" s="57"/>
      <c r="C48" s="196" t="s">
        <v>284</v>
      </c>
      <c r="D48" s="127" t="s">
        <v>95</v>
      </c>
      <c r="E48" s="59" t="s">
        <v>36</v>
      </c>
      <c r="F48" s="59" t="s">
        <v>37</v>
      </c>
      <c r="G48" s="59" t="s">
        <v>36</v>
      </c>
      <c r="H48" s="59" t="s">
        <v>36</v>
      </c>
      <c r="I48" s="40">
        <v>32.0</v>
      </c>
      <c r="J48" s="59">
        <f t="shared" si="1"/>
        <v>49.23076923</v>
      </c>
      <c r="K48" s="59" t="str">
        <f t="shared" si="2"/>
        <v>N</v>
      </c>
      <c r="L48" s="65"/>
      <c r="M48" s="65"/>
      <c r="N48" s="66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3.5" customHeight="1">
      <c r="A49" s="78">
        <v>31.0</v>
      </c>
      <c r="B49" s="57"/>
      <c r="C49" s="196" t="s">
        <v>285</v>
      </c>
      <c r="D49" s="127" t="s">
        <v>97</v>
      </c>
      <c r="E49" s="59" t="s">
        <v>36</v>
      </c>
      <c r="F49" s="59" t="s">
        <v>36</v>
      </c>
      <c r="G49" s="59" t="s">
        <v>37</v>
      </c>
      <c r="H49" s="59" t="s">
        <v>37</v>
      </c>
      <c r="I49" s="40">
        <v>28.0</v>
      </c>
      <c r="J49" s="59">
        <f t="shared" si="1"/>
        <v>43.07692308</v>
      </c>
      <c r="K49" s="59" t="str">
        <f t="shared" si="2"/>
        <v>N</v>
      </c>
      <c r="L49" s="65"/>
      <c r="M49" s="65"/>
      <c r="N49" s="66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3.5" customHeight="1">
      <c r="A50" s="78">
        <v>32.0</v>
      </c>
      <c r="B50" s="57"/>
      <c r="C50" s="196" t="s">
        <v>286</v>
      </c>
      <c r="D50" s="127" t="s">
        <v>99</v>
      </c>
      <c r="E50" s="59" t="s">
        <v>36</v>
      </c>
      <c r="F50" s="59" t="s">
        <v>37</v>
      </c>
      <c r="G50" s="59" t="s">
        <v>36</v>
      </c>
      <c r="H50" s="59" t="s">
        <v>36</v>
      </c>
      <c r="I50" s="40">
        <v>32.0</v>
      </c>
      <c r="J50" s="59">
        <f t="shared" si="1"/>
        <v>49.23076923</v>
      </c>
      <c r="K50" s="59" t="str">
        <f t="shared" si="2"/>
        <v>N</v>
      </c>
      <c r="L50" s="65"/>
      <c r="M50" s="65"/>
      <c r="N50" s="66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3.5" customHeight="1">
      <c r="A51" s="78">
        <v>33.0</v>
      </c>
      <c r="B51" s="57"/>
      <c r="C51" s="196" t="s">
        <v>287</v>
      </c>
      <c r="D51" s="127" t="s">
        <v>101</v>
      </c>
      <c r="E51" s="59" t="s">
        <v>36</v>
      </c>
      <c r="F51" s="59" t="s">
        <v>37</v>
      </c>
      <c r="G51" s="59" t="s">
        <v>36</v>
      </c>
      <c r="H51" s="59" t="s">
        <v>37</v>
      </c>
      <c r="I51" s="40">
        <v>40.0</v>
      </c>
      <c r="J51" s="59">
        <f t="shared" si="1"/>
        <v>61.53846154</v>
      </c>
      <c r="K51" s="59" t="str">
        <f t="shared" si="2"/>
        <v>Y</v>
      </c>
      <c r="L51" s="65"/>
      <c r="M51" s="65"/>
      <c r="N51" s="66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3.5" customHeight="1">
      <c r="A52" s="78">
        <v>34.0</v>
      </c>
      <c r="B52" s="57"/>
      <c r="C52" s="196" t="s">
        <v>288</v>
      </c>
      <c r="D52" s="127" t="s">
        <v>103</v>
      </c>
      <c r="E52" s="59" t="s">
        <v>36</v>
      </c>
      <c r="F52" s="59" t="s">
        <v>37</v>
      </c>
      <c r="G52" s="59" t="s">
        <v>37</v>
      </c>
      <c r="H52" s="59" t="s">
        <v>37</v>
      </c>
      <c r="I52" s="40">
        <v>32.0</v>
      </c>
      <c r="J52" s="59">
        <f t="shared" si="1"/>
        <v>49.23076923</v>
      </c>
      <c r="K52" s="59" t="str">
        <f t="shared" si="2"/>
        <v>N</v>
      </c>
      <c r="L52" s="65"/>
      <c r="M52" s="65"/>
      <c r="N52" s="66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15.5" customHeight="1">
      <c r="A53" s="67" t="s">
        <v>104</v>
      </c>
      <c r="B53" s="3"/>
      <c r="C53" s="67">
        <f>COUNTA(A19:A52)</f>
        <v>34</v>
      </c>
      <c r="D53" s="170"/>
      <c r="E53" s="40">
        <f t="shared" ref="E53:H53" si="3">COUNTIF(E19:E52,"Y")</f>
        <v>27</v>
      </c>
      <c r="F53" s="40">
        <f t="shared" si="3"/>
        <v>10</v>
      </c>
      <c r="G53" s="40">
        <f t="shared" si="3"/>
        <v>26</v>
      </c>
      <c r="H53" s="40">
        <f t="shared" si="3"/>
        <v>21</v>
      </c>
      <c r="I53" s="40"/>
      <c r="J53" s="40"/>
      <c r="K53" s="40">
        <f>COUNTIF(K19:K52,"Y")</f>
        <v>8</v>
      </c>
      <c r="L53" s="65"/>
      <c r="M53" s="65"/>
      <c r="N53" s="66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87.75" customHeight="1">
      <c r="A54" s="171" t="s">
        <v>105</v>
      </c>
      <c r="B54" s="172"/>
      <c r="C54" s="67" t="str">
        <f>'[1]CC1-CO-Attainment-correct'!C34</f>
        <v>#REF!</v>
      </c>
      <c r="D54" s="173" t="s">
        <v>106</v>
      </c>
      <c r="E54" s="40"/>
      <c r="F54" s="40"/>
      <c r="G54" s="40"/>
      <c r="H54" s="40"/>
      <c r="I54" s="40"/>
      <c r="J54" s="40"/>
      <c r="K54" s="40"/>
      <c r="L54" s="65"/>
      <c r="M54" s="65"/>
      <c r="N54" s="66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39.75" customHeight="1">
      <c r="A55" s="78"/>
      <c r="B55" s="57"/>
      <c r="C55" s="57"/>
      <c r="D55" s="174"/>
      <c r="E55" s="176" t="str">
        <f t="shared" ref="E55:K55" si="4">IF(E54&lt;=0,"",IF((E54&gt;=60),"Attained","Not-Attained"))</f>
        <v/>
      </c>
      <c r="F55" s="176" t="str">
        <f t="shared" si="4"/>
        <v/>
      </c>
      <c r="G55" s="176" t="str">
        <f t="shared" si="4"/>
        <v/>
      </c>
      <c r="H55" s="176" t="str">
        <f t="shared" si="4"/>
        <v/>
      </c>
      <c r="I55" s="40" t="str">
        <f t="shared" si="4"/>
        <v/>
      </c>
      <c r="J55" s="40" t="str">
        <f t="shared" si="4"/>
        <v/>
      </c>
      <c r="K55" s="40" t="str">
        <f t="shared" si="4"/>
        <v/>
      </c>
      <c r="L55" s="65"/>
      <c r="M55" s="65"/>
      <c r="N55" s="66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0" customHeight="1">
      <c r="A56" s="78"/>
      <c r="B56" s="57"/>
      <c r="C56" s="57"/>
      <c r="D56" s="174"/>
      <c r="E56" s="40"/>
      <c r="F56" s="40"/>
      <c r="G56" s="40"/>
      <c r="H56" s="40"/>
      <c r="I56" s="40"/>
      <c r="J56" s="40"/>
      <c r="K56" s="40"/>
      <c r="L56" s="65"/>
      <c r="M56" s="65"/>
      <c r="N56" s="66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0" customHeight="1">
      <c r="A57" s="78"/>
      <c r="B57" s="57"/>
      <c r="C57" s="57"/>
      <c r="D57" s="174"/>
      <c r="E57" s="175">
        <v>2.0</v>
      </c>
      <c r="F57" s="175">
        <v>1.0</v>
      </c>
      <c r="G57" s="175">
        <v>1.0</v>
      </c>
      <c r="H57" s="175">
        <v>2.0</v>
      </c>
      <c r="I57" s="40"/>
      <c r="J57" s="40"/>
      <c r="K57" s="175">
        <v>0.0</v>
      </c>
      <c r="L57" s="76"/>
      <c r="M57" s="76"/>
      <c r="N57" s="77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0" customHeight="1">
      <c r="A58" s="78"/>
      <c r="B58" s="57"/>
      <c r="C58" s="57"/>
      <c r="D58" s="69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0" customHeight="1">
      <c r="A59" s="78"/>
      <c r="B59" s="57"/>
      <c r="C59" s="57"/>
      <c r="D59" s="69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0" customHeight="1">
      <c r="A60" s="78"/>
      <c r="B60" s="57"/>
      <c r="C60" s="57"/>
      <c r="D60" s="69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0" customHeight="1">
      <c r="A61" s="78"/>
      <c r="B61" s="57"/>
      <c r="C61" s="57"/>
      <c r="D61" s="69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0" customHeight="1">
      <c r="A62" s="78"/>
      <c r="B62" s="57"/>
      <c r="C62" s="57"/>
      <c r="D62" s="79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0" customHeight="1">
      <c r="A63" s="78"/>
      <c r="B63" s="57"/>
      <c r="C63" s="57"/>
      <c r="D63" s="69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0" customHeight="1">
      <c r="A64" s="78"/>
      <c r="B64" s="57"/>
      <c r="C64" s="57"/>
      <c r="D64" s="69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0" customHeight="1">
      <c r="A65" s="78"/>
      <c r="B65" s="57"/>
      <c r="C65" s="57"/>
      <c r="D65" s="69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3.5" customHeight="1">
      <c r="A66" s="78"/>
      <c r="B66" s="80"/>
      <c r="C66" s="80"/>
      <c r="D66" s="80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3.5" customHeight="1">
      <c r="A67" s="78"/>
      <c r="B67" s="80"/>
      <c r="C67" s="80"/>
      <c r="D67" s="80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3.5" customHeight="1">
      <c r="A68" s="78"/>
      <c r="B68" s="80"/>
      <c r="C68" s="80"/>
      <c r="D68" s="80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3.5" customHeight="1">
      <c r="A69" s="78"/>
      <c r="B69" s="80"/>
      <c r="C69" s="80"/>
      <c r="D69" s="80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3.5" customHeight="1">
      <c r="A70" s="78"/>
      <c r="B70" s="80"/>
      <c r="C70" s="80"/>
      <c r="D70" s="80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3.5" customHeight="1">
      <c r="A71" s="78"/>
      <c r="B71" s="80"/>
      <c r="C71" s="80"/>
      <c r="D71" s="80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3.5" customHeight="1">
      <c r="A72" s="78"/>
      <c r="B72" s="80"/>
      <c r="C72" s="80"/>
      <c r="D72" s="80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3.5" customHeight="1">
      <c r="A73" s="78"/>
      <c r="B73" s="80"/>
      <c r="C73" s="80"/>
      <c r="D73" s="80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3.5" customHeight="1">
      <c r="A74" s="78"/>
      <c r="B74" s="80"/>
      <c r="C74" s="80"/>
      <c r="D74" s="80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3.5" customHeight="1">
      <c r="A75" s="78"/>
      <c r="B75" s="80"/>
      <c r="C75" s="80"/>
      <c r="D75" s="80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3.5" customHeight="1">
      <c r="A76" s="78"/>
      <c r="B76" s="80"/>
      <c r="C76" s="80"/>
      <c r="D76" s="80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3.5" customHeight="1">
      <c r="A77" s="78"/>
      <c r="B77" s="80"/>
      <c r="C77" s="80"/>
      <c r="D77" s="80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3.5" customHeight="1">
      <c r="A78" s="78"/>
      <c r="B78" s="80"/>
      <c r="C78" s="80"/>
      <c r="D78" s="80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3.5" customHeight="1">
      <c r="A79" s="78"/>
      <c r="B79" s="80"/>
      <c r="C79" s="80"/>
      <c r="D79" s="80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3.5" customHeight="1">
      <c r="A80" s="78"/>
      <c r="B80" s="80"/>
      <c r="C80" s="80"/>
      <c r="D80" s="80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3.5" customHeight="1">
      <c r="A81" s="78"/>
      <c r="B81" s="80"/>
      <c r="C81" s="80"/>
      <c r="D81" s="80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3.5" customHeight="1">
      <c r="A82" s="78"/>
      <c r="B82" s="80"/>
      <c r="C82" s="80"/>
      <c r="D82" s="80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3.5" customHeight="1">
      <c r="A83" s="78"/>
      <c r="B83" s="80"/>
      <c r="C83" s="80"/>
      <c r="D83" s="80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3.5" customHeight="1">
      <c r="A84" s="78"/>
      <c r="B84" s="80"/>
      <c r="C84" s="80"/>
      <c r="D84" s="80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3.5" customHeight="1">
      <c r="A85" s="78"/>
      <c r="B85" s="80"/>
      <c r="C85" s="80"/>
      <c r="D85" s="80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3.5" customHeight="1">
      <c r="A86" s="78"/>
      <c r="B86" s="80"/>
      <c r="C86" s="80"/>
      <c r="D86" s="80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3.5" customHeight="1">
      <c r="A87" s="78"/>
      <c r="B87" s="80"/>
      <c r="C87" s="80"/>
      <c r="D87" s="80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3.5" customHeight="1">
      <c r="A88" s="78"/>
      <c r="B88" s="80"/>
      <c r="C88" s="80"/>
      <c r="D88" s="80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3.5" customHeight="1">
      <c r="A89" s="78"/>
      <c r="B89" s="80"/>
      <c r="C89" s="80"/>
      <c r="D89" s="80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3.5" customHeight="1">
      <c r="A90" s="78"/>
      <c r="B90" s="80"/>
      <c r="C90" s="80"/>
      <c r="D90" s="80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3.5" customHeight="1">
      <c r="A91" s="78"/>
      <c r="B91" s="80"/>
      <c r="C91" s="80"/>
      <c r="D91" s="80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3.5" customHeight="1">
      <c r="A92" s="78"/>
      <c r="B92" s="80"/>
      <c r="C92" s="80"/>
      <c r="D92" s="80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3.5" customHeight="1">
      <c r="A93" s="78"/>
      <c r="B93" s="80"/>
      <c r="C93" s="80"/>
      <c r="D93" s="80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3.5" customHeight="1">
      <c r="A94" s="78"/>
      <c r="B94" s="80"/>
      <c r="C94" s="80"/>
      <c r="D94" s="80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3.5" customHeight="1">
      <c r="A95" s="78"/>
      <c r="B95" s="80"/>
      <c r="C95" s="80"/>
      <c r="D95" s="80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3.5" customHeight="1">
      <c r="A96" s="78"/>
      <c r="B96" s="80"/>
      <c r="C96" s="80"/>
      <c r="D96" s="80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3.5" customHeight="1">
      <c r="A97" s="78"/>
      <c r="B97" s="80"/>
      <c r="C97" s="80"/>
      <c r="D97" s="80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3.5" customHeight="1">
      <c r="A98" s="78"/>
      <c r="B98" s="80"/>
      <c r="C98" s="80"/>
      <c r="D98" s="80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3.5" customHeight="1">
      <c r="A99" s="78"/>
      <c r="B99" s="80"/>
      <c r="C99" s="80"/>
      <c r="D99" s="80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3.5" customHeight="1">
      <c r="A100" s="78"/>
      <c r="B100" s="80"/>
      <c r="C100" s="80"/>
      <c r="D100" s="80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3.5" customHeight="1">
      <c r="A101" s="78"/>
      <c r="B101" s="80"/>
      <c r="C101" s="80"/>
      <c r="D101" s="80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3.5" customHeight="1">
      <c r="A102" s="78"/>
      <c r="B102" s="80"/>
      <c r="C102" s="80"/>
      <c r="D102" s="80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3.5" customHeight="1">
      <c r="A103" s="78"/>
      <c r="B103" s="80"/>
      <c r="C103" s="80"/>
      <c r="D103" s="80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3.5" customHeight="1">
      <c r="A104" s="78"/>
      <c r="B104" s="80"/>
      <c r="C104" s="80"/>
      <c r="D104" s="80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3.5" customHeight="1">
      <c r="A105" s="78"/>
      <c r="B105" s="80"/>
      <c r="C105" s="80"/>
      <c r="D105" s="80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3.5" customHeight="1">
      <c r="A106" s="78"/>
      <c r="B106" s="80"/>
      <c r="C106" s="80"/>
      <c r="D106" s="80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3.5" customHeight="1">
      <c r="A107" s="78"/>
      <c r="B107" s="80"/>
      <c r="C107" s="80"/>
      <c r="D107" s="80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3.5" customHeight="1">
      <c r="A108" s="78"/>
      <c r="B108" s="80"/>
      <c r="C108" s="80"/>
      <c r="D108" s="80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3.5" customHeight="1">
      <c r="A109" s="78"/>
      <c r="B109" s="80"/>
      <c r="C109" s="80"/>
      <c r="D109" s="80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3.5" customHeight="1">
      <c r="A110" s="78"/>
      <c r="B110" s="80"/>
      <c r="C110" s="80"/>
      <c r="D110" s="80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3.5" customHeight="1">
      <c r="A111" s="78"/>
      <c r="B111" s="80"/>
      <c r="C111" s="80"/>
      <c r="D111" s="80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0" customHeight="1">
      <c r="A112" s="78"/>
      <c r="B112" s="80"/>
      <c r="C112" s="80"/>
      <c r="D112" s="80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0" customHeight="1">
      <c r="A113" s="78"/>
      <c r="B113" s="80"/>
      <c r="C113" s="80"/>
      <c r="D113" s="80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0" customHeight="1">
      <c r="A114" s="78"/>
      <c r="B114" s="80"/>
      <c r="C114" s="80"/>
      <c r="D114" s="80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0" customHeight="1">
      <c r="A115" s="78"/>
      <c r="B115" s="80"/>
      <c r="C115" s="80"/>
      <c r="D115" s="80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0" customHeight="1">
      <c r="A116" s="78"/>
      <c r="B116" s="80"/>
      <c r="C116" s="80"/>
      <c r="D116" s="80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0" customHeight="1">
      <c r="A117" s="78"/>
      <c r="B117" s="80"/>
      <c r="C117" s="80"/>
      <c r="D117" s="80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0" customHeight="1">
      <c r="A118" s="78"/>
      <c r="B118" s="80"/>
      <c r="C118" s="80"/>
      <c r="D118" s="80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0" customHeight="1">
      <c r="A119" s="78"/>
      <c r="B119" s="80"/>
      <c r="C119" s="80"/>
      <c r="D119" s="80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0" customHeight="1">
      <c r="A120" s="78"/>
      <c r="B120" s="80"/>
      <c r="C120" s="80"/>
      <c r="D120" s="80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0" customHeight="1">
      <c r="A121" s="78"/>
      <c r="B121" s="80"/>
      <c r="C121" s="80"/>
      <c r="D121" s="80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0" customHeight="1">
      <c r="A122" s="78"/>
      <c r="B122" s="80"/>
      <c r="C122" s="80"/>
      <c r="D122" s="80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0" customHeight="1">
      <c r="A123" s="78"/>
      <c r="B123" s="80"/>
      <c r="C123" s="80"/>
      <c r="D123" s="80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0" customHeight="1">
      <c r="A124" s="78"/>
      <c r="B124" s="80"/>
      <c r="C124" s="80"/>
      <c r="D124" s="80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0" customHeight="1">
      <c r="A125" s="78"/>
      <c r="B125" s="80"/>
      <c r="C125" s="80"/>
      <c r="D125" s="80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0" customHeight="1">
      <c r="A126" s="78"/>
      <c r="B126" s="80"/>
      <c r="C126" s="80"/>
      <c r="D126" s="80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0" customHeight="1">
      <c r="A127" s="78"/>
      <c r="B127" s="80"/>
      <c r="C127" s="80"/>
      <c r="D127" s="80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0" customHeight="1">
      <c r="A128" s="78"/>
      <c r="B128" s="80"/>
      <c r="C128" s="80"/>
      <c r="D128" s="80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0" customHeight="1">
      <c r="A129" s="78"/>
      <c r="B129" s="80"/>
      <c r="C129" s="80"/>
      <c r="D129" s="80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3.5" customHeight="1">
      <c r="A130" s="78"/>
      <c r="B130" s="80"/>
      <c r="C130" s="80"/>
      <c r="D130" s="80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3.5" customHeight="1">
      <c r="A131" s="81"/>
      <c r="B131" s="82"/>
      <c r="C131" s="82"/>
      <c r="D131" s="83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3.5" customHeight="1">
      <c r="A132" s="81"/>
      <c r="B132" s="82"/>
      <c r="C132" s="82"/>
      <c r="D132" s="83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3.5" customHeight="1">
      <c r="A133" s="81"/>
      <c r="B133" s="82"/>
      <c r="C133" s="82"/>
      <c r="D133" s="83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3.5" customHeight="1">
      <c r="A134" s="81"/>
      <c r="B134" s="82"/>
      <c r="C134" s="82"/>
      <c r="D134" s="83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3.5" customHeight="1">
      <c r="A135" s="81"/>
      <c r="B135" s="82"/>
      <c r="C135" s="82"/>
      <c r="D135" s="83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3.5" customHeight="1">
      <c r="A136" s="81"/>
      <c r="B136" s="82"/>
      <c r="C136" s="82"/>
      <c r="D136" s="84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3.5" customHeight="1">
      <c r="A137" s="81"/>
      <c r="B137" s="82"/>
      <c r="C137" s="82"/>
      <c r="D137" s="83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3.5" customHeight="1">
      <c r="A138" s="81"/>
      <c r="B138" s="82"/>
      <c r="C138" s="82"/>
      <c r="D138" s="83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3.5" customHeight="1">
      <c r="A139" s="81"/>
      <c r="B139" s="82"/>
      <c r="C139" s="82"/>
      <c r="D139" s="84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3.5" customHeight="1">
      <c r="A140" s="81"/>
      <c r="B140" s="82"/>
      <c r="C140" s="82"/>
      <c r="D140" s="83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3.5" customHeight="1">
      <c r="A141" s="81"/>
      <c r="B141" s="82"/>
      <c r="C141" s="82"/>
      <c r="D141" s="84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3.5" customHeight="1">
      <c r="A142" s="81"/>
      <c r="B142" s="82"/>
      <c r="C142" s="82"/>
      <c r="D142" s="84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3.5" customHeight="1">
      <c r="A143" s="81"/>
      <c r="B143" s="85"/>
      <c r="C143" s="85"/>
      <c r="D143" s="86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3.5" customHeight="1">
      <c r="A144" s="81"/>
      <c r="B144" s="82"/>
      <c r="C144" s="82"/>
      <c r="D144" s="83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3.5" customHeight="1">
      <c r="A145" s="81"/>
      <c r="B145" s="82"/>
      <c r="C145" s="82"/>
      <c r="D145" s="83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3.5" customHeight="1">
      <c r="A146" s="81"/>
      <c r="B146" s="82"/>
      <c r="C146" s="82"/>
      <c r="D146" s="83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3.5" customHeight="1">
      <c r="A147" s="81"/>
      <c r="B147" s="82"/>
      <c r="C147" s="82"/>
      <c r="D147" s="83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3.5" customHeight="1">
      <c r="A148" s="81"/>
      <c r="B148" s="82"/>
      <c r="C148" s="82"/>
      <c r="D148" s="83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3.5" customHeight="1">
      <c r="A149" s="81"/>
      <c r="B149" s="82"/>
      <c r="C149" s="82"/>
      <c r="D149" s="83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3.5" customHeight="1">
      <c r="A150" s="81"/>
      <c r="B150" s="82"/>
      <c r="C150" s="82"/>
      <c r="D150" s="84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3.5" customHeight="1">
      <c r="A151" s="81"/>
      <c r="B151" s="82"/>
      <c r="C151" s="82"/>
      <c r="D151" s="83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3.5" customHeight="1">
      <c r="A152" s="81"/>
      <c r="B152" s="82"/>
      <c r="C152" s="82"/>
      <c r="D152" s="83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3.5" customHeight="1">
      <c r="A153" s="81"/>
      <c r="B153" s="82"/>
      <c r="C153" s="82"/>
      <c r="D153" s="83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3.5" customHeight="1">
      <c r="A154" s="81"/>
      <c r="B154" s="82"/>
      <c r="C154" s="82"/>
      <c r="D154" s="84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3.5" customHeight="1">
      <c r="A155" s="87"/>
      <c r="B155" s="88"/>
      <c r="C155" s="89"/>
      <c r="D155" s="90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3.5" customHeight="1">
      <c r="A156" s="87"/>
      <c r="B156" s="88"/>
      <c r="C156" s="89"/>
      <c r="D156" s="90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3.5" customHeight="1">
      <c r="A157" s="87"/>
      <c r="B157" s="88"/>
      <c r="C157" s="89"/>
      <c r="D157" s="90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3.5" customHeight="1">
      <c r="A158" s="87"/>
      <c r="B158" s="88"/>
      <c r="C158" s="89"/>
      <c r="D158" s="90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3.5" customHeight="1">
      <c r="A159" s="87"/>
      <c r="B159" s="88"/>
      <c r="C159" s="89"/>
      <c r="D159" s="90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3.5" customHeight="1">
      <c r="A160" s="87"/>
      <c r="B160" s="88"/>
      <c r="C160" s="89"/>
      <c r="D160" s="90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3.5" customHeight="1">
      <c r="A161" s="87"/>
      <c r="B161" s="88"/>
      <c r="C161" s="89"/>
      <c r="D161" s="90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3.5" customHeight="1">
      <c r="A162" s="87"/>
      <c r="B162" s="88"/>
      <c r="C162" s="89"/>
      <c r="D162" s="90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3.5" customHeight="1">
      <c r="A163" s="87"/>
      <c r="B163" s="88"/>
      <c r="C163" s="89"/>
      <c r="D163" s="90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3.5" customHeight="1">
      <c r="A164" s="87"/>
      <c r="B164" s="88"/>
      <c r="C164" s="89"/>
      <c r="D164" s="90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3.5" customHeight="1">
      <c r="A165" s="87"/>
      <c r="B165" s="88"/>
      <c r="C165" s="91"/>
      <c r="D165" s="92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3.5" customHeight="1">
      <c r="A166" s="87"/>
      <c r="B166" s="88"/>
      <c r="C166" s="91"/>
      <c r="D166" s="92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3.5" customHeight="1">
      <c r="A167" s="87"/>
      <c r="B167" s="88"/>
      <c r="C167" s="91"/>
      <c r="D167" s="92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3.5" customHeight="1">
      <c r="A168" s="87"/>
      <c r="B168" s="88"/>
      <c r="C168" s="91"/>
      <c r="D168" s="92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3.5" customHeight="1">
      <c r="A169" s="87">
        <v>146.0</v>
      </c>
      <c r="B169" s="88"/>
      <c r="C169" s="91"/>
      <c r="D169" s="92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3.5" customHeight="1">
      <c r="A170" s="87">
        <v>147.0</v>
      </c>
      <c r="B170" s="88"/>
      <c r="C170" s="91"/>
      <c r="D170" s="92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3.5" customHeight="1">
      <c r="A171" s="87">
        <v>148.0</v>
      </c>
      <c r="B171" s="88"/>
      <c r="C171" s="91"/>
      <c r="D171" s="92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3.5" customHeight="1">
      <c r="A172" s="87">
        <v>149.0</v>
      </c>
      <c r="B172" s="88"/>
      <c r="C172" s="91"/>
      <c r="D172" s="92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3.5" customHeight="1">
      <c r="A173" s="87">
        <v>150.0</v>
      </c>
      <c r="B173" s="88"/>
      <c r="C173" s="91"/>
      <c r="D173" s="92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3.5" customHeight="1">
      <c r="A174" s="87">
        <v>151.0</v>
      </c>
      <c r="B174" s="93"/>
      <c r="C174" s="91"/>
      <c r="D174" s="92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3.5" customHeight="1">
      <c r="A175" s="87">
        <v>152.0</v>
      </c>
      <c r="B175" s="88"/>
      <c r="C175" s="91"/>
      <c r="D175" s="92"/>
      <c r="E175" s="33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6.5" customHeight="1">
      <c r="A176" s="87">
        <v>153.0</v>
      </c>
      <c r="B176" s="88"/>
      <c r="C176" s="91"/>
      <c r="D176" s="92"/>
      <c r="E176" s="33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80.25" customHeight="1">
      <c r="A177" s="94"/>
      <c r="B177" s="95" t="s">
        <v>104</v>
      </c>
      <c r="C177" s="75"/>
      <c r="D177" s="67">
        <f>COUNTA(D19:D176)</f>
        <v>35</v>
      </c>
      <c r="E177" s="96" t="s">
        <v>107</v>
      </c>
      <c r="F177" s="97" t="str">
        <f>COUNTIF(#REF!,"3")</f>
        <v>#REF!</v>
      </c>
      <c r="G177" s="97" t="s">
        <v>108</v>
      </c>
      <c r="H177" s="96" t="str">
        <f>COUNTIF(#REF!,"2")</f>
        <v>#REF!</v>
      </c>
      <c r="I177" s="97" t="s">
        <v>109</v>
      </c>
      <c r="J177" s="96" t="str">
        <f>COUNTIF(#REF!,"1")</f>
        <v>#REF!</v>
      </c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</row>
    <row r="178" ht="75.75" customHeight="1">
      <c r="A178" s="98"/>
      <c r="B178" s="67" t="s">
        <v>105</v>
      </c>
      <c r="C178" s="3"/>
      <c r="D178" s="67" t="str">
        <f>COUNTIF(#REF!,"&gt;0")</f>
        <v>#REF!</v>
      </c>
      <c r="E178" s="99" t="s">
        <v>106</v>
      </c>
      <c r="F178" s="100" t="str">
        <f>F177/D178*100</f>
        <v>#REF!</v>
      </c>
      <c r="G178" s="101" t="s">
        <v>110</v>
      </c>
      <c r="H178" s="100" t="str">
        <f>H177/D178*100</f>
        <v>#REF!</v>
      </c>
      <c r="I178" s="101" t="s">
        <v>111</v>
      </c>
      <c r="J178" s="100" t="str">
        <f>J177/D178*100</f>
        <v>#REF!</v>
      </c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21.0" customHeight="1">
      <c r="A179" s="1"/>
      <c r="B179" s="1"/>
      <c r="C179" s="33"/>
      <c r="D179" s="102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3.5" customHeight="1">
      <c r="A180" s="1"/>
      <c r="B180" s="1"/>
      <c r="C180" s="33"/>
      <c r="D180" s="102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3.5" customHeight="1">
      <c r="A181" s="1"/>
      <c r="B181" s="1"/>
      <c r="C181" s="33"/>
      <c r="D181" s="102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3.5" customHeight="1">
      <c r="A182" s="1"/>
      <c r="B182" s="1"/>
      <c r="C182" s="33"/>
      <c r="D182" s="102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3.5" customHeight="1">
      <c r="A183" s="1"/>
      <c r="B183" s="1"/>
      <c r="C183" s="33"/>
      <c r="D183" s="102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3.5" customHeight="1">
      <c r="A184" s="1"/>
      <c r="B184" s="1"/>
      <c r="C184" s="33"/>
      <c r="D184" s="102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3.5" customHeight="1">
      <c r="A185" s="1"/>
      <c r="B185" s="1"/>
      <c r="C185" s="33"/>
      <c r="D185" s="102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3.5" customHeight="1">
      <c r="A186" s="1"/>
      <c r="B186" s="1"/>
      <c r="C186" s="33"/>
      <c r="D186" s="102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3.5" customHeight="1">
      <c r="A187" s="1"/>
      <c r="B187" s="1"/>
      <c r="C187" s="33"/>
      <c r="D187" s="102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3.5" customHeight="1">
      <c r="A188" s="1"/>
      <c r="B188" s="1"/>
      <c r="C188" s="33"/>
      <c r="D188" s="102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3.5" customHeight="1">
      <c r="A189" s="1"/>
      <c r="B189" s="1"/>
      <c r="C189" s="33"/>
      <c r="D189" s="102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3.5" customHeight="1">
      <c r="A190" s="1"/>
      <c r="B190" s="1"/>
      <c r="C190" s="33"/>
      <c r="D190" s="102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3.5" customHeight="1">
      <c r="A191" s="1"/>
      <c r="B191" s="1"/>
      <c r="C191" s="33"/>
      <c r="D191" s="102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3.5" customHeight="1">
      <c r="A192" s="1"/>
      <c r="B192" s="1"/>
      <c r="C192" s="33"/>
      <c r="D192" s="102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3.5" customHeight="1">
      <c r="A193" s="1"/>
      <c r="B193" s="1"/>
      <c r="C193" s="33"/>
      <c r="D193" s="102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3.5" customHeight="1">
      <c r="A194" s="1"/>
      <c r="B194" s="1"/>
      <c r="C194" s="33"/>
      <c r="D194" s="102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3.5" customHeight="1">
      <c r="A195" s="1"/>
      <c r="B195" s="1"/>
      <c r="C195" s="33"/>
      <c r="D195" s="102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3.5" customHeight="1">
      <c r="A196" s="1"/>
      <c r="B196" s="1"/>
      <c r="C196" s="33"/>
      <c r="D196" s="102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3.5" customHeight="1">
      <c r="A197" s="1"/>
      <c r="B197" s="1"/>
      <c r="C197" s="33"/>
      <c r="D197" s="102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3.5" customHeight="1">
      <c r="A198" s="1"/>
      <c r="B198" s="1"/>
      <c r="C198" s="33"/>
      <c r="D198" s="102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3.5" customHeight="1">
      <c r="A199" s="1"/>
      <c r="B199" s="1"/>
      <c r="C199" s="33"/>
      <c r="D199" s="102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3.5" customHeight="1">
      <c r="A200" s="1"/>
      <c r="B200" s="1"/>
      <c r="C200" s="33"/>
      <c r="D200" s="102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3.5" customHeight="1">
      <c r="A201" s="1"/>
      <c r="B201" s="1"/>
      <c r="C201" s="33"/>
      <c r="D201" s="102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3.5" customHeight="1">
      <c r="A202" s="1"/>
      <c r="B202" s="1"/>
      <c r="C202" s="33"/>
      <c r="D202" s="102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3.5" customHeight="1">
      <c r="A203" s="1"/>
      <c r="B203" s="1"/>
      <c r="C203" s="33"/>
      <c r="D203" s="102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3.5" customHeight="1">
      <c r="A204" s="1"/>
      <c r="B204" s="1"/>
      <c r="C204" s="33"/>
      <c r="D204" s="102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3.5" customHeight="1">
      <c r="A205" s="1"/>
      <c r="B205" s="1"/>
      <c r="C205" s="33"/>
      <c r="D205" s="102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3.5" customHeight="1">
      <c r="A206" s="1"/>
      <c r="B206" s="1"/>
      <c r="C206" s="33"/>
      <c r="D206" s="102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3.5" customHeight="1">
      <c r="A207" s="1"/>
      <c r="B207" s="1"/>
      <c r="C207" s="33"/>
      <c r="D207" s="102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3.5" customHeight="1">
      <c r="A208" s="1"/>
      <c r="B208" s="1"/>
      <c r="C208" s="33"/>
      <c r="D208" s="102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3.5" customHeight="1">
      <c r="A209" s="1"/>
      <c r="B209" s="1"/>
      <c r="C209" s="33"/>
      <c r="D209" s="102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3.5" customHeight="1">
      <c r="A210" s="1"/>
      <c r="B210" s="1"/>
      <c r="C210" s="33"/>
      <c r="D210" s="102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3.5" customHeight="1">
      <c r="A211" s="1"/>
      <c r="B211" s="1"/>
      <c r="C211" s="33"/>
      <c r="D211" s="102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3.5" customHeight="1">
      <c r="A212" s="1"/>
      <c r="B212" s="1"/>
      <c r="C212" s="33"/>
      <c r="D212" s="102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3.5" customHeight="1">
      <c r="A213" s="1"/>
      <c r="B213" s="1"/>
      <c r="C213" s="33"/>
      <c r="D213" s="102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3.5" customHeight="1">
      <c r="A214" s="1"/>
      <c r="B214" s="1"/>
      <c r="C214" s="33"/>
      <c r="D214" s="102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3.5" customHeight="1">
      <c r="A215" s="1"/>
      <c r="B215" s="1"/>
      <c r="C215" s="33"/>
      <c r="D215" s="102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3.5" customHeight="1">
      <c r="A216" s="1"/>
      <c r="B216" s="1"/>
      <c r="C216" s="33"/>
      <c r="D216" s="102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3.5" customHeight="1">
      <c r="A217" s="1"/>
      <c r="B217" s="1"/>
      <c r="C217" s="33"/>
      <c r="D217" s="102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3.5" customHeight="1">
      <c r="A218" s="1"/>
      <c r="B218" s="1"/>
      <c r="C218" s="33"/>
      <c r="D218" s="102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3.5" customHeight="1">
      <c r="A219" s="1"/>
      <c r="B219" s="1"/>
      <c r="C219" s="33"/>
      <c r="D219" s="102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3.5" customHeight="1">
      <c r="A220" s="1"/>
      <c r="B220" s="1"/>
      <c r="C220" s="33"/>
      <c r="D220" s="102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3.5" customHeight="1">
      <c r="A221" s="1"/>
      <c r="B221" s="1"/>
      <c r="C221" s="33"/>
      <c r="D221" s="102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3.5" customHeight="1">
      <c r="A222" s="1"/>
      <c r="B222" s="1"/>
      <c r="C222" s="33"/>
      <c r="D222" s="102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3.5" customHeight="1">
      <c r="A223" s="1"/>
      <c r="B223" s="1"/>
      <c r="C223" s="33"/>
      <c r="D223" s="102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3.5" customHeight="1">
      <c r="A224" s="1"/>
      <c r="B224" s="1"/>
      <c r="C224" s="33"/>
      <c r="D224" s="102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3.5" customHeight="1">
      <c r="A225" s="1"/>
      <c r="B225" s="1"/>
      <c r="C225" s="33"/>
      <c r="D225" s="102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3.5" customHeight="1">
      <c r="A226" s="1"/>
      <c r="B226" s="1"/>
      <c r="C226" s="33"/>
      <c r="D226" s="102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3.5" customHeight="1">
      <c r="A227" s="1"/>
      <c r="B227" s="1"/>
      <c r="C227" s="33"/>
      <c r="D227" s="102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3.5" customHeight="1">
      <c r="A228" s="1"/>
      <c r="B228" s="1"/>
      <c r="C228" s="33"/>
      <c r="D228" s="102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3.5" customHeight="1">
      <c r="A229" s="1"/>
      <c r="B229" s="1"/>
      <c r="C229" s="33"/>
      <c r="D229" s="102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3.5" customHeight="1">
      <c r="A230" s="1"/>
      <c r="B230" s="1"/>
      <c r="C230" s="33"/>
      <c r="D230" s="102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3.5" customHeight="1">
      <c r="A231" s="1"/>
      <c r="B231" s="1"/>
      <c r="C231" s="33"/>
      <c r="D231" s="102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3.5" customHeight="1">
      <c r="A232" s="1"/>
      <c r="B232" s="1"/>
      <c r="C232" s="33"/>
      <c r="D232" s="102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3.5" customHeight="1">
      <c r="A233" s="1"/>
      <c r="B233" s="1"/>
      <c r="C233" s="33"/>
      <c r="D233" s="102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3.5" customHeight="1">
      <c r="A234" s="1"/>
      <c r="B234" s="1"/>
      <c r="C234" s="33"/>
      <c r="D234" s="102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3.5" customHeight="1">
      <c r="A235" s="1"/>
      <c r="B235" s="1"/>
      <c r="C235" s="33"/>
      <c r="D235" s="102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3.5" customHeight="1">
      <c r="A236" s="1"/>
      <c r="B236" s="1"/>
      <c r="C236" s="33"/>
      <c r="D236" s="102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3.5" customHeight="1">
      <c r="A237" s="1"/>
      <c r="B237" s="1"/>
      <c r="C237" s="33"/>
      <c r="D237" s="102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3.5" customHeight="1">
      <c r="A238" s="1"/>
      <c r="B238" s="1"/>
      <c r="C238" s="33"/>
      <c r="D238" s="102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3.5" customHeight="1">
      <c r="A239" s="1"/>
      <c r="B239" s="1"/>
      <c r="C239" s="33"/>
      <c r="D239" s="102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3.5" customHeight="1">
      <c r="A240" s="1"/>
      <c r="B240" s="1"/>
      <c r="C240" s="33"/>
      <c r="D240" s="102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3.5" customHeight="1">
      <c r="A241" s="1"/>
      <c r="B241" s="1"/>
      <c r="C241" s="33"/>
      <c r="D241" s="102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3.5" customHeight="1">
      <c r="A242" s="1"/>
      <c r="B242" s="1"/>
      <c r="C242" s="33"/>
      <c r="D242" s="102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3.5" customHeight="1">
      <c r="A243" s="1"/>
      <c r="B243" s="1"/>
      <c r="C243" s="33"/>
      <c r="D243" s="102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3.5" customHeight="1">
      <c r="A244" s="1"/>
      <c r="B244" s="1"/>
      <c r="C244" s="33"/>
      <c r="D244" s="102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3.5" customHeight="1">
      <c r="A245" s="1"/>
      <c r="B245" s="1"/>
      <c r="C245" s="33"/>
      <c r="D245" s="102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3.5" customHeight="1">
      <c r="A246" s="1"/>
      <c r="B246" s="1"/>
      <c r="C246" s="33"/>
      <c r="D246" s="102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3.5" customHeight="1">
      <c r="A247" s="1"/>
      <c r="B247" s="1"/>
      <c r="C247" s="33"/>
      <c r="D247" s="102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3.5" customHeight="1">
      <c r="A248" s="1"/>
      <c r="B248" s="1"/>
      <c r="C248" s="33"/>
      <c r="D248" s="102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3.5" customHeight="1">
      <c r="A249" s="1"/>
      <c r="B249" s="1"/>
      <c r="C249" s="33"/>
      <c r="D249" s="102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3.5" customHeight="1">
      <c r="A250" s="1"/>
      <c r="B250" s="1"/>
      <c r="C250" s="33"/>
      <c r="D250" s="102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3.5" customHeight="1">
      <c r="A251" s="1"/>
      <c r="B251" s="1"/>
      <c r="C251" s="33"/>
      <c r="D251" s="102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3.5" customHeight="1">
      <c r="A252" s="1"/>
      <c r="B252" s="1"/>
      <c r="C252" s="33"/>
      <c r="D252" s="102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3.5" customHeight="1">
      <c r="A253" s="1"/>
      <c r="B253" s="1"/>
      <c r="C253" s="33"/>
      <c r="D253" s="102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3.5" customHeight="1">
      <c r="A254" s="1"/>
      <c r="B254" s="1"/>
      <c r="C254" s="33"/>
      <c r="D254" s="102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3.5" customHeight="1">
      <c r="A255" s="1"/>
      <c r="B255" s="1"/>
      <c r="C255" s="33"/>
      <c r="D255" s="102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3.5" customHeight="1">
      <c r="A256" s="1"/>
      <c r="B256" s="1"/>
      <c r="C256" s="33"/>
      <c r="D256" s="102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3.5" customHeight="1">
      <c r="A257" s="1"/>
      <c r="B257" s="1"/>
      <c r="C257" s="33"/>
      <c r="D257" s="102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3.5" customHeight="1">
      <c r="A258" s="1"/>
      <c r="B258" s="1"/>
      <c r="C258" s="33"/>
      <c r="D258" s="102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3.5" customHeight="1">
      <c r="A259" s="1"/>
      <c r="B259" s="1"/>
      <c r="C259" s="33"/>
      <c r="D259" s="102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3.5" customHeight="1">
      <c r="A260" s="1"/>
      <c r="B260" s="1"/>
      <c r="C260" s="33"/>
      <c r="D260" s="102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3.5" customHeight="1">
      <c r="A261" s="1"/>
      <c r="B261" s="1"/>
      <c r="C261" s="33"/>
      <c r="D261" s="102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3.5" customHeight="1">
      <c r="A262" s="1"/>
      <c r="B262" s="1"/>
      <c r="C262" s="33"/>
      <c r="D262" s="102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3.5" customHeight="1">
      <c r="A263" s="1"/>
      <c r="B263" s="1"/>
      <c r="C263" s="33"/>
      <c r="D263" s="102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3.5" customHeight="1">
      <c r="A264" s="1"/>
      <c r="B264" s="1"/>
      <c r="C264" s="33"/>
      <c r="D264" s="102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3.5" customHeight="1">
      <c r="A265" s="1"/>
      <c r="B265" s="1"/>
      <c r="C265" s="33"/>
      <c r="D265" s="102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3.5" customHeight="1">
      <c r="A266" s="1"/>
      <c r="B266" s="1"/>
      <c r="C266" s="33"/>
      <c r="D266" s="102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3.5" customHeight="1">
      <c r="A267" s="1"/>
      <c r="B267" s="1"/>
      <c r="C267" s="33"/>
      <c r="D267" s="102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3.5" customHeight="1">
      <c r="A268" s="1"/>
      <c r="B268" s="1"/>
      <c r="C268" s="33"/>
      <c r="D268" s="102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3.5" customHeight="1">
      <c r="A269" s="1"/>
      <c r="B269" s="1"/>
      <c r="C269" s="33"/>
      <c r="D269" s="102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3.5" customHeight="1">
      <c r="A270" s="1"/>
      <c r="B270" s="1"/>
      <c r="C270" s="33"/>
      <c r="D270" s="102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3.5" customHeight="1">
      <c r="A271" s="1"/>
      <c r="B271" s="1"/>
      <c r="C271" s="33"/>
      <c r="D271" s="102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3.5" customHeight="1">
      <c r="A272" s="1"/>
      <c r="B272" s="1"/>
      <c r="C272" s="33"/>
      <c r="D272" s="102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3.5" customHeight="1">
      <c r="A273" s="1"/>
      <c r="B273" s="1"/>
      <c r="C273" s="33"/>
      <c r="D273" s="102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3.5" customHeight="1">
      <c r="A274" s="1"/>
      <c r="B274" s="1"/>
      <c r="C274" s="33"/>
      <c r="D274" s="102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3.5" customHeight="1">
      <c r="A275" s="1"/>
      <c r="B275" s="1"/>
      <c r="C275" s="33"/>
      <c r="D275" s="102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3.5" customHeight="1">
      <c r="A276" s="1"/>
      <c r="B276" s="1"/>
      <c r="C276" s="33"/>
      <c r="D276" s="102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3.5" customHeight="1">
      <c r="A277" s="1"/>
      <c r="B277" s="1"/>
      <c r="C277" s="33"/>
      <c r="D277" s="102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3.5" customHeight="1">
      <c r="A278" s="1"/>
      <c r="B278" s="1"/>
      <c r="C278" s="33"/>
      <c r="D278" s="102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3.5" customHeight="1">
      <c r="A279" s="1"/>
      <c r="B279" s="1"/>
      <c r="C279" s="33"/>
      <c r="D279" s="102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3.5" customHeight="1">
      <c r="A280" s="1"/>
      <c r="B280" s="1"/>
      <c r="C280" s="33"/>
      <c r="D280" s="102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3.5" customHeight="1">
      <c r="A281" s="1"/>
      <c r="B281" s="1"/>
      <c r="C281" s="33"/>
      <c r="D281" s="102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3.5" customHeight="1">
      <c r="A282" s="1"/>
      <c r="B282" s="1"/>
      <c r="C282" s="33"/>
      <c r="D282" s="102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3.5" customHeight="1">
      <c r="A283" s="1"/>
      <c r="B283" s="1"/>
      <c r="C283" s="33"/>
      <c r="D283" s="102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3.5" customHeight="1">
      <c r="A284" s="1"/>
      <c r="B284" s="1"/>
      <c r="C284" s="33"/>
      <c r="D284" s="102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3.5" customHeight="1">
      <c r="A285" s="1"/>
      <c r="B285" s="1"/>
      <c r="C285" s="33"/>
      <c r="D285" s="102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3.5" customHeight="1">
      <c r="A286" s="1"/>
      <c r="B286" s="1"/>
      <c r="C286" s="33"/>
      <c r="D286" s="102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3.5" customHeight="1">
      <c r="A287" s="1"/>
      <c r="B287" s="1"/>
      <c r="C287" s="33"/>
      <c r="D287" s="102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3.5" customHeight="1">
      <c r="A288" s="1"/>
      <c r="B288" s="1"/>
      <c r="C288" s="33"/>
      <c r="D288" s="102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3.5" customHeight="1">
      <c r="A289" s="1"/>
      <c r="B289" s="1"/>
      <c r="C289" s="33"/>
      <c r="D289" s="102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3.5" customHeight="1">
      <c r="A290" s="1"/>
      <c r="B290" s="1"/>
      <c r="C290" s="33"/>
      <c r="D290" s="102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3.5" customHeight="1">
      <c r="A291" s="1"/>
      <c r="B291" s="1"/>
      <c r="C291" s="33"/>
      <c r="D291" s="102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3.5" customHeight="1">
      <c r="A292" s="1"/>
      <c r="B292" s="1"/>
      <c r="C292" s="33"/>
      <c r="D292" s="102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3.5" customHeight="1">
      <c r="A293" s="1"/>
      <c r="B293" s="1"/>
      <c r="C293" s="33"/>
      <c r="D293" s="102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3.5" customHeight="1">
      <c r="A294" s="1"/>
      <c r="B294" s="1"/>
      <c r="C294" s="33"/>
      <c r="D294" s="102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3.5" customHeight="1">
      <c r="A295" s="1"/>
      <c r="B295" s="1"/>
      <c r="C295" s="33"/>
      <c r="D295" s="102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3.5" customHeight="1">
      <c r="A296" s="1"/>
      <c r="B296" s="1"/>
      <c r="C296" s="33"/>
      <c r="D296" s="102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3.5" customHeight="1">
      <c r="A297" s="1"/>
      <c r="B297" s="1"/>
      <c r="C297" s="33"/>
      <c r="D297" s="102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3.5" customHeight="1">
      <c r="A298" s="1"/>
      <c r="B298" s="1"/>
      <c r="C298" s="33"/>
      <c r="D298" s="102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3.5" customHeight="1">
      <c r="A299" s="1"/>
      <c r="B299" s="1"/>
      <c r="C299" s="33"/>
      <c r="D299" s="102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3.5" customHeight="1">
      <c r="A300" s="1"/>
      <c r="B300" s="1"/>
      <c r="C300" s="33"/>
      <c r="D300" s="102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3.5" customHeight="1">
      <c r="A301" s="1"/>
      <c r="B301" s="1"/>
      <c r="C301" s="33"/>
      <c r="D301" s="102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3.5" customHeight="1">
      <c r="A302" s="1"/>
      <c r="B302" s="1"/>
      <c r="C302" s="33"/>
      <c r="D302" s="102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3.5" customHeight="1">
      <c r="A303" s="1"/>
      <c r="B303" s="1"/>
      <c r="C303" s="33"/>
      <c r="D303" s="102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3.5" customHeight="1">
      <c r="A304" s="1"/>
      <c r="B304" s="1"/>
      <c r="C304" s="33"/>
      <c r="D304" s="102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3.5" customHeight="1">
      <c r="A305" s="1"/>
      <c r="B305" s="1"/>
      <c r="C305" s="33"/>
      <c r="D305" s="102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3.5" customHeight="1">
      <c r="A306" s="1"/>
      <c r="B306" s="1"/>
      <c r="C306" s="33"/>
      <c r="D306" s="102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3.5" customHeight="1">
      <c r="A307" s="1"/>
      <c r="B307" s="1"/>
      <c r="C307" s="33"/>
      <c r="D307" s="102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3.5" customHeight="1">
      <c r="A308" s="1"/>
      <c r="B308" s="1"/>
      <c r="C308" s="33"/>
      <c r="D308" s="102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3.5" customHeight="1">
      <c r="A309" s="1"/>
      <c r="B309" s="1"/>
      <c r="C309" s="33"/>
      <c r="D309" s="102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3.5" customHeight="1">
      <c r="A310" s="1"/>
      <c r="B310" s="1"/>
      <c r="C310" s="33"/>
      <c r="D310" s="102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3.5" customHeight="1">
      <c r="A311" s="1"/>
      <c r="B311" s="1"/>
      <c r="C311" s="33"/>
      <c r="D311" s="102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3.5" customHeight="1">
      <c r="A312" s="1"/>
      <c r="B312" s="1"/>
      <c r="C312" s="33"/>
      <c r="D312" s="102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3.5" customHeight="1">
      <c r="A313" s="1"/>
      <c r="B313" s="1"/>
      <c r="C313" s="33"/>
      <c r="D313" s="102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3.5" customHeight="1">
      <c r="A314" s="1"/>
      <c r="B314" s="1"/>
      <c r="C314" s="33"/>
      <c r="D314" s="102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3.5" customHeight="1">
      <c r="A315" s="1"/>
      <c r="B315" s="1"/>
      <c r="C315" s="33"/>
      <c r="D315" s="102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3.5" customHeight="1">
      <c r="A316" s="1"/>
      <c r="B316" s="1"/>
      <c r="C316" s="33"/>
      <c r="D316" s="102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3.5" customHeight="1">
      <c r="A317" s="1"/>
      <c r="B317" s="1"/>
      <c r="C317" s="33"/>
      <c r="D317" s="102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3.5" customHeight="1">
      <c r="A318" s="1"/>
      <c r="B318" s="1"/>
      <c r="C318" s="33"/>
      <c r="D318" s="102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3.5" customHeight="1">
      <c r="A319" s="1"/>
      <c r="B319" s="1"/>
      <c r="C319" s="33"/>
      <c r="D319" s="102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3.5" customHeight="1">
      <c r="A320" s="1"/>
      <c r="B320" s="1"/>
      <c r="C320" s="33"/>
      <c r="D320" s="102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3.5" customHeight="1">
      <c r="A321" s="1"/>
      <c r="B321" s="1"/>
      <c r="C321" s="33"/>
      <c r="D321" s="102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3.5" customHeight="1">
      <c r="A322" s="1"/>
      <c r="B322" s="1"/>
      <c r="C322" s="33"/>
      <c r="D322" s="102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3.5" customHeight="1">
      <c r="A323" s="1"/>
      <c r="B323" s="1"/>
      <c r="C323" s="33"/>
      <c r="D323" s="102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3.5" customHeight="1">
      <c r="A324" s="1"/>
      <c r="B324" s="1"/>
      <c r="C324" s="33"/>
      <c r="D324" s="102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3.5" customHeight="1">
      <c r="A325" s="1"/>
      <c r="B325" s="1"/>
      <c r="C325" s="33"/>
      <c r="D325" s="102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3.5" customHeight="1">
      <c r="A326" s="1"/>
      <c r="B326" s="1"/>
      <c r="C326" s="33"/>
      <c r="D326" s="102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3.5" customHeight="1">
      <c r="A327" s="1"/>
      <c r="B327" s="1"/>
      <c r="C327" s="33"/>
      <c r="D327" s="102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3.5" customHeight="1">
      <c r="A328" s="1"/>
      <c r="B328" s="1"/>
      <c r="C328" s="33"/>
      <c r="D328" s="102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3.5" customHeight="1">
      <c r="A329" s="1"/>
      <c r="B329" s="1"/>
      <c r="C329" s="33"/>
      <c r="D329" s="102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3.5" customHeight="1">
      <c r="A330" s="1"/>
      <c r="B330" s="1"/>
      <c r="C330" s="33"/>
      <c r="D330" s="102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3.5" customHeight="1">
      <c r="A331" s="1"/>
      <c r="B331" s="1"/>
      <c r="C331" s="33"/>
      <c r="D331" s="102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3.5" customHeight="1">
      <c r="A332" s="1"/>
      <c r="B332" s="1"/>
      <c r="C332" s="33"/>
      <c r="D332" s="102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3.5" customHeight="1">
      <c r="A333" s="1"/>
      <c r="B333" s="1"/>
      <c r="C333" s="33"/>
      <c r="D333" s="102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3.5" customHeight="1">
      <c r="A334" s="1"/>
      <c r="B334" s="1"/>
      <c r="C334" s="33"/>
      <c r="D334" s="102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3.5" customHeight="1">
      <c r="A335" s="1"/>
      <c r="B335" s="1"/>
      <c r="C335" s="33"/>
      <c r="D335" s="102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3.5" customHeight="1">
      <c r="A336" s="1"/>
      <c r="B336" s="1"/>
      <c r="C336" s="33"/>
      <c r="D336" s="102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3.5" customHeight="1">
      <c r="A337" s="1"/>
      <c r="B337" s="1"/>
      <c r="C337" s="33"/>
      <c r="D337" s="102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3.5" customHeight="1">
      <c r="A338" s="1"/>
      <c r="B338" s="1"/>
      <c r="C338" s="33"/>
      <c r="D338" s="102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3.5" customHeight="1">
      <c r="A339" s="1"/>
      <c r="B339" s="1"/>
      <c r="C339" s="33"/>
      <c r="D339" s="102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3.5" customHeight="1">
      <c r="A340" s="1"/>
      <c r="B340" s="1"/>
      <c r="C340" s="33"/>
      <c r="D340" s="102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3.5" customHeight="1">
      <c r="A341" s="1"/>
      <c r="B341" s="1"/>
      <c r="C341" s="33"/>
      <c r="D341" s="102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3.5" customHeight="1">
      <c r="A342" s="1"/>
      <c r="B342" s="1"/>
      <c r="C342" s="33"/>
      <c r="D342" s="102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3.5" customHeight="1">
      <c r="A343" s="1"/>
      <c r="B343" s="1"/>
      <c r="C343" s="33"/>
      <c r="D343" s="102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3.5" customHeight="1">
      <c r="A344" s="1"/>
      <c r="B344" s="1"/>
      <c r="C344" s="33"/>
      <c r="D344" s="102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3.5" customHeight="1">
      <c r="A345" s="1"/>
      <c r="B345" s="1"/>
      <c r="C345" s="33"/>
      <c r="D345" s="102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3.5" customHeight="1">
      <c r="A346" s="1"/>
      <c r="B346" s="1"/>
      <c r="C346" s="33"/>
      <c r="D346" s="102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3.5" customHeight="1">
      <c r="A347" s="1"/>
      <c r="B347" s="1"/>
      <c r="C347" s="33"/>
      <c r="D347" s="102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3.5" customHeight="1">
      <c r="A348" s="1"/>
      <c r="B348" s="1"/>
      <c r="C348" s="33"/>
      <c r="D348" s="102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3.5" customHeight="1">
      <c r="A349" s="1"/>
      <c r="B349" s="1"/>
      <c r="C349" s="33"/>
      <c r="D349" s="102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3.5" customHeight="1">
      <c r="A350" s="1"/>
      <c r="B350" s="1"/>
      <c r="C350" s="33"/>
      <c r="D350" s="102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3.5" customHeight="1">
      <c r="A351" s="1"/>
      <c r="B351" s="1"/>
      <c r="C351" s="33"/>
      <c r="D351" s="102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3.5" customHeight="1">
      <c r="A352" s="1"/>
      <c r="B352" s="1"/>
      <c r="C352" s="33"/>
      <c r="D352" s="102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3.5" customHeight="1">
      <c r="A353" s="1"/>
      <c r="B353" s="1"/>
      <c r="C353" s="33"/>
      <c r="D353" s="102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3.5" customHeight="1">
      <c r="A354" s="1"/>
      <c r="B354" s="1"/>
      <c r="C354" s="33"/>
      <c r="D354" s="102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3.5" customHeight="1">
      <c r="A355" s="1"/>
      <c r="B355" s="1"/>
      <c r="C355" s="33"/>
      <c r="D355" s="102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3.5" customHeight="1">
      <c r="A356" s="1"/>
      <c r="B356" s="1"/>
      <c r="C356" s="33"/>
      <c r="D356" s="102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3.5" customHeight="1">
      <c r="A357" s="1"/>
      <c r="B357" s="1"/>
      <c r="C357" s="33"/>
      <c r="D357" s="102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3.5" customHeight="1">
      <c r="A358" s="1"/>
      <c r="B358" s="1"/>
      <c r="C358" s="33"/>
      <c r="D358" s="102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3.5" customHeight="1">
      <c r="A359" s="1"/>
      <c r="B359" s="1"/>
      <c r="C359" s="33"/>
      <c r="D359" s="102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3.5" customHeight="1">
      <c r="A360" s="1"/>
      <c r="B360" s="1"/>
      <c r="C360" s="33"/>
      <c r="D360" s="102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3.5" customHeight="1">
      <c r="A361" s="1"/>
      <c r="B361" s="1"/>
      <c r="C361" s="33"/>
      <c r="D361" s="102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3.5" customHeight="1">
      <c r="A362" s="1"/>
      <c r="B362" s="1"/>
      <c r="C362" s="33"/>
      <c r="D362" s="102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3.5" customHeight="1">
      <c r="A363" s="1"/>
      <c r="B363" s="1"/>
      <c r="C363" s="33"/>
      <c r="D363" s="102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3.5" customHeight="1">
      <c r="A364" s="1"/>
      <c r="B364" s="1"/>
      <c r="C364" s="33"/>
      <c r="D364" s="102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3.5" customHeight="1">
      <c r="A365" s="1"/>
      <c r="B365" s="1"/>
      <c r="C365" s="33"/>
      <c r="D365" s="102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3.5" customHeight="1">
      <c r="A366" s="1"/>
      <c r="B366" s="1"/>
      <c r="C366" s="33"/>
      <c r="D366" s="102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3.5" customHeight="1">
      <c r="A367" s="1"/>
      <c r="B367" s="1"/>
      <c r="C367" s="33"/>
      <c r="D367" s="102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3.5" customHeight="1">
      <c r="A368" s="1"/>
      <c r="B368" s="1"/>
      <c r="C368" s="33"/>
      <c r="D368" s="102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3.5" customHeight="1">
      <c r="A369" s="1"/>
      <c r="B369" s="1"/>
      <c r="C369" s="33"/>
      <c r="D369" s="102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3.5" customHeight="1">
      <c r="A370" s="1"/>
      <c r="B370" s="1"/>
      <c r="C370" s="33"/>
      <c r="D370" s="102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3.5" customHeight="1">
      <c r="A371" s="1"/>
      <c r="B371" s="1"/>
      <c r="C371" s="33"/>
      <c r="D371" s="102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3.5" customHeight="1">
      <c r="A372" s="1"/>
      <c r="B372" s="1"/>
      <c r="C372" s="33"/>
      <c r="D372" s="102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3.5" customHeight="1">
      <c r="A373" s="1"/>
      <c r="B373" s="1"/>
      <c r="C373" s="33"/>
      <c r="D373" s="102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3.5" customHeight="1">
      <c r="A374" s="1"/>
      <c r="B374" s="1"/>
      <c r="C374" s="33"/>
      <c r="D374" s="102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3.5" customHeight="1">
      <c r="A375" s="1"/>
      <c r="B375" s="1"/>
      <c r="C375" s="33"/>
      <c r="D375" s="102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3.5" customHeight="1">
      <c r="A376" s="1"/>
      <c r="B376" s="1"/>
      <c r="C376" s="33"/>
      <c r="D376" s="102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3.5" customHeight="1">
      <c r="A377" s="1"/>
      <c r="B377" s="1"/>
      <c r="C377" s="33"/>
      <c r="D377" s="102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3.5" customHeight="1">
      <c r="A378" s="1"/>
      <c r="B378" s="1"/>
      <c r="C378" s="33"/>
      <c r="D378" s="102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3.5" customHeight="1">
      <c r="A379" s="1"/>
      <c r="B379" s="1"/>
      <c r="C379" s="33"/>
      <c r="D379" s="102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3.5" customHeight="1">
      <c r="A380" s="1"/>
      <c r="B380" s="1"/>
      <c r="C380" s="33"/>
      <c r="D380" s="102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3.5" customHeight="1">
      <c r="A381" s="1"/>
      <c r="B381" s="1"/>
      <c r="C381" s="33"/>
      <c r="D381" s="102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3.5" customHeight="1">
      <c r="A382" s="1"/>
      <c r="B382" s="1"/>
      <c r="C382" s="33"/>
      <c r="D382" s="102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3.5" customHeight="1">
      <c r="A383" s="1"/>
      <c r="B383" s="1"/>
      <c r="C383" s="33"/>
      <c r="D383" s="102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3.5" customHeight="1">
      <c r="A384" s="1"/>
      <c r="B384" s="1"/>
      <c r="C384" s="33"/>
      <c r="D384" s="102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3.5" customHeight="1">
      <c r="A385" s="1"/>
      <c r="B385" s="1"/>
      <c r="C385" s="33"/>
      <c r="D385" s="102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3.5" customHeight="1">
      <c r="A386" s="1"/>
      <c r="B386" s="1"/>
      <c r="C386" s="33"/>
      <c r="D386" s="102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3.5" customHeight="1">
      <c r="A387" s="1"/>
      <c r="B387" s="1"/>
      <c r="C387" s="33"/>
      <c r="D387" s="102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3.5" customHeight="1">
      <c r="A388" s="1"/>
      <c r="B388" s="1"/>
      <c r="C388" s="33"/>
      <c r="D388" s="102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3.5" customHeight="1">
      <c r="A389" s="1"/>
      <c r="B389" s="1"/>
      <c r="C389" s="33"/>
      <c r="D389" s="102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3.5" customHeight="1">
      <c r="A390" s="1"/>
      <c r="B390" s="1"/>
      <c r="C390" s="33"/>
      <c r="D390" s="102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3.5" customHeight="1">
      <c r="A391" s="1"/>
      <c r="B391" s="1"/>
      <c r="C391" s="33"/>
      <c r="D391" s="102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3.5" customHeight="1">
      <c r="A392" s="1"/>
      <c r="B392" s="1"/>
      <c r="C392" s="33"/>
      <c r="D392" s="102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3.5" customHeight="1">
      <c r="A393" s="1"/>
      <c r="B393" s="1"/>
      <c r="C393" s="33"/>
      <c r="D393" s="102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3.5" customHeight="1">
      <c r="A394" s="1"/>
      <c r="B394" s="1"/>
      <c r="C394" s="33"/>
      <c r="D394" s="102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3.5" customHeight="1">
      <c r="A395" s="1"/>
      <c r="B395" s="1"/>
      <c r="C395" s="33"/>
      <c r="D395" s="102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3.5" customHeight="1">
      <c r="A396" s="1"/>
      <c r="B396" s="1"/>
      <c r="C396" s="33"/>
      <c r="D396" s="102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3.5" customHeight="1">
      <c r="A397" s="1"/>
      <c r="B397" s="1"/>
      <c r="C397" s="33"/>
      <c r="D397" s="102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3.5" customHeight="1">
      <c r="A398" s="1"/>
      <c r="B398" s="1"/>
      <c r="C398" s="33"/>
      <c r="D398" s="102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3.5" customHeight="1">
      <c r="A399" s="1"/>
      <c r="B399" s="1"/>
      <c r="C399" s="33"/>
      <c r="D399" s="102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3.5" customHeight="1">
      <c r="A400" s="1"/>
      <c r="B400" s="1"/>
      <c r="C400" s="33"/>
      <c r="D400" s="102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3.5" customHeight="1">
      <c r="A401" s="1"/>
      <c r="B401" s="1"/>
      <c r="C401" s="33"/>
      <c r="D401" s="102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3.5" customHeight="1">
      <c r="A402" s="1"/>
      <c r="B402" s="1"/>
      <c r="C402" s="33"/>
      <c r="D402" s="102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3.5" customHeight="1">
      <c r="A403" s="1"/>
      <c r="B403" s="1"/>
      <c r="C403" s="33"/>
      <c r="D403" s="102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3.5" customHeight="1">
      <c r="A404" s="1"/>
      <c r="B404" s="1"/>
      <c r="C404" s="33"/>
      <c r="D404" s="102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3.5" customHeight="1">
      <c r="A405" s="1"/>
      <c r="B405" s="1"/>
      <c r="C405" s="33"/>
      <c r="D405" s="102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3.5" customHeight="1">
      <c r="A406" s="1"/>
      <c r="B406" s="1"/>
      <c r="C406" s="33"/>
      <c r="D406" s="102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3.5" customHeight="1">
      <c r="A407" s="1"/>
      <c r="B407" s="1"/>
      <c r="C407" s="33"/>
      <c r="D407" s="102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3.5" customHeight="1">
      <c r="A408" s="1"/>
      <c r="B408" s="1"/>
      <c r="C408" s="33"/>
      <c r="D408" s="102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3.5" customHeight="1">
      <c r="A409" s="1"/>
      <c r="B409" s="1"/>
      <c r="C409" s="33"/>
      <c r="D409" s="102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3.5" customHeight="1">
      <c r="A410" s="1"/>
      <c r="B410" s="1"/>
      <c r="C410" s="33"/>
      <c r="D410" s="102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3.5" customHeight="1">
      <c r="A411" s="1"/>
      <c r="B411" s="1"/>
      <c r="C411" s="33"/>
      <c r="D411" s="102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3.5" customHeight="1">
      <c r="A412" s="1"/>
      <c r="B412" s="1"/>
      <c r="C412" s="33"/>
      <c r="D412" s="102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3.5" customHeight="1">
      <c r="A413" s="1"/>
      <c r="B413" s="1"/>
      <c r="C413" s="33"/>
      <c r="D413" s="102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3.5" customHeight="1">
      <c r="A414" s="1"/>
      <c r="B414" s="1"/>
      <c r="C414" s="33"/>
      <c r="D414" s="102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3.5" customHeight="1">
      <c r="A415" s="1"/>
      <c r="B415" s="1"/>
      <c r="C415" s="33"/>
      <c r="D415" s="102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3.5" customHeight="1">
      <c r="A416" s="1"/>
      <c r="B416" s="1"/>
      <c r="C416" s="33"/>
      <c r="D416" s="102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3.5" customHeight="1">
      <c r="A417" s="1"/>
      <c r="B417" s="1"/>
      <c r="C417" s="33"/>
      <c r="D417" s="102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3.5" customHeight="1">
      <c r="A418" s="1"/>
      <c r="B418" s="1"/>
      <c r="C418" s="33"/>
      <c r="D418" s="102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3.5" customHeight="1">
      <c r="A419" s="1"/>
      <c r="B419" s="1"/>
      <c r="C419" s="33"/>
      <c r="D419" s="102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3.5" customHeight="1">
      <c r="A420" s="1"/>
      <c r="B420" s="1"/>
      <c r="C420" s="33"/>
      <c r="D420" s="102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3.5" customHeight="1">
      <c r="A421" s="1"/>
      <c r="B421" s="1"/>
      <c r="C421" s="33"/>
      <c r="D421" s="102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3.5" customHeight="1">
      <c r="A422" s="1"/>
      <c r="B422" s="1"/>
      <c r="C422" s="33"/>
      <c r="D422" s="102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3.5" customHeight="1">
      <c r="A423" s="1"/>
      <c r="B423" s="1"/>
      <c r="C423" s="33"/>
      <c r="D423" s="102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3.5" customHeight="1">
      <c r="A424" s="1"/>
      <c r="B424" s="1"/>
      <c r="C424" s="33"/>
      <c r="D424" s="102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3.5" customHeight="1">
      <c r="A425" s="1"/>
      <c r="B425" s="1"/>
      <c r="C425" s="33"/>
      <c r="D425" s="102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3.5" customHeight="1">
      <c r="A426" s="1"/>
      <c r="B426" s="1"/>
      <c r="C426" s="33"/>
      <c r="D426" s="102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3.5" customHeight="1">
      <c r="A427" s="1"/>
      <c r="B427" s="1"/>
      <c r="C427" s="33"/>
      <c r="D427" s="102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3.5" customHeight="1">
      <c r="A428" s="1"/>
      <c r="B428" s="1"/>
      <c r="C428" s="33"/>
      <c r="D428" s="102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3.5" customHeight="1">
      <c r="A429" s="1"/>
      <c r="B429" s="1"/>
      <c r="C429" s="33"/>
      <c r="D429" s="102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3.5" customHeight="1">
      <c r="A430" s="1"/>
      <c r="B430" s="1"/>
      <c r="C430" s="33"/>
      <c r="D430" s="102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3.5" customHeight="1">
      <c r="A431" s="1"/>
      <c r="B431" s="1"/>
      <c r="C431" s="33"/>
      <c r="D431" s="102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3.5" customHeight="1">
      <c r="A432" s="1"/>
      <c r="B432" s="1"/>
      <c r="C432" s="33"/>
      <c r="D432" s="102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3.5" customHeight="1">
      <c r="A433" s="1"/>
      <c r="B433" s="1"/>
      <c r="C433" s="33"/>
      <c r="D433" s="102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3.5" customHeight="1">
      <c r="A434" s="1"/>
      <c r="B434" s="1"/>
      <c r="C434" s="33"/>
      <c r="D434" s="102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3.5" customHeight="1">
      <c r="A435" s="1"/>
      <c r="B435" s="1"/>
      <c r="C435" s="33"/>
      <c r="D435" s="102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3.5" customHeight="1">
      <c r="A436" s="1"/>
      <c r="B436" s="1"/>
      <c r="C436" s="33"/>
      <c r="D436" s="102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3.5" customHeight="1">
      <c r="A437" s="1"/>
      <c r="B437" s="1"/>
      <c r="C437" s="33"/>
      <c r="D437" s="102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3.5" customHeight="1">
      <c r="A438" s="1"/>
      <c r="B438" s="1"/>
      <c r="C438" s="33"/>
      <c r="D438" s="102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3.5" customHeight="1">
      <c r="A439" s="1"/>
      <c r="B439" s="1"/>
      <c r="C439" s="33"/>
      <c r="D439" s="102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3.5" customHeight="1">
      <c r="A440" s="1"/>
      <c r="B440" s="1"/>
      <c r="C440" s="33"/>
      <c r="D440" s="102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3.5" customHeight="1">
      <c r="A441" s="1"/>
      <c r="B441" s="1"/>
      <c r="C441" s="33"/>
      <c r="D441" s="102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3.5" customHeight="1">
      <c r="A442" s="1"/>
      <c r="B442" s="1"/>
      <c r="C442" s="33"/>
      <c r="D442" s="102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3.5" customHeight="1">
      <c r="A443" s="1"/>
      <c r="B443" s="1"/>
      <c r="C443" s="33"/>
      <c r="D443" s="102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3.5" customHeight="1">
      <c r="A444" s="1"/>
      <c r="B444" s="1"/>
      <c r="C444" s="33"/>
      <c r="D444" s="102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3.5" customHeight="1">
      <c r="A445" s="1"/>
      <c r="B445" s="1"/>
      <c r="C445" s="33"/>
      <c r="D445" s="102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3.5" customHeight="1">
      <c r="A446" s="1"/>
      <c r="B446" s="1"/>
      <c r="C446" s="33"/>
      <c r="D446" s="102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3.5" customHeight="1">
      <c r="A447" s="1"/>
      <c r="B447" s="1"/>
      <c r="C447" s="33"/>
      <c r="D447" s="102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3.5" customHeight="1">
      <c r="A448" s="1"/>
      <c r="B448" s="1"/>
      <c r="C448" s="33"/>
      <c r="D448" s="102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3.5" customHeight="1">
      <c r="A449" s="1"/>
      <c r="B449" s="1"/>
      <c r="C449" s="33"/>
      <c r="D449" s="102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3.5" customHeight="1">
      <c r="A450" s="1"/>
      <c r="B450" s="1"/>
      <c r="C450" s="33"/>
      <c r="D450" s="102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3.5" customHeight="1">
      <c r="A451" s="1"/>
      <c r="B451" s="1"/>
      <c r="C451" s="33"/>
      <c r="D451" s="102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3.5" customHeight="1">
      <c r="A452" s="1"/>
      <c r="B452" s="1"/>
      <c r="C452" s="33"/>
      <c r="D452" s="102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3.5" customHeight="1">
      <c r="A453" s="1"/>
      <c r="B453" s="1"/>
      <c r="C453" s="33"/>
      <c r="D453" s="102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3.5" customHeight="1">
      <c r="A454" s="1"/>
      <c r="B454" s="1"/>
      <c r="C454" s="33"/>
      <c r="D454" s="102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3.5" customHeight="1">
      <c r="A455" s="1"/>
      <c r="B455" s="1"/>
      <c r="C455" s="33"/>
      <c r="D455" s="102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3.5" customHeight="1">
      <c r="A456" s="1"/>
      <c r="B456" s="1"/>
      <c r="C456" s="33"/>
      <c r="D456" s="102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3.5" customHeight="1">
      <c r="A457" s="1"/>
      <c r="B457" s="1"/>
      <c r="C457" s="33"/>
      <c r="D457" s="102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3.5" customHeight="1">
      <c r="A458" s="1"/>
      <c r="B458" s="1"/>
      <c r="C458" s="33"/>
      <c r="D458" s="102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3.5" customHeight="1">
      <c r="A459" s="1"/>
      <c r="B459" s="1"/>
      <c r="C459" s="33"/>
      <c r="D459" s="102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3.5" customHeight="1">
      <c r="A460" s="1"/>
      <c r="B460" s="1"/>
      <c r="C460" s="33"/>
      <c r="D460" s="102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3.5" customHeight="1">
      <c r="A461" s="1"/>
      <c r="B461" s="1"/>
      <c r="C461" s="33"/>
      <c r="D461" s="102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3.5" customHeight="1">
      <c r="A462" s="1"/>
      <c r="B462" s="1"/>
      <c r="C462" s="33"/>
      <c r="D462" s="102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3.5" customHeight="1">
      <c r="A463" s="1"/>
      <c r="B463" s="1"/>
      <c r="C463" s="33"/>
      <c r="D463" s="102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3.5" customHeight="1">
      <c r="A464" s="1"/>
      <c r="B464" s="1"/>
      <c r="C464" s="33"/>
      <c r="D464" s="102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3.5" customHeight="1">
      <c r="A465" s="1"/>
      <c r="B465" s="1"/>
      <c r="C465" s="33"/>
      <c r="D465" s="102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3.5" customHeight="1">
      <c r="A466" s="1"/>
      <c r="B466" s="1"/>
      <c r="C466" s="33"/>
      <c r="D466" s="102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3.5" customHeight="1">
      <c r="A467" s="1"/>
      <c r="B467" s="1"/>
      <c r="C467" s="33"/>
      <c r="D467" s="102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3.5" customHeight="1">
      <c r="A468" s="1"/>
      <c r="B468" s="1"/>
      <c r="C468" s="33"/>
      <c r="D468" s="102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3.5" customHeight="1">
      <c r="A469" s="1"/>
      <c r="B469" s="1"/>
      <c r="C469" s="33"/>
      <c r="D469" s="102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3.5" customHeight="1">
      <c r="A470" s="1"/>
      <c r="B470" s="1"/>
      <c r="C470" s="33"/>
      <c r="D470" s="102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3.5" customHeight="1">
      <c r="A471" s="1"/>
      <c r="B471" s="1"/>
      <c r="C471" s="33"/>
      <c r="D471" s="102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3.5" customHeight="1">
      <c r="A472" s="1"/>
      <c r="B472" s="1"/>
      <c r="C472" s="33"/>
      <c r="D472" s="102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3.5" customHeight="1">
      <c r="A473" s="1"/>
      <c r="B473" s="1"/>
      <c r="C473" s="33"/>
      <c r="D473" s="102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3.5" customHeight="1">
      <c r="A474" s="1"/>
      <c r="B474" s="1"/>
      <c r="C474" s="33"/>
      <c r="D474" s="102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3.5" customHeight="1">
      <c r="A475" s="1"/>
      <c r="B475" s="1"/>
      <c r="C475" s="33"/>
      <c r="D475" s="102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3.5" customHeight="1">
      <c r="A476" s="1"/>
      <c r="B476" s="1"/>
      <c r="C476" s="33"/>
      <c r="D476" s="102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3.5" customHeight="1">
      <c r="A477" s="1"/>
      <c r="B477" s="1"/>
      <c r="C477" s="33"/>
      <c r="D477" s="102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3.5" customHeight="1">
      <c r="A478" s="1"/>
      <c r="B478" s="1"/>
      <c r="C478" s="33"/>
      <c r="D478" s="102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3.5" customHeight="1">
      <c r="A479" s="1"/>
      <c r="B479" s="1"/>
      <c r="C479" s="33"/>
      <c r="D479" s="102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3.5" customHeight="1">
      <c r="A480" s="1"/>
      <c r="B480" s="1"/>
      <c r="C480" s="33"/>
      <c r="D480" s="102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3.5" customHeight="1">
      <c r="A481" s="1"/>
      <c r="B481" s="1"/>
      <c r="C481" s="33"/>
      <c r="D481" s="102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3.5" customHeight="1">
      <c r="A482" s="1"/>
      <c r="B482" s="1"/>
      <c r="C482" s="33"/>
      <c r="D482" s="102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3.5" customHeight="1">
      <c r="A483" s="1"/>
      <c r="B483" s="1"/>
      <c r="C483" s="33"/>
      <c r="D483" s="102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3.5" customHeight="1">
      <c r="A484" s="1"/>
      <c r="B484" s="1"/>
      <c r="C484" s="33"/>
      <c r="D484" s="102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3.5" customHeight="1">
      <c r="A485" s="1"/>
      <c r="B485" s="1"/>
      <c r="C485" s="33"/>
      <c r="D485" s="102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3.5" customHeight="1">
      <c r="A486" s="1"/>
      <c r="B486" s="1"/>
      <c r="C486" s="33"/>
      <c r="D486" s="102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3.5" customHeight="1">
      <c r="A487" s="1"/>
      <c r="B487" s="1"/>
      <c r="C487" s="33"/>
      <c r="D487" s="102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3.5" customHeight="1">
      <c r="A488" s="1"/>
      <c r="B488" s="1"/>
      <c r="C488" s="33"/>
      <c r="D488" s="102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3.5" customHeight="1">
      <c r="A489" s="1"/>
      <c r="B489" s="1"/>
      <c r="C489" s="33"/>
      <c r="D489" s="102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3.5" customHeight="1">
      <c r="A490" s="1"/>
      <c r="B490" s="1"/>
      <c r="C490" s="33"/>
      <c r="D490" s="102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3.5" customHeight="1">
      <c r="A491" s="1"/>
      <c r="B491" s="1"/>
      <c r="C491" s="33"/>
      <c r="D491" s="102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3.5" customHeight="1">
      <c r="A492" s="1"/>
      <c r="B492" s="1"/>
      <c r="C492" s="33"/>
      <c r="D492" s="102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3.5" customHeight="1">
      <c r="A493" s="1"/>
      <c r="B493" s="1"/>
      <c r="C493" s="33"/>
      <c r="D493" s="102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3.5" customHeight="1">
      <c r="A494" s="1"/>
      <c r="B494" s="1"/>
      <c r="C494" s="33"/>
      <c r="D494" s="102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3.5" customHeight="1">
      <c r="A495" s="1"/>
      <c r="B495" s="1"/>
      <c r="C495" s="33"/>
      <c r="D495" s="102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3.5" customHeight="1">
      <c r="A496" s="1"/>
      <c r="B496" s="1"/>
      <c r="C496" s="33"/>
      <c r="D496" s="102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3.5" customHeight="1">
      <c r="A497" s="1"/>
      <c r="B497" s="1"/>
      <c r="C497" s="33"/>
      <c r="D497" s="102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3.5" customHeight="1">
      <c r="A498" s="1"/>
      <c r="B498" s="1"/>
      <c r="C498" s="33"/>
      <c r="D498" s="102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3.5" customHeight="1">
      <c r="A499" s="1"/>
      <c r="B499" s="1"/>
      <c r="C499" s="33"/>
      <c r="D499" s="102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3.5" customHeight="1">
      <c r="A500" s="1"/>
      <c r="B500" s="1"/>
      <c r="C500" s="33"/>
      <c r="D500" s="102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3.5" customHeight="1">
      <c r="A501" s="1"/>
      <c r="B501" s="1"/>
      <c r="C501" s="33"/>
      <c r="D501" s="102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3.5" customHeight="1">
      <c r="A502" s="1"/>
      <c r="B502" s="1"/>
      <c r="C502" s="33"/>
      <c r="D502" s="102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3.5" customHeight="1">
      <c r="A503" s="1"/>
      <c r="B503" s="1"/>
      <c r="C503" s="33"/>
      <c r="D503" s="102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3.5" customHeight="1">
      <c r="A504" s="1"/>
      <c r="B504" s="1"/>
      <c r="C504" s="33"/>
      <c r="D504" s="102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3.5" customHeight="1">
      <c r="A505" s="1"/>
      <c r="B505" s="1"/>
      <c r="C505" s="33"/>
      <c r="D505" s="102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3.5" customHeight="1">
      <c r="A506" s="1"/>
      <c r="B506" s="1"/>
      <c r="C506" s="33"/>
      <c r="D506" s="102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3.5" customHeight="1">
      <c r="A507" s="1"/>
      <c r="B507" s="1"/>
      <c r="C507" s="33"/>
      <c r="D507" s="102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3.5" customHeight="1">
      <c r="A508" s="1"/>
      <c r="B508" s="1"/>
      <c r="C508" s="33"/>
      <c r="D508" s="102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3.5" customHeight="1">
      <c r="A509" s="1"/>
      <c r="B509" s="1"/>
      <c r="C509" s="33"/>
      <c r="D509" s="102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3.5" customHeight="1">
      <c r="A510" s="1"/>
      <c r="B510" s="1"/>
      <c r="C510" s="33"/>
      <c r="D510" s="102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3.5" customHeight="1">
      <c r="A511" s="1"/>
      <c r="B511" s="1"/>
      <c r="C511" s="33"/>
      <c r="D511" s="102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3.5" customHeight="1">
      <c r="A512" s="1"/>
      <c r="B512" s="1"/>
      <c r="C512" s="33"/>
      <c r="D512" s="102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3.5" customHeight="1">
      <c r="A513" s="1"/>
      <c r="B513" s="1"/>
      <c r="C513" s="33"/>
      <c r="D513" s="102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3.5" customHeight="1">
      <c r="A514" s="1"/>
      <c r="B514" s="1"/>
      <c r="C514" s="33"/>
      <c r="D514" s="102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3.5" customHeight="1">
      <c r="A515" s="1"/>
      <c r="B515" s="1"/>
      <c r="C515" s="33"/>
      <c r="D515" s="102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3.5" customHeight="1">
      <c r="A516" s="1"/>
      <c r="B516" s="1"/>
      <c r="C516" s="33"/>
      <c r="D516" s="102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3.5" customHeight="1">
      <c r="A517" s="1"/>
      <c r="B517" s="1"/>
      <c r="C517" s="33"/>
      <c r="D517" s="102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3.5" customHeight="1">
      <c r="A518" s="1"/>
      <c r="B518" s="1"/>
      <c r="C518" s="33"/>
      <c r="D518" s="102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3.5" customHeight="1">
      <c r="A519" s="1"/>
      <c r="B519" s="1"/>
      <c r="C519" s="33"/>
      <c r="D519" s="102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3.5" customHeight="1">
      <c r="A520" s="1"/>
      <c r="B520" s="1"/>
      <c r="C520" s="33"/>
      <c r="D520" s="102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3.5" customHeight="1">
      <c r="A521" s="1"/>
      <c r="B521" s="1"/>
      <c r="C521" s="33"/>
      <c r="D521" s="102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3.5" customHeight="1">
      <c r="A522" s="1"/>
      <c r="B522" s="1"/>
      <c r="C522" s="33"/>
      <c r="D522" s="102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3.5" customHeight="1">
      <c r="A523" s="1"/>
      <c r="B523" s="1"/>
      <c r="C523" s="33"/>
      <c r="D523" s="102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3.5" customHeight="1">
      <c r="A524" s="1"/>
      <c r="B524" s="1"/>
      <c r="C524" s="33"/>
      <c r="D524" s="102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3.5" customHeight="1">
      <c r="A525" s="1"/>
      <c r="B525" s="1"/>
      <c r="C525" s="33"/>
      <c r="D525" s="102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3.5" customHeight="1">
      <c r="A526" s="1"/>
      <c r="B526" s="1"/>
      <c r="C526" s="33"/>
      <c r="D526" s="102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3.5" customHeight="1">
      <c r="A527" s="1"/>
      <c r="B527" s="1"/>
      <c r="C527" s="33"/>
      <c r="D527" s="102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3.5" customHeight="1">
      <c r="A528" s="1"/>
      <c r="B528" s="1"/>
      <c r="C528" s="33"/>
      <c r="D528" s="102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3.5" customHeight="1">
      <c r="A529" s="1"/>
      <c r="B529" s="1"/>
      <c r="C529" s="33"/>
      <c r="D529" s="102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3.5" customHeight="1">
      <c r="A530" s="1"/>
      <c r="B530" s="1"/>
      <c r="C530" s="33"/>
      <c r="D530" s="102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3.5" customHeight="1">
      <c r="A531" s="1"/>
      <c r="B531" s="1"/>
      <c r="C531" s="33"/>
      <c r="D531" s="102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3.5" customHeight="1">
      <c r="A532" s="1"/>
      <c r="B532" s="1"/>
      <c r="C532" s="33"/>
      <c r="D532" s="102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3.5" customHeight="1">
      <c r="A533" s="1"/>
      <c r="B533" s="1"/>
      <c r="C533" s="33"/>
      <c r="D533" s="102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3.5" customHeight="1">
      <c r="A534" s="1"/>
      <c r="B534" s="1"/>
      <c r="C534" s="33"/>
      <c r="D534" s="102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3.5" customHeight="1">
      <c r="A535" s="1"/>
      <c r="B535" s="1"/>
      <c r="C535" s="33"/>
      <c r="D535" s="102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3.5" customHeight="1">
      <c r="A536" s="1"/>
      <c r="B536" s="1"/>
      <c r="C536" s="33"/>
      <c r="D536" s="102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3.5" customHeight="1">
      <c r="A537" s="1"/>
      <c r="B537" s="1"/>
      <c r="C537" s="33"/>
      <c r="D537" s="102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3.5" customHeight="1">
      <c r="A538" s="1"/>
      <c r="B538" s="1"/>
      <c r="C538" s="33"/>
      <c r="D538" s="102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3.5" customHeight="1">
      <c r="A539" s="1"/>
      <c r="B539" s="1"/>
      <c r="C539" s="33"/>
      <c r="D539" s="102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3.5" customHeight="1">
      <c r="A540" s="1"/>
      <c r="B540" s="1"/>
      <c r="C540" s="33"/>
      <c r="D540" s="102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3.5" customHeight="1">
      <c r="A541" s="1"/>
      <c r="B541" s="1"/>
      <c r="C541" s="33"/>
      <c r="D541" s="102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3.5" customHeight="1">
      <c r="A542" s="1"/>
      <c r="B542" s="1"/>
      <c r="C542" s="33"/>
      <c r="D542" s="102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3.5" customHeight="1">
      <c r="A543" s="1"/>
      <c r="B543" s="1"/>
      <c r="C543" s="33"/>
      <c r="D543" s="102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3.5" customHeight="1">
      <c r="A544" s="1"/>
      <c r="B544" s="1"/>
      <c r="C544" s="33"/>
      <c r="D544" s="102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3.5" customHeight="1">
      <c r="A545" s="1"/>
      <c r="B545" s="1"/>
      <c r="C545" s="33"/>
      <c r="D545" s="102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3.5" customHeight="1">
      <c r="A546" s="1"/>
      <c r="B546" s="1"/>
      <c r="C546" s="33"/>
      <c r="D546" s="102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3.5" customHeight="1">
      <c r="A547" s="1"/>
      <c r="B547" s="1"/>
      <c r="C547" s="33"/>
      <c r="D547" s="102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3.5" customHeight="1">
      <c r="A548" s="1"/>
      <c r="B548" s="1"/>
      <c r="C548" s="33"/>
      <c r="D548" s="102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3.5" customHeight="1">
      <c r="A549" s="1"/>
      <c r="B549" s="1"/>
      <c r="C549" s="33"/>
      <c r="D549" s="102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3.5" customHeight="1">
      <c r="A550" s="1"/>
      <c r="B550" s="1"/>
      <c r="C550" s="33"/>
      <c r="D550" s="102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3.5" customHeight="1">
      <c r="A551" s="1"/>
      <c r="B551" s="1"/>
      <c r="C551" s="33"/>
      <c r="D551" s="102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3.5" customHeight="1">
      <c r="A552" s="1"/>
      <c r="B552" s="1"/>
      <c r="C552" s="33"/>
      <c r="D552" s="102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3.5" customHeight="1">
      <c r="A553" s="1"/>
      <c r="B553" s="1"/>
      <c r="C553" s="33"/>
      <c r="D553" s="102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3.5" customHeight="1">
      <c r="A554" s="1"/>
      <c r="B554" s="1"/>
      <c r="C554" s="33"/>
      <c r="D554" s="102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3.5" customHeight="1">
      <c r="A555" s="1"/>
      <c r="B555" s="1"/>
      <c r="C555" s="33"/>
      <c r="D555" s="102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3.5" customHeight="1">
      <c r="A556" s="1"/>
      <c r="B556" s="1"/>
      <c r="C556" s="33"/>
      <c r="D556" s="102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3.5" customHeight="1">
      <c r="A557" s="1"/>
      <c r="B557" s="1"/>
      <c r="C557" s="33"/>
      <c r="D557" s="102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3.5" customHeight="1">
      <c r="A558" s="1"/>
      <c r="B558" s="1"/>
      <c r="C558" s="33"/>
      <c r="D558" s="102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3.5" customHeight="1">
      <c r="A559" s="1"/>
      <c r="B559" s="1"/>
      <c r="C559" s="33"/>
      <c r="D559" s="102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3.5" customHeight="1">
      <c r="A560" s="1"/>
      <c r="B560" s="1"/>
      <c r="C560" s="33"/>
      <c r="D560" s="102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3.5" customHeight="1">
      <c r="A561" s="1"/>
      <c r="B561" s="1"/>
      <c r="C561" s="33"/>
      <c r="D561" s="102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3.5" customHeight="1">
      <c r="A562" s="1"/>
      <c r="B562" s="1"/>
      <c r="C562" s="33"/>
      <c r="D562" s="102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3.5" customHeight="1">
      <c r="A563" s="1"/>
      <c r="B563" s="1"/>
      <c r="C563" s="33"/>
      <c r="D563" s="102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3.5" customHeight="1">
      <c r="A564" s="1"/>
      <c r="B564" s="1"/>
      <c r="C564" s="33"/>
      <c r="D564" s="102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3.5" customHeight="1">
      <c r="A565" s="1"/>
      <c r="B565" s="1"/>
      <c r="C565" s="33"/>
      <c r="D565" s="102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3.5" customHeight="1">
      <c r="A566" s="1"/>
      <c r="B566" s="1"/>
      <c r="C566" s="33"/>
      <c r="D566" s="102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3.5" customHeight="1">
      <c r="A567" s="1"/>
      <c r="B567" s="1"/>
      <c r="C567" s="33"/>
      <c r="D567" s="102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3.5" customHeight="1">
      <c r="A568" s="1"/>
      <c r="B568" s="1"/>
      <c r="C568" s="33"/>
      <c r="D568" s="102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3.5" customHeight="1">
      <c r="A569" s="1"/>
      <c r="B569" s="1"/>
      <c r="C569" s="33"/>
      <c r="D569" s="102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3.5" customHeight="1">
      <c r="A570" s="1"/>
      <c r="B570" s="1"/>
      <c r="C570" s="33"/>
      <c r="D570" s="102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3.5" customHeight="1">
      <c r="A571" s="1"/>
      <c r="B571" s="1"/>
      <c r="C571" s="33"/>
      <c r="D571" s="102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3.5" customHeight="1">
      <c r="A572" s="1"/>
      <c r="B572" s="1"/>
      <c r="C572" s="33"/>
      <c r="D572" s="102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3.5" customHeight="1">
      <c r="A573" s="1"/>
      <c r="B573" s="1"/>
      <c r="C573" s="33"/>
      <c r="D573" s="102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3.5" customHeight="1">
      <c r="A574" s="1"/>
      <c r="B574" s="1"/>
      <c r="C574" s="33"/>
      <c r="D574" s="102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3.5" customHeight="1">
      <c r="A575" s="1"/>
      <c r="B575" s="1"/>
      <c r="C575" s="33"/>
      <c r="D575" s="102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3.5" customHeight="1">
      <c r="A576" s="1"/>
      <c r="B576" s="1"/>
      <c r="C576" s="33"/>
      <c r="D576" s="102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3.5" customHeight="1">
      <c r="A577" s="1"/>
      <c r="B577" s="1"/>
      <c r="C577" s="33"/>
      <c r="D577" s="102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3.5" customHeight="1">
      <c r="A578" s="1"/>
      <c r="B578" s="1"/>
      <c r="C578" s="33"/>
      <c r="D578" s="102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3.5" customHeight="1">
      <c r="A579" s="1"/>
      <c r="B579" s="1"/>
      <c r="C579" s="33"/>
      <c r="D579" s="102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3.5" customHeight="1">
      <c r="A580" s="1"/>
      <c r="B580" s="1"/>
      <c r="C580" s="33"/>
      <c r="D580" s="102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3.5" customHeight="1">
      <c r="A581" s="1"/>
      <c r="B581" s="1"/>
      <c r="C581" s="33"/>
      <c r="D581" s="102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3.5" customHeight="1">
      <c r="A582" s="1"/>
      <c r="B582" s="1"/>
      <c r="C582" s="33"/>
      <c r="D582" s="102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3.5" customHeight="1">
      <c r="A583" s="1"/>
      <c r="B583" s="1"/>
      <c r="C583" s="33"/>
      <c r="D583" s="102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3.5" customHeight="1">
      <c r="A584" s="1"/>
      <c r="B584" s="1"/>
      <c r="C584" s="33"/>
      <c r="D584" s="102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3.5" customHeight="1">
      <c r="A585" s="1"/>
      <c r="B585" s="1"/>
      <c r="C585" s="33"/>
      <c r="D585" s="102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3.5" customHeight="1">
      <c r="A586" s="1"/>
      <c r="B586" s="1"/>
      <c r="C586" s="33"/>
      <c r="D586" s="102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3.5" customHeight="1">
      <c r="A587" s="1"/>
      <c r="B587" s="1"/>
      <c r="C587" s="33"/>
      <c r="D587" s="102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3.5" customHeight="1">
      <c r="A588" s="1"/>
      <c r="B588" s="1"/>
      <c r="C588" s="33"/>
      <c r="D588" s="102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3.5" customHeight="1">
      <c r="A589" s="1"/>
      <c r="B589" s="1"/>
      <c r="C589" s="33"/>
      <c r="D589" s="102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3.5" customHeight="1">
      <c r="A590" s="1"/>
      <c r="B590" s="1"/>
      <c r="C590" s="33"/>
      <c r="D590" s="102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3.5" customHeight="1">
      <c r="A591" s="1"/>
      <c r="B591" s="1"/>
      <c r="C591" s="33"/>
      <c r="D591" s="102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3.5" customHeight="1">
      <c r="A592" s="1"/>
      <c r="B592" s="1"/>
      <c r="C592" s="33"/>
      <c r="D592" s="102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3.5" customHeight="1">
      <c r="A593" s="1"/>
      <c r="B593" s="1"/>
      <c r="C593" s="33"/>
      <c r="D593" s="102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3.5" customHeight="1">
      <c r="A594" s="1"/>
      <c r="B594" s="1"/>
      <c r="C594" s="33"/>
      <c r="D594" s="102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3.5" customHeight="1">
      <c r="A595" s="1"/>
      <c r="B595" s="1"/>
      <c r="C595" s="33"/>
      <c r="D595" s="102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3.5" customHeight="1">
      <c r="A596" s="1"/>
      <c r="B596" s="1"/>
      <c r="C596" s="33"/>
      <c r="D596" s="102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3.5" customHeight="1">
      <c r="A597" s="1"/>
      <c r="B597" s="1"/>
      <c r="C597" s="33"/>
      <c r="D597" s="102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3.5" customHeight="1">
      <c r="A598" s="1"/>
      <c r="B598" s="1"/>
      <c r="C598" s="33"/>
      <c r="D598" s="102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3.5" customHeight="1">
      <c r="A599" s="1"/>
      <c r="B599" s="1"/>
      <c r="C599" s="33"/>
      <c r="D599" s="102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3.5" customHeight="1">
      <c r="A600" s="1"/>
      <c r="B600" s="1"/>
      <c r="C600" s="33"/>
      <c r="D600" s="102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3.5" customHeight="1">
      <c r="A601" s="1"/>
      <c r="B601" s="1"/>
      <c r="C601" s="33"/>
      <c r="D601" s="102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3.5" customHeight="1">
      <c r="A602" s="1"/>
      <c r="B602" s="1"/>
      <c r="C602" s="33"/>
      <c r="D602" s="102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3.5" customHeight="1">
      <c r="A603" s="1"/>
      <c r="B603" s="1"/>
      <c r="C603" s="33"/>
      <c r="D603" s="102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3.5" customHeight="1">
      <c r="A604" s="1"/>
      <c r="B604" s="1"/>
      <c r="C604" s="33"/>
      <c r="D604" s="102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3.5" customHeight="1">
      <c r="A605" s="1"/>
      <c r="B605" s="1"/>
      <c r="C605" s="33"/>
      <c r="D605" s="102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3.5" customHeight="1">
      <c r="A606" s="1"/>
      <c r="B606" s="1"/>
      <c r="C606" s="33"/>
      <c r="D606" s="102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3.5" customHeight="1">
      <c r="A607" s="1"/>
      <c r="B607" s="1"/>
      <c r="C607" s="33"/>
      <c r="D607" s="102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3.5" customHeight="1">
      <c r="A608" s="1"/>
      <c r="B608" s="1"/>
      <c r="C608" s="33"/>
      <c r="D608" s="102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3.5" customHeight="1">
      <c r="A609" s="1"/>
      <c r="B609" s="1"/>
      <c r="C609" s="33"/>
      <c r="D609" s="102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3.5" customHeight="1">
      <c r="A610" s="1"/>
      <c r="B610" s="1"/>
      <c r="C610" s="33"/>
      <c r="D610" s="102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3.5" customHeight="1">
      <c r="A611" s="1"/>
      <c r="B611" s="1"/>
      <c r="C611" s="33"/>
      <c r="D611" s="102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3.5" customHeight="1">
      <c r="A612" s="1"/>
      <c r="B612" s="1"/>
      <c r="C612" s="33"/>
      <c r="D612" s="102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3.5" customHeight="1">
      <c r="A613" s="1"/>
      <c r="B613" s="1"/>
      <c r="C613" s="33"/>
      <c r="D613" s="102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3.5" customHeight="1">
      <c r="A614" s="1"/>
      <c r="B614" s="1"/>
      <c r="C614" s="33"/>
      <c r="D614" s="102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3.5" customHeight="1">
      <c r="A615" s="1"/>
      <c r="B615" s="1"/>
      <c r="C615" s="33"/>
      <c r="D615" s="102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3.5" customHeight="1">
      <c r="A616" s="1"/>
      <c r="B616" s="1"/>
      <c r="C616" s="33"/>
      <c r="D616" s="102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3.5" customHeight="1">
      <c r="A617" s="1"/>
      <c r="B617" s="1"/>
      <c r="C617" s="33"/>
      <c r="D617" s="102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3.5" customHeight="1">
      <c r="A618" s="1"/>
      <c r="B618" s="1"/>
      <c r="C618" s="33"/>
      <c r="D618" s="102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3.5" customHeight="1">
      <c r="A619" s="1"/>
      <c r="B619" s="1"/>
      <c r="C619" s="33"/>
      <c r="D619" s="102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3.5" customHeight="1">
      <c r="A620" s="1"/>
      <c r="B620" s="1"/>
      <c r="C620" s="33"/>
      <c r="D620" s="102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3.5" customHeight="1">
      <c r="A621" s="1"/>
      <c r="B621" s="1"/>
      <c r="C621" s="33"/>
      <c r="D621" s="102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3.5" customHeight="1">
      <c r="A622" s="1"/>
      <c r="B622" s="1"/>
      <c r="C622" s="33"/>
      <c r="D622" s="102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3.5" customHeight="1">
      <c r="A623" s="1"/>
      <c r="B623" s="1"/>
      <c r="C623" s="33"/>
      <c r="D623" s="102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3.5" customHeight="1">
      <c r="A624" s="1"/>
      <c r="B624" s="1"/>
      <c r="C624" s="33"/>
      <c r="D624" s="102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3.5" customHeight="1">
      <c r="A625" s="1"/>
      <c r="B625" s="1"/>
      <c r="C625" s="33"/>
      <c r="D625" s="102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3.5" customHeight="1">
      <c r="A626" s="1"/>
      <c r="B626" s="1"/>
      <c r="C626" s="33"/>
      <c r="D626" s="102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3.5" customHeight="1">
      <c r="A627" s="1"/>
      <c r="B627" s="1"/>
      <c r="C627" s="33"/>
      <c r="D627" s="102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3.5" customHeight="1">
      <c r="A628" s="1"/>
      <c r="B628" s="1"/>
      <c r="C628" s="33"/>
      <c r="D628" s="102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3.5" customHeight="1">
      <c r="A629" s="1"/>
      <c r="B629" s="1"/>
      <c r="C629" s="33"/>
      <c r="D629" s="102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3.5" customHeight="1">
      <c r="A630" s="1"/>
      <c r="B630" s="1"/>
      <c r="C630" s="33"/>
      <c r="D630" s="102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3.5" customHeight="1">
      <c r="A631" s="1"/>
      <c r="B631" s="1"/>
      <c r="C631" s="33"/>
      <c r="D631" s="102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3.5" customHeight="1">
      <c r="A632" s="1"/>
      <c r="B632" s="1"/>
      <c r="C632" s="33"/>
      <c r="D632" s="102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3.5" customHeight="1">
      <c r="A633" s="1"/>
      <c r="B633" s="1"/>
      <c r="C633" s="33"/>
      <c r="D633" s="102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3.5" customHeight="1">
      <c r="A634" s="1"/>
      <c r="B634" s="1"/>
      <c r="C634" s="33"/>
      <c r="D634" s="102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3.5" customHeight="1">
      <c r="A635" s="1"/>
      <c r="B635" s="1"/>
      <c r="C635" s="33"/>
      <c r="D635" s="102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3.5" customHeight="1">
      <c r="A636" s="1"/>
      <c r="B636" s="1"/>
      <c r="C636" s="33"/>
      <c r="D636" s="102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3.5" customHeight="1">
      <c r="A637" s="1"/>
      <c r="B637" s="1"/>
      <c r="C637" s="33"/>
      <c r="D637" s="102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3.5" customHeight="1">
      <c r="A638" s="1"/>
      <c r="B638" s="1"/>
      <c r="C638" s="33"/>
      <c r="D638" s="102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3.5" customHeight="1">
      <c r="A639" s="1"/>
      <c r="B639" s="1"/>
      <c r="C639" s="33"/>
      <c r="D639" s="102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3.5" customHeight="1">
      <c r="A640" s="1"/>
      <c r="B640" s="1"/>
      <c r="C640" s="33"/>
      <c r="D640" s="102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3.5" customHeight="1">
      <c r="A641" s="1"/>
      <c r="B641" s="1"/>
      <c r="C641" s="33"/>
      <c r="D641" s="102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3.5" customHeight="1">
      <c r="A642" s="1"/>
      <c r="B642" s="1"/>
      <c r="C642" s="33"/>
      <c r="D642" s="102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3.5" customHeight="1">
      <c r="A643" s="1"/>
      <c r="B643" s="1"/>
      <c r="C643" s="33"/>
      <c r="D643" s="102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3.5" customHeight="1">
      <c r="A644" s="1"/>
      <c r="B644" s="1"/>
      <c r="C644" s="33"/>
      <c r="D644" s="102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3.5" customHeight="1">
      <c r="A645" s="1"/>
      <c r="B645" s="1"/>
      <c r="C645" s="33"/>
      <c r="D645" s="102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3.5" customHeight="1">
      <c r="A646" s="1"/>
      <c r="B646" s="1"/>
      <c r="C646" s="33"/>
      <c r="D646" s="102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3.5" customHeight="1">
      <c r="A647" s="1"/>
      <c r="B647" s="1"/>
      <c r="C647" s="33"/>
      <c r="D647" s="102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3.5" customHeight="1">
      <c r="A648" s="1"/>
      <c r="B648" s="1"/>
      <c r="C648" s="33"/>
      <c r="D648" s="102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3.5" customHeight="1">
      <c r="A649" s="1"/>
      <c r="B649" s="1"/>
      <c r="C649" s="33"/>
      <c r="D649" s="102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3.5" customHeight="1">
      <c r="A650" s="1"/>
      <c r="B650" s="1"/>
      <c r="C650" s="33"/>
      <c r="D650" s="102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3.5" customHeight="1">
      <c r="A651" s="1"/>
      <c r="B651" s="1"/>
      <c r="C651" s="33"/>
      <c r="D651" s="102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3.5" customHeight="1">
      <c r="A652" s="1"/>
      <c r="B652" s="1"/>
      <c r="C652" s="33"/>
      <c r="D652" s="102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3.5" customHeight="1">
      <c r="A653" s="1"/>
      <c r="B653" s="1"/>
      <c r="C653" s="33"/>
      <c r="D653" s="102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3.5" customHeight="1">
      <c r="A654" s="1"/>
      <c r="B654" s="1"/>
      <c r="C654" s="33"/>
      <c r="D654" s="102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3.5" customHeight="1">
      <c r="A655" s="1"/>
      <c r="B655" s="1"/>
      <c r="C655" s="33"/>
      <c r="D655" s="102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3.5" customHeight="1">
      <c r="A656" s="1"/>
      <c r="B656" s="1"/>
      <c r="C656" s="33"/>
      <c r="D656" s="102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3.5" customHeight="1">
      <c r="A657" s="1"/>
      <c r="B657" s="1"/>
      <c r="C657" s="33"/>
      <c r="D657" s="102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3.5" customHeight="1">
      <c r="A658" s="1"/>
      <c r="B658" s="1"/>
      <c r="C658" s="33"/>
      <c r="D658" s="102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3.5" customHeight="1">
      <c r="A659" s="1"/>
      <c r="B659" s="1"/>
      <c r="C659" s="33"/>
      <c r="D659" s="102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3.5" customHeight="1">
      <c r="A660" s="1"/>
      <c r="B660" s="1"/>
      <c r="C660" s="33"/>
      <c r="D660" s="102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3.5" customHeight="1">
      <c r="A661" s="1"/>
      <c r="B661" s="1"/>
      <c r="C661" s="33"/>
      <c r="D661" s="102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3.5" customHeight="1">
      <c r="A662" s="1"/>
      <c r="B662" s="1"/>
      <c r="C662" s="33"/>
      <c r="D662" s="102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3.5" customHeight="1">
      <c r="A663" s="1"/>
      <c r="B663" s="1"/>
      <c r="C663" s="33"/>
      <c r="D663" s="102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3.5" customHeight="1">
      <c r="A664" s="1"/>
      <c r="B664" s="1"/>
      <c r="C664" s="33"/>
      <c r="D664" s="102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3.5" customHeight="1">
      <c r="A665" s="1"/>
      <c r="B665" s="1"/>
      <c r="C665" s="33"/>
      <c r="D665" s="102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3.5" customHeight="1">
      <c r="A666" s="1"/>
      <c r="B666" s="1"/>
      <c r="C666" s="33"/>
      <c r="D666" s="102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3.5" customHeight="1">
      <c r="A667" s="1"/>
      <c r="B667" s="1"/>
      <c r="C667" s="33"/>
      <c r="D667" s="102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3.5" customHeight="1">
      <c r="A668" s="1"/>
      <c r="B668" s="1"/>
      <c r="C668" s="33"/>
      <c r="D668" s="102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3.5" customHeight="1">
      <c r="A669" s="1"/>
      <c r="B669" s="1"/>
      <c r="C669" s="33"/>
      <c r="D669" s="102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3.5" customHeight="1">
      <c r="A670" s="1"/>
      <c r="B670" s="1"/>
      <c r="C670" s="33"/>
      <c r="D670" s="102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3.5" customHeight="1">
      <c r="A671" s="1"/>
      <c r="B671" s="1"/>
      <c r="C671" s="33"/>
      <c r="D671" s="102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3.5" customHeight="1">
      <c r="A672" s="1"/>
      <c r="B672" s="1"/>
      <c r="C672" s="33"/>
      <c r="D672" s="102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3.5" customHeight="1">
      <c r="A673" s="1"/>
      <c r="B673" s="1"/>
      <c r="C673" s="33"/>
      <c r="D673" s="102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3.5" customHeight="1">
      <c r="A674" s="1"/>
      <c r="B674" s="1"/>
      <c r="C674" s="33"/>
      <c r="D674" s="102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3.5" customHeight="1">
      <c r="A675" s="1"/>
      <c r="B675" s="1"/>
      <c r="C675" s="33"/>
      <c r="D675" s="102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3.5" customHeight="1">
      <c r="A676" s="1"/>
      <c r="B676" s="1"/>
      <c r="C676" s="33"/>
      <c r="D676" s="102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3.5" customHeight="1">
      <c r="A677" s="1"/>
      <c r="B677" s="1"/>
      <c r="C677" s="33"/>
      <c r="D677" s="102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3.5" customHeight="1">
      <c r="A678" s="1"/>
      <c r="B678" s="1"/>
      <c r="C678" s="33"/>
      <c r="D678" s="102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3.5" customHeight="1">
      <c r="A679" s="1"/>
      <c r="B679" s="1"/>
      <c r="C679" s="33"/>
      <c r="D679" s="102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3.5" customHeight="1">
      <c r="A680" s="1"/>
      <c r="B680" s="1"/>
      <c r="C680" s="33"/>
      <c r="D680" s="102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3.5" customHeight="1">
      <c r="A681" s="1"/>
      <c r="B681" s="1"/>
      <c r="C681" s="33"/>
      <c r="D681" s="102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3.5" customHeight="1">
      <c r="A682" s="1"/>
      <c r="B682" s="1"/>
      <c r="C682" s="33"/>
      <c r="D682" s="102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3.5" customHeight="1">
      <c r="A683" s="1"/>
      <c r="B683" s="1"/>
      <c r="C683" s="33"/>
      <c r="D683" s="102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3.5" customHeight="1">
      <c r="A684" s="1"/>
      <c r="B684" s="1"/>
      <c r="C684" s="33"/>
      <c r="D684" s="102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3.5" customHeight="1">
      <c r="A685" s="1"/>
      <c r="B685" s="1"/>
      <c r="C685" s="33"/>
      <c r="D685" s="102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3.5" customHeight="1">
      <c r="A686" s="1"/>
      <c r="B686" s="1"/>
      <c r="C686" s="33"/>
      <c r="D686" s="102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3.5" customHeight="1">
      <c r="A687" s="1"/>
      <c r="B687" s="1"/>
      <c r="C687" s="33"/>
      <c r="D687" s="102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3.5" customHeight="1">
      <c r="A688" s="1"/>
      <c r="B688" s="1"/>
      <c r="C688" s="33"/>
      <c r="D688" s="102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3.5" customHeight="1">
      <c r="A689" s="1"/>
      <c r="B689" s="1"/>
      <c r="C689" s="33"/>
      <c r="D689" s="102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3.5" customHeight="1">
      <c r="A690" s="1"/>
      <c r="B690" s="1"/>
      <c r="C690" s="33"/>
      <c r="D690" s="102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3.5" customHeight="1">
      <c r="A691" s="1"/>
      <c r="B691" s="1"/>
      <c r="C691" s="33"/>
      <c r="D691" s="102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3.5" customHeight="1">
      <c r="A692" s="1"/>
      <c r="B692" s="1"/>
      <c r="C692" s="33"/>
      <c r="D692" s="102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3.5" customHeight="1">
      <c r="A693" s="1"/>
      <c r="B693" s="1"/>
      <c r="C693" s="33"/>
      <c r="D693" s="102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3.5" customHeight="1">
      <c r="A694" s="1"/>
      <c r="B694" s="1"/>
      <c r="C694" s="33"/>
      <c r="D694" s="102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3.5" customHeight="1">
      <c r="A695" s="1"/>
      <c r="B695" s="1"/>
      <c r="C695" s="33"/>
      <c r="D695" s="102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3.5" customHeight="1">
      <c r="A696" s="1"/>
      <c r="B696" s="1"/>
      <c r="C696" s="33"/>
      <c r="D696" s="102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3.5" customHeight="1">
      <c r="A697" s="1"/>
      <c r="B697" s="1"/>
      <c r="C697" s="33"/>
      <c r="D697" s="102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3.5" customHeight="1">
      <c r="A698" s="1"/>
      <c r="B698" s="1"/>
      <c r="C698" s="33"/>
      <c r="D698" s="102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3.5" customHeight="1">
      <c r="A699" s="1"/>
      <c r="B699" s="1"/>
      <c r="C699" s="33"/>
      <c r="D699" s="102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3.5" customHeight="1">
      <c r="A700" s="1"/>
      <c r="B700" s="1"/>
      <c r="C700" s="33"/>
      <c r="D700" s="102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3.5" customHeight="1">
      <c r="A701" s="1"/>
      <c r="B701" s="1"/>
      <c r="C701" s="33"/>
      <c r="D701" s="102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3.5" customHeight="1">
      <c r="A702" s="1"/>
      <c r="B702" s="1"/>
      <c r="C702" s="33"/>
      <c r="D702" s="102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3.5" customHeight="1">
      <c r="A703" s="1"/>
      <c r="B703" s="1"/>
      <c r="C703" s="33"/>
      <c r="D703" s="102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3.5" customHeight="1">
      <c r="A704" s="1"/>
      <c r="B704" s="1"/>
      <c r="C704" s="33"/>
      <c r="D704" s="102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3.5" customHeight="1">
      <c r="A705" s="1"/>
      <c r="B705" s="1"/>
      <c r="C705" s="33"/>
      <c r="D705" s="102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3.5" customHeight="1">
      <c r="A706" s="1"/>
      <c r="B706" s="1"/>
      <c r="C706" s="33"/>
      <c r="D706" s="102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3.5" customHeight="1">
      <c r="A707" s="1"/>
      <c r="B707" s="1"/>
      <c r="C707" s="33"/>
      <c r="D707" s="102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3.5" customHeight="1">
      <c r="A708" s="1"/>
      <c r="B708" s="1"/>
      <c r="C708" s="33"/>
      <c r="D708" s="102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3.5" customHeight="1">
      <c r="A709" s="1"/>
      <c r="B709" s="1"/>
      <c r="C709" s="33"/>
      <c r="D709" s="102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3.5" customHeight="1">
      <c r="A710" s="1"/>
      <c r="B710" s="1"/>
      <c r="C710" s="33"/>
      <c r="D710" s="102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3.5" customHeight="1">
      <c r="A711" s="1"/>
      <c r="B711" s="1"/>
      <c r="C711" s="33"/>
      <c r="D711" s="102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3.5" customHeight="1">
      <c r="A712" s="1"/>
      <c r="B712" s="1"/>
      <c r="C712" s="33"/>
      <c r="D712" s="102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3.5" customHeight="1">
      <c r="A713" s="1"/>
      <c r="B713" s="1"/>
      <c r="C713" s="33"/>
      <c r="D713" s="102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3.5" customHeight="1">
      <c r="A714" s="1"/>
      <c r="B714" s="1"/>
      <c r="C714" s="33"/>
      <c r="D714" s="102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3.5" customHeight="1">
      <c r="A715" s="1"/>
      <c r="B715" s="1"/>
      <c r="C715" s="33"/>
      <c r="D715" s="102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3.5" customHeight="1">
      <c r="A716" s="1"/>
      <c r="B716" s="1"/>
      <c r="C716" s="33"/>
      <c r="D716" s="102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3.5" customHeight="1">
      <c r="A717" s="1"/>
      <c r="B717" s="1"/>
      <c r="C717" s="33"/>
      <c r="D717" s="102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3.5" customHeight="1">
      <c r="A718" s="1"/>
      <c r="B718" s="1"/>
      <c r="C718" s="33"/>
      <c r="D718" s="102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3.5" customHeight="1">
      <c r="A719" s="1"/>
      <c r="B719" s="1"/>
      <c r="C719" s="33"/>
      <c r="D719" s="102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3.5" customHeight="1">
      <c r="A720" s="1"/>
      <c r="B720" s="1"/>
      <c r="C720" s="33"/>
      <c r="D720" s="102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3.5" customHeight="1">
      <c r="A721" s="1"/>
      <c r="B721" s="1"/>
      <c r="C721" s="33"/>
      <c r="D721" s="102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3.5" customHeight="1">
      <c r="A722" s="1"/>
      <c r="B722" s="1"/>
      <c r="C722" s="33"/>
      <c r="D722" s="102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3.5" customHeight="1">
      <c r="A723" s="1"/>
      <c r="B723" s="1"/>
      <c r="C723" s="33"/>
      <c r="D723" s="102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3.5" customHeight="1">
      <c r="A724" s="1"/>
      <c r="B724" s="1"/>
      <c r="C724" s="33"/>
      <c r="D724" s="102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3.5" customHeight="1">
      <c r="A725" s="1"/>
      <c r="B725" s="1"/>
      <c r="C725" s="33"/>
      <c r="D725" s="102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3.5" customHeight="1">
      <c r="A726" s="1"/>
      <c r="B726" s="1"/>
      <c r="C726" s="33"/>
      <c r="D726" s="102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3.5" customHeight="1">
      <c r="A727" s="1"/>
      <c r="B727" s="1"/>
      <c r="C727" s="33"/>
      <c r="D727" s="102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3.5" customHeight="1">
      <c r="A728" s="1"/>
      <c r="B728" s="1"/>
      <c r="C728" s="33"/>
      <c r="D728" s="102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3.5" customHeight="1">
      <c r="A729" s="1"/>
      <c r="B729" s="1"/>
      <c r="C729" s="33"/>
      <c r="D729" s="102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3.5" customHeight="1">
      <c r="A730" s="1"/>
      <c r="B730" s="1"/>
      <c r="C730" s="33"/>
      <c r="D730" s="102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3.5" customHeight="1">
      <c r="A731" s="1"/>
      <c r="B731" s="1"/>
      <c r="C731" s="33"/>
      <c r="D731" s="102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3.5" customHeight="1">
      <c r="A732" s="1"/>
      <c r="B732" s="1"/>
      <c r="C732" s="33"/>
      <c r="D732" s="102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3.5" customHeight="1">
      <c r="A733" s="1"/>
      <c r="B733" s="1"/>
      <c r="C733" s="33"/>
      <c r="D733" s="102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3.5" customHeight="1">
      <c r="A734" s="1"/>
      <c r="B734" s="1"/>
      <c r="C734" s="33"/>
      <c r="D734" s="102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3.5" customHeight="1">
      <c r="A735" s="1"/>
      <c r="B735" s="1"/>
      <c r="C735" s="33"/>
      <c r="D735" s="102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3.5" customHeight="1">
      <c r="A736" s="1"/>
      <c r="B736" s="1"/>
      <c r="C736" s="33"/>
      <c r="D736" s="102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3.5" customHeight="1">
      <c r="A737" s="1"/>
      <c r="B737" s="1"/>
      <c r="C737" s="33"/>
      <c r="D737" s="102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3.5" customHeight="1">
      <c r="A738" s="1"/>
      <c r="B738" s="1"/>
      <c r="C738" s="33"/>
      <c r="D738" s="102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3.5" customHeight="1">
      <c r="A739" s="1"/>
      <c r="B739" s="1"/>
      <c r="C739" s="33"/>
      <c r="D739" s="102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3.5" customHeight="1">
      <c r="A740" s="1"/>
      <c r="B740" s="1"/>
      <c r="C740" s="33"/>
      <c r="D740" s="102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3.5" customHeight="1">
      <c r="A741" s="1"/>
      <c r="B741" s="1"/>
      <c r="C741" s="33"/>
      <c r="D741" s="102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3.5" customHeight="1">
      <c r="A742" s="1"/>
      <c r="B742" s="1"/>
      <c r="C742" s="33"/>
      <c r="D742" s="102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3.5" customHeight="1">
      <c r="A743" s="1"/>
      <c r="B743" s="1"/>
      <c r="C743" s="33"/>
      <c r="D743" s="102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3.5" customHeight="1">
      <c r="A744" s="1"/>
      <c r="B744" s="1"/>
      <c r="C744" s="33"/>
      <c r="D744" s="102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3.5" customHeight="1">
      <c r="A745" s="1"/>
      <c r="B745" s="1"/>
      <c r="C745" s="33"/>
      <c r="D745" s="102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3.5" customHeight="1">
      <c r="A746" s="1"/>
      <c r="B746" s="1"/>
      <c r="C746" s="33"/>
      <c r="D746" s="102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3.5" customHeight="1">
      <c r="A747" s="1"/>
      <c r="B747" s="1"/>
      <c r="C747" s="33"/>
      <c r="D747" s="102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3.5" customHeight="1">
      <c r="A748" s="1"/>
      <c r="B748" s="1"/>
      <c r="C748" s="33"/>
      <c r="D748" s="102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3.5" customHeight="1">
      <c r="A749" s="1"/>
      <c r="B749" s="1"/>
      <c r="C749" s="33"/>
      <c r="D749" s="102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3.5" customHeight="1">
      <c r="A750" s="1"/>
      <c r="B750" s="1"/>
      <c r="C750" s="33"/>
      <c r="D750" s="102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3.5" customHeight="1">
      <c r="A751" s="1"/>
      <c r="B751" s="1"/>
      <c r="C751" s="33"/>
      <c r="D751" s="102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3.5" customHeight="1">
      <c r="A752" s="1"/>
      <c r="B752" s="1"/>
      <c r="C752" s="33"/>
      <c r="D752" s="102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3.5" customHeight="1">
      <c r="A753" s="1"/>
      <c r="B753" s="1"/>
      <c r="C753" s="33"/>
      <c r="D753" s="102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3.5" customHeight="1">
      <c r="A754" s="1"/>
      <c r="B754" s="1"/>
      <c r="C754" s="33"/>
      <c r="D754" s="102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3.5" customHeight="1">
      <c r="A755" s="1"/>
      <c r="B755" s="1"/>
      <c r="C755" s="33"/>
      <c r="D755" s="102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3.5" customHeight="1">
      <c r="A756" s="1"/>
      <c r="B756" s="1"/>
      <c r="C756" s="33"/>
      <c r="D756" s="102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3.5" customHeight="1">
      <c r="A757" s="1"/>
      <c r="B757" s="1"/>
      <c r="C757" s="33"/>
      <c r="D757" s="102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3.5" customHeight="1">
      <c r="A758" s="1"/>
      <c r="B758" s="1"/>
      <c r="C758" s="33"/>
      <c r="D758" s="102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3.5" customHeight="1">
      <c r="A759" s="1"/>
      <c r="B759" s="1"/>
      <c r="C759" s="33"/>
      <c r="D759" s="102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3.5" customHeight="1">
      <c r="A760" s="1"/>
      <c r="B760" s="1"/>
      <c r="C760" s="33"/>
      <c r="D760" s="102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3.5" customHeight="1">
      <c r="A761" s="1"/>
      <c r="B761" s="1"/>
      <c r="C761" s="33"/>
      <c r="D761" s="102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3.5" customHeight="1">
      <c r="A762" s="1"/>
      <c r="B762" s="1"/>
      <c r="C762" s="33"/>
      <c r="D762" s="102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3.5" customHeight="1">
      <c r="A763" s="1"/>
      <c r="B763" s="1"/>
      <c r="C763" s="33"/>
      <c r="D763" s="102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3.5" customHeight="1">
      <c r="A764" s="1"/>
      <c r="B764" s="1"/>
      <c r="C764" s="33"/>
      <c r="D764" s="102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3.5" customHeight="1">
      <c r="A765" s="1"/>
      <c r="B765" s="1"/>
      <c r="C765" s="33"/>
      <c r="D765" s="102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3.5" customHeight="1">
      <c r="A766" s="1"/>
      <c r="B766" s="1"/>
      <c r="C766" s="33"/>
      <c r="D766" s="102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3.5" customHeight="1">
      <c r="A767" s="1"/>
      <c r="B767" s="1"/>
      <c r="C767" s="33"/>
      <c r="D767" s="102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3.5" customHeight="1">
      <c r="A768" s="1"/>
      <c r="B768" s="1"/>
      <c r="C768" s="33"/>
      <c r="D768" s="102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3.5" customHeight="1">
      <c r="A769" s="1"/>
      <c r="B769" s="1"/>
      <c r="C769" s="33"/>
      <c r="D769" s="102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3.5" customHeight="1">
      <c r="A770" s="1"/>
      <c r="B770" s="1"/>
      <c r="C770" s="33"/>
      <c r="D770" s="102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3.5" customHeight="1">
      <c r="A771" s="1"/>
      <c r="B771" s="1"/>
      <c r="C771" s="33"/>
      <c r="D771" s="102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3.5" customHeight="1">
      <c r="A772" s="1"/>
      <c r="B772" s="1"/>
      <c r="C772" s="33"/>
      <c r="D772" s="102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3.5" customHeight="1">
      <c r="A773" s="1"/>
      <c r="B773" s="1"/>
      <c r="C773" s="33"/>
      <c r="D773" s="102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3.5" customHeight="1">
      <c r="A774" s="1"/>
      <c r="B774" s="1"/>
      <c r="C774" s="33"/>
      <c r="D774" s="102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3.5" customHeight="1">
      <c r="A775" s="1"/>
      <c r="B775" s="1"/>
      <c r="C775" s="33"/>
      <c r="D775" s="102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3.5" customHeight="1">
      <c r="A776" s="1"/>
      <c r="B776" s="1"/>
      <c r="C776" s="33"/>
      <c r="D776" s="102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3.5" customHeight="1">
      <c r="A777" s="1"/>
      <c r="B777" s="1"/>
      <c r="C777" s="33"/>
      <c r="D777" s="102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3.5" customHeight="1">
      <c r="A778" s="1"/>
      <c r="B778" s="1"/>
      <c r="C778" s="33"/>
      <c r="D778" s="102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3.5" customHeight="1">
      <c r="A779" s="1"/>
      <c r="B779" s="1"/>
      <c r="C779" s="33"/>
      <c r="D779" s="102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3.5" customHeight="1">
      <c r="A780" s="1"/>
      <c r="B780" s="1"/>
      <c r="C780" s="33"/>
      <c r="D780" s="102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3.5" customHeight="1">
      <c r="A781" s="1"/>
      <c r="B781" s="1"/>
      <c r="C781" s="33"/>
      <c r="D781" s="102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3.5" customHeight="1">
      <c r="A782" s="1"/>
      <c r="B782" s="1"/>
      <c r="C782" s="33"/>
      <c r="D782" s="102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3.5" customHeight="1">
      <c r="A783" s="1"/>
      <c r="B783" s="1"/>
      <c r="C783" s="33"/>
      <c r="D783" s="102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3.5" customHeight="1">
      <c r="A784" s="1"/>
      <c r="B784" s="1"/>
      <c r="C784" s="33"/>
      <c r="D784" s="102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3.5" customHeight="1">
      <c r="A785" s="1"/>
      <c r="B785" s="1"/>
      <c r="C785" s="33"/>
      <c r="D785" s="102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3.5" customHeight="1">
      <c r="A786" s="1"/>
      <c r="B786" s="1"/>
      <c r="C786" s="33"/>
      <c r="D786" s="102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3.5" customHeight="1">
      <c r="A787" s="1"/>
      <c r="B787" s="1"/>
      <c r="C787" s="33"/>
      <c r="D787" s="102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3.5" customHeight="1">
      <c r="A788" s="1"/>
      <c r="B788" s="1"/>
      <c r="C788" s="33"/>
      <c r="D788" s="102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3.5" customHeight="1">
      <c r="A789" s="1"/>
      <c r="B789" s="1"/>
      <c r="C789" s="33"/>
      <c r="D789" s="102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3.5" customHeight="1">
      <c r="A790" s="1"/>
      <c r="B790" s="1"/>
      <c r="C790" s="33"/>
      <c r="D790" s="102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3.5" customHeight="1">
      <c r="A791" s="1"/>
      <c r="B791" s="1"/>
      <c r="C791" s="33"/>
      <c r="D791" s="102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3.5" customHeight="1">
      <c r="A792" s="1"/>
      <c r="B792" s="1"/>
      <c r="C792" s="33"/>
      <c r="D792" s="102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3.5" customHeight="1">
      <c r="A793" s="1"/>
      <c r="B793" s="1"/>
      <c r="C793" s="33"/>
      <c r="D793" s="102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3.5" customHeight="1">
      <c r="A794" s="1"/>
      <c r="B794" s="1"/>
      <c r="C794" s="33"/>
      <c r="D794" s="102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3.5" customHeight="1">
      <c r="A795" s="1"/>
      <c r="B795" s="1"/>
      <c r="C795" s="33"/>
      <c r="D795" s="102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3.5" customHeight="1">
      <c r="A796" s="1"/>
      <c r="B796" s="1"/>
      <c r="C796" s="33"/>
      <c r="D796" s="102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3.5" customHeight="1">
      <c r="A797" s="1"/>
      <c r="B797" s="1"/>
      <c r="C797" s="33"/>
      <c r="D797" s="102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3.5" customHeight="1">
      <c r="A798" s="1"/>
      <c r="B798" s="1"/>
      <c r="C798" s="33"/>
      <c r="D798" s="102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3.5" customHeight="1">
      <c r="A799" s="1"/>
      <c r="B799" s="1"/>
      <c r="C799" s="33"/>
      <c r="D799" s="102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3.5" customHeight="1">
      <c r="A800" s="1"/>
      <c r="B800" s="1"/>
      <c r="C800" s="33"/>
      <c r="D800" s="102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3.5" customHeight="1">
      <c r="A801" s="1"/>
      <c r="B801" s="1"/>
      <c r="C801" s="33"/>
      <c r="D801" s="102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3.5" customHeight="1">
      <c r="A802" s="1"/>
      <c r="B802" s="1"/>
      <c r="C802" s="33"/>
      <c r="D802" s="102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3.5" customHeight="1">
      <c r="A803" s="1"/>
      <c r="B803" s="1"/>
      <c r="C803" s="33"/>
      <c r="D803" s="102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3.5" customHeight="1">
      <c r="A804" s="1"/>
      <c r="B804" s="1"/>
      <c r="C804" s="33"/>
      <c r="D804" s="102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3.5" customHeight="1">
      <c r="A805" s="1"/>
      <c r="B805" s="1"/>
      <c r="C805" s="33"/>
      <c r="D805" s="102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3.5" customHeight="1">
      <c r="A806" s="1"/>
      <c r="B806" s="1"/>
      <c r="C806" s="33"/>
      <c r="D806" s="102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3.5" customHeight="1">
      <c r="A807" s="1"/>
      <c r="B807" s="1"/>
      <c r="C807" s="33"/>
      <c r="D807" s="102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3.5" customHeight="1">
      <c r="A808" s="1"/>
      <c r="B808" s="1"/>
      <c r="C808" s="33"/>
      <c r="D808" s="102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3.5" customHeight="1">
      <c r="A809" s="1"/>
      <c r="B809" s="1"/>
      <c r="C809" s="33"/>
      <c r="D809" s="102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3.5" customHeight="1">
      <c r="A810" s="1"/>
      <c r="B810" s="1"/>
      <c r="C810" s="33"/>
      <c r="D810" s="102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3.5" customHeight="1">
      <c r="A811" s="1"/>
      <c r="B811" s="1"/>
      <c r="C811" s="33"/>
      <c r="D811" s="102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3.5" customHeight="1">
      <c r="A812" s="1"/>
      <c r="B812" s="1"/>
      <c r="C812" s="33"/>
      <c r="D812" s="102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3.5" customHeight="1">
      <c r="A813" s="1"/>
      <c r="B813" s="1"/>
      <c r="C813" s="33"/>
      <c r="D813" s="102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3.5" customHeight="1">
      <c r="A814" s="1"/>
      <c r="B814" s="1"/>
      <c r="C814" s="33"/>
      <c r="D814" s="102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3.5" customHeight="1">
      <c r="A815" s="1"/>
      <c r="B815" s="1"/>
      <c r="C815" s="33"/>
      <c r="D815" s="102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3.5" customHeight="1">
      <c r="A816" s="1"/>
      <c r="B816" s="1"/>
      <c r="C816" s="33"/>
      <c r="D816" s="102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3.5" customHeight="1">
      <c r="A817" s="1"/>
      <c r="B817" s="1"/>
      <c r="C817" s="33"/>
      <c r="D817" s="102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3.5" customHeight="1">
      <c r="A818" s="1"/>
      <c r="B818" s="1"/>
      <c r="C818" s="33"/>
      <c r="D818" s="102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3.5" customHeight="1">
      <c r="A819" s="1"/>
      <c r="B819" s="1"/>
      <c r="C819" s="33"/>
      <c r="D819" s="102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3.5" customHeight="1">
      <c r="A820" s="1"/>
      <c r="B820" s="1"/>
      <c r="C820" s="33"/>
      <c r="D820" s="102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3.5" customHeight="1">
      <c r="A821" s="1"/>
      <c r="B821" s="1"/>
      <c r="C821" s="33"/>
      <c r="D821" s="102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3.5" customHeight="1">
      <c r="A822" s="1"/>
      <c r="B822" s="1"/>
      <c r="C822" s="33"/>
      <c r="D822" s="102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3.5" customHeight="1">
      <c r="A823" s="1"/>
      <c r="B823" s="1"/>
      <c r="C823" s="33"/>
      <c r="D823" s="102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3.5" customHeight="1">
      <c r="A824" s="1"/>
      <c r="B824" s="1"/>
      <c r="C824" s="33"/>
      <c r="D824" s="102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3.5" customHeight="1">
      <c r="A825" s="1"/>
      <c r="B825" s="1"/>
      <c r="C825" s="33"/>
      <c r="D825" s="102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3.5" customHeight="1">
      <c r="A826" s="1"/>
      <c r="B826" s="1"/>
      <c r="C826" s="33"/>
      <c r="D826" s="102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3.5" customHeight="1">
      <c r="A827" s="1"/>
      <c r="B827" s="1"/>
      <c r="C827" s="33"/>
      <c r="D827" s="102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3.5" customHeight="1">
      <c r="A828" s="1"/>
      <c r="B828" s="1"/>
      <c r="C828" s="33"/>
      <c r="D828" s="102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3.5" customHeight="1">
      <c r="A829" s="1"/>
      <c r="B829" s="1"/>
      <c r="C829" s="33"/>
      <c r="D829" s="102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3.5" customHeight="1">
      <c r="A830" s="1"/>
      <c r="B830" s="1"/>
      <c r="C830" s="33"/>
      <c r="D830" s="102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3.5" customHeight="1">
      <c r="A831" s="1"/>
      <c r="B831" s="1"/>
      <c r="C831" s="33"/>
      <c r="D831" s="102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3.5" customHeight="1">
      <c r="A832" s="1"/>
      <c r="B832" s="1"/>
      <c r="C832" s="33"/>
      <c r="D832" s="102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3.5" customHeight="1">
      <c r="A833" s="1"/>
      <c r="B833" s="1"/>
      <c r="C833" s="33"/>
      <c r="D833" s="102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3.5" customHeight="1">
      <c r="A834" s="1"/>
      <c r="B834" s="1"/>
      <c r="C834" s="33"/>
      <c r="D834" s="102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3.5" customHeight="1">
      <c r="A835" s="1"/>
      <c r="B835" s="1"/>
      <c r="C835" s="33"/>
      <c r="D835" s="102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3.5" customHeight="1">
      <c r="A836" s="1"/>
      <c r="B836" s="1"/>
      <c r="C836" s="33"/>
      <c r="D836" s="102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3.5" customHeight="1">
      <c r="A837" s="1"/>
      <c r="B837" s="1"/>
      <c r="C837" s="33"/>
      <c r="D837" s="102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3.5" customHeight="1">
      <c r="A838" s="1"/>
      <c r="B838" s="1"/>
      <c r="C838" s="33"/>
      <c r="D838" s="102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3.5" customHeight="1">
      <c r="A839" s="1"/>
      <c r="B839" s="1"/>
      <c r="C839" s="33"/>
      <c r="D839" s="102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3.5" customHeight="1">
      <c r="A840" s="1"/>
      <c r="B840" s="1"/>
      <c r="C840" s="33"/>
      <c r="D840" s="102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3.5" customHeight="1">
      <c r="A841" s="1"/>
      <c r="B841" s="1"/>
      <c r="C841" s="33"/>
      <c r="D841" s="102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3.5" customHeight="1">
      <c r="A842" s="1"/>
      <c r="B842" s="1"/>
      <c r="C842" s="33"/>
      <c r="D842" s="102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3.5" customHeight="1">
      <c r="A843" s="1"/>
      <c r="B843" s="1"/>
      <c r="C843" s="33"/>
      <c r="D843" s="102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3.5" customHeight="1">
      <c r="A844" s="1"/>
      <c r="B844" s="1"/>
      <c r="C844" s="33"/>
      <c r="D844" s="102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3.5" customHeight="1">
      <c r="A845" s="1"/>
      <c r="B845" s="1"/>
      <c r="C845" s="33"/>
      <c r="D845" s="102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3.5" customHeight="1">
      <c r="A846" s="1"/>
      <c r="B846" s="1"/>
      <c r="C846" s="33"/>
      <c r="D846" s="102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3.5" customHeight="1">
      <c r="A847" s="1"/>
      <c r="B847" s="1"/>
      <c r="C847" s="33"/>
      <c r="D847" s="102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3.5" customHeight="1">
      <c r="A848" s="1"/>
      <c r="B848" s="1"/>
      <c r="C848" s="33"/>
      <c r="D848" s="102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3.5" customHeight="1">
      <c r="A849" s="1"/>
      <c r="B849" s="1"/>
      <c r="C849" s="33"/>
      <c r="D849" s="102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3.5" customHeight="1">
      <c r="A850" s="1"/>
      <c r="B850" s="1"/>
      <c r="C850" s="33"/>
      <c r="D850" s="102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3.5" customHeight="1">
      <c r="A851" s="1"/>
      <c r="B851" s="1"/>
      <c r="C851" s="33"/>
      <c r="D851" s="102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3.5" customHeight="1">
      <c r="A852" s="1"/>
      <c r="B852" s="1"/>
      <c r="C852" s="33"/>
      <c r="D852" s="102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3.5" customHeight="1">
      <c r="A853" s="1"/>
      <c r="B853" s="1"/>
      <c r="C853" s="33"/>
      <c r="D853" s="102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3.5" customHeight="1">
      <c r="A854" s="1"/>
      <c r="B854" s="1"/>
      <c r="C854" s="33"/>
      <c r="D854" s="102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3.5" customHeight="1">
      <c r="A855" s="1"/>
      <c r="B855" s="1"/>
      <c r="C855" s="33"/>
      <c r="D855" s="102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3.5" customHeight="1">
      <c r="A856" s="1"/>
      <c r="B856" s="1"/>
      <c r="C856" s="33"/>
      <c r="D856" s="102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3.5" customHeight="1">
      <c r="A857" s="1"/>
      <c r="B857" s="1"/>
      <c r="C857" s="33"/>
      <c r="D857" s="102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3.5" customHeight="1">
      <c r="A858" s="1"/>
      <c r="B858" s="1"/>
      <c r="C858" s="33"/>
      <c r="D858" s="102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3.5" customHeight="1">
      <c r="A859" s="1"/>
      <c r="B859" s="1"/>
      <c r="C859" s="33"/>
      <c r="D859" s="102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3.5" customHeight="1">
      <c r="A860" s="1"/>
      <c r="B860" s="1"/>
      <c r="C860" s="33"/>
      <c r="D860" s="102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3.5" customHeight="1">
      <c r="A861" s="1"/>
      <c r="B861" s="1"/>
      <c r="C861" s="33"/>
      <c r="D861" s="102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3.5" customHeight="1">
      <c r="A862" s="1"/>
      <c r="B862" s="1"/>
      <c r="C862" s="33"/>
      <c r="D862" s="102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3.5" customHeight="1">
      <c r="A863" s="1"/>
      <c r="B863" s="1"/>
      <c r="C863" s="33"/>
      <c r="D863" s="102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3.5" customHeight="1">
      <c r="A864" s="1"/>
      <c r="B864" s="1"/>
      <c r="C864" s="33"/>
      <c r="D864" s="102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3.5" customHeight="1">
      <c r="A865" s="1"/>
      <c r="B865" s="1"/>
      <c r="C865" s="33"/>
      <c r="D865" s="102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3.5" customHeight="1">
      <c r="A866" s="1"/>
      <c r="B866" s="1"/>
      <c r="C866" s="33"/>
      <c r="D866" s="102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3.5" customHeight="1">
      <c r="A867" s="1"/>
      <c r="B867" s="1"/>
      <c r="C867" s="33"/>
      <c r="D867" s="102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3.5" customHeight="1">
      <c r="A868" s="1"/>
      <c r="B868" s="1"/>
      <c r="C868" s="33"/>
      <c r="D868" s="102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3.5" customHeight="1">
      <c r="A869" s="1"/>
      <c r="B869" s="1"/>
      <c r="C869" s="33"/>
      <c r="D869" s="102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3.5" customHeight="1">
      <c r="A870" s="1"/>
      <c r="B870" s="1"/>
      <c r="C870" s="33"/>
      <c r="D870" s="102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3.5" customHeight="1">
      <c r="A871" s="1"/>
      <c r="B871" s="1"/>
      <c r="C871" s="33"/>
      <c r="D871" s="102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3.5" customHeight="1">
      <c r="A872" s="1"/>
      <c r="B872" s="1"/>
      <c r="C872" s="33"/>
      <c r="D872" s="102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3.5" customHeight="1">
      <c r="A873" s="1"/>
      <c r="B873" s="1"/>
      <c r="C873" s="33"/>
      <c r="D873" s="102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3.5" customHeight="1">
      <c r="A874" s="1"/>
      <c r="B874" s="1"/>
      <c r="C874" s="33"/>
      <c r="D874" s="102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3.5" customHeight="1">
      <c r="A875" s="1"/>
      <c r="B875" s="1"/>
      <c r="C875" s="33"/>
      <c r="D875" s="102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3.5" customHeight="1">
      <c r="A876" s="1"/>
      <c r="B876" s="1"/>
      <c r="C876" s="33"/>
      <c r="D876" s="102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3.5" customHeight="1">
      <c r="A877" s="1"/>
      <c r="B877" s="1"/>
      <c r="C877" s="33"/>
      <c r="D877" s="102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3.5" customHeight="1">
      <c r="A878" s="1"/>
      <c r="B878" s="1"/>
      <c r="C878" s="33"/>
      <c r="D878" s="102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3.5" customHeight="1">
      <c r="A879" s="1"/>
      <c r="B879" s="1"/>
      <c r="C879" s="33"/>
      <c r="D879" s="102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3.5" customHeight="1">
      <c r="A880" s="1"/>
      <c r="B880" s="1"/>
      <c r="C880" s="33"/>
      <c r="D880" s="102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3.5" customHeight="1">
      <c r="A881" s="1"/>
      <c r="B881" s="1"/>
      <c r="C881" s="33"/>
      <c r="D881" s="102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3.5" customHeight="1">
      <c r="A882" s="1"/>
      <c r="B882" s="1"/>
      <c r="C882" s="33"/>
      <c r="D882" s="102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3.5" customHeight="1">
      <c r="A883" s="1"/>
      <c r="B883" s="1"/>
      <c r="C883" s="33"/>
      <c r="D883" s="102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3.5" customHeight="1">
      <c r="A884" s="1"/>
      <c r="B884" s="1"/>
      <c r="C884" s="33"/>
      <c r="D884" s="102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3.5" customHeight="1">
      <c r="A885" s="1"/>
      <c r="B885" s="1"/>
      <c r="C885" s="33"/>
      <c r="D885" s="102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3.5" customHeight="1">
      <c r="A886" s="1"/>
      <c r="B886" s="1"/>
      <c r="C886" s="33"/>
      <c r="D886" s="102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3.5" customHeight="1">
      <c r="A887" s="1"/>
      <c r="B887" s="1"/>
      <c r="C887" s="33"/>
      <c r="D887" s="102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3.5" customHeight="1">
      <c r="A888" s="1"/>
      <c r="B888" s="1"/>
      <c r="C888" s="33"/>
      <c r="D888" s="102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3.5" customHeight="1">
      <c r="A889" s="1"/>
      <c r="B889" s="1"/>
      <c r="C889" s="33"/>
      <c r="D889" s="102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3.5" customHeight="1">
      <c r="A890" s="1"/>
      <c r="B890" s="1"/>
      <c r="C890" s="33"/>
      <c r="D890" s="102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3.5" customHeight="1">
      <c r="A891" s="1"/>
      <c r="B891" s="1"/>
      <c r="C891" s="33"/>
      <c r="D891" s="102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3.5" customHeight="1">
      <c r="A892" s="1"/>
      <c r="B892" s="1"/>
      <c r="C892" s="33"/>
      <c r="D892" s="102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3.5" customHeight="1">
      <c r="A893" s="1"/>
      <c r="B893" s="1"/>
      <c r="C893" s="33"/>
      <c r="D893" s="102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3.5" customHeight="1">
      <c r="A894" s="1"/>
      <c r="B894" s="1"/>
      <c r="C894" s="33"/>
      <c r="D894" s="102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3.5" customHeight="1">
      <c r="A895" s="1"/>
      <c r="B895" s="1"/>
      <c r="C895" s="33"/>
      <c r="D895" s="102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3.5" customHeight="1">
      <c r="A896" s="1"/>
      <c r="B896" s="1"/>
      <c r="C896" s="33"/>
      <c r="D896" s="102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3.5" customHeight="1">
      <c r="A897" s="1"/>
      <c r="B897" s="1"/>
      <c r="C897" s="33"/>
      <c r="D897" s="102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3.5" customHeight="1">
      <c r="A898" s="1"/>
      <c r="B898" s="1"/>
      <c r="C898" s="33"/>
      <c r="D898" s="102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3.5" customHeight="1">
      <c r="A899" s="1"/>
      <c r="B899" s="1"/>
      <c r="C899" s="33"/>
      <c r="D899" s="102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3.5" customHeight="1">
      <c r="A900" s="1"/>
      <c r="B900" s="1"/>
      <c r="C900" s="33"/>
      <c r="D900" s="102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3.5" customHeight="1">
      <c r="A901" s="1"/>
      <c r="B901" s="1"/>
      <c r="C901" s="33"/>
      <c r="D901" s="102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3.5" customHeight="1">
      <c r="A902" s="1"/>
      <c r="B902" s="1"/>
      <c r="C902" s="33"/>
      <c r="D902" s="102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3.5" customHeight="1">
      <c r="A903" s="1"/>
      <c r="B903" s="1"/>
      <c r="C903" s="33"/>
      <c r="D903" s="102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3.5" customHeight="1">
      <c r="A904" s="1"/>
      <c r="B904" s="1"/>
      <c r="C904" s="33"/>
      <c r="D904" s="102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3.5" customHeight="1">
      <c r="A905" s="1"/>
      <c r="B905" s="1"/>
      <c r="C905" s="33"/>
      <c r="D905" s="102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3.5" customHeight="1">
      <c r="A906" s="1"/>
      <c r="B906" s="1"/>
      <c r="C906" s="33"/>
      <c r="D906" s="102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3.5" customHeight="1">
      <c r="A907" s="1"/>
      <c r="B907" s="1"/>
      <c r="C907" s="33"/>
      <c r="D907" s="102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3.5" customHeight="1">
      <c r="A908" s="1"/>
      <c r="B908" s="1"/>
      <c r="C908" s="33"/>
      <c r="D908" s="102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3.5" customHeight="1">
      <c r="A909" s="1"/>
      <c r="B909" s="1"/>
      <c r="C909" s="33"/>
      <c r="D909" s="102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3.5" customHeight="1">
      <c r="A910" s="1"/>
      <c r="B910" s="1"/>
      <c r="C910" s="33"/>
      <c r="D910" s="102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3.5" customHeight="1">
      <c r="A911" s="1"/>
      <c r="B911" s="1"/>
      <c r="C911" s="33"/>
      <c r="D911" s="102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3.5" customHeight="1">
      <c r="A912" s="1"/>
      <c r="B912" s="1"/>
      <c r="C912" s="33"/>
      <c r="D912" s="102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3.5" customHeight="1">
      <c r="A913" s="1"/>
      <c r="B913" s="1"/>
      <c r="C913" s="33"/>
      <c r="D913" s="102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3.5" customHeight="1">
      <c r="A914" s="1"/>
      <c r="B914" s="1"/>
      <c r="C914" s="33"/>
      <c r="D914" s="102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3.5" customHeight="1">
      <c r="A915" s="1"/>
      <c r="B915" s="1"/>
      <c r="C915" s="33"/>
      <c r="D915" s="102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3.5" customHeight="1">
      <c r="A916" s="1"/>
      <c r="B916" s="1"/>
      <c r="C916" s="33"/>
      <c r="D916" s="102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3.5" customHeight="1">
      <c r="A917" s="1"/>
      <c r="B917" s="1"/>
      <c r="C917" s="33"/>
      <c r="D917" s="102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3.5" customHeight="1">
      <c r="A918" s="1"/>
      <c r="B918" s="1"/>
      <c r="C918" s="33"/>
      <c r="D918" s="102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3.5" customHeight="1">
      <c r="A919" s="1"/>
      <c r="B919" s="1"/>
      <c r="C919" s="33"/>
      <c r="D919" s="102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3.5" customHeight="1">
      <c r="A920" s="1"/>
      <c r="B920" s="1"/>
      <c r="C920" s="33"/>
      <c r="D920" s="102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3.5" customHeight="1">
      <c r="A921" s="1"/>
      <c r="B921" s="1"/>
      <c r="C921" s="33"/>
      <c r="D921" s="102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3.5" customHeight="1">
      <c r="A922" s="1"/>
      <c r="B922" s="1"/>
      <c r="C922" s="33"/>
      <c r="D922" s="102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3.5" customHeight="1">
      <c r="A923" s="1"/>
      <c r="B923" s="1"/>
      <c r="C923" s="33"/>
      <c r="D923" s="102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3.5" customHeight="1">
      <c r="A924" s="1"/>
      <c r="B924" s="1"/>
      <c r="C924" s="33"/>
      <c r="D924" s="102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3.5" customHeight="1">
      <c r="A925" s="1"/>
      <c r="B925" s="1"/>
      <c r="C925" s="33"/>
      <c r="D925" s="102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3.5" customHeight="1">
      <c r="A926" s="1"/>
      <c r="B926" s="1"/>
      <c r="C926" s="33"/>
      <c r="D926" s="102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3.5" customHeight="1">
      <c r="A927" s="1"/>
      <c r="B927" s="1"/>
      <c r="C927" s="33"/>
      <c r="D927" s="102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3.5" customHeight="1">
      <c r="A928" s="1"/>
      <c r="B928" s="1"/>
      <c r="C928" s="33"/>
      <c r="D928" s="102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3.5" customHeight="1">
      <c r="A929" s="1"/>
      <c r="B929" s="1"/>
      <c r="C929" s="33"/>
      <c r="D929" s="102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3.5" customHeight="1">
      <c r="A930" s="1"/>
      <c r="B930" s="1"/>
      <c r="C930" s="33"/>
      <c r="D930" s="102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3.5" customHeight="1">
      <c r="A931" s="1"/>
      <c r="B931" s="1"/>
      <c r="C931" s="33"/>
      <c r="D931" s="102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3.5" customHeight="1">
      <c r="A932" s="1"/>
      <c r="B932" s="1"/>
      <c r="C932" s="33"/>
      <c r="D932" s="102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3.5" customHeight="1">
      <c r="A933" s="1"/>
      <c r="B933" s="1"/>
      <c r="C933" s="33"/>
      <c r="D933" s="102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3.5" customHeight="1">
      <c r="A934" s="1"/>
      <c r="B934" s="1"/>
      <c r="C934" s="33"/>
      <c r="D934" s="102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3.5" customHeight="1">
      <c r="A935" s="1"/>
      <c r="B935" s="1"/>
      <c r="C935" s="33"/>
      <c r="D935" s="102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3.5" customHeight="1">
      <c r="A936" s="1"/>
      <c r="B936" s="1"/>
      <c r="C936" s="33"/>
      <c r="D936" s="102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3.5" customHeight="1">
      <c r="A937" s="1"/>
      <c r="B937" s="1"/>
      <c r="C937" s="33"/>
      <c r="D937" s="102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3.5" customHeight="1">
      <c r="A938" s="1"/>
      <c r="B938" s="1"/>
      <c r="C938" s="33"/>
      <c r="D938" s="102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3.5" customHeight="1">
      <c r="A939" s="1"/>
      <c r="B939" s="1"/>
      <c r="C939" s="33"/>
      <c r="D939" s="102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3.5" customHeight="1">
      <c r="A940" s="1"/>
      <c r="B940" s="1"/>
      <c r="C940" s="33"/>
      <c r="D940" s="102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3.5" customHeight="1">
      <c r="A941" s="1"/>
      <c r="B941" s="1"/>
      <c r="C941" s="33"/>
      <c r="D941" s="102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3.5" customHeight="1">
      <c r="A942" s="1"/>
      <c r="B942" s="1"/>
      <c r="C942" s="33"/>
      <c r="D942" s="102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3.5" customHeight="1">
      <c r="A943" s="1"/>
      <c r="B943" s="1"/>
      <c r="C943" s="33"/>
      <c r="D943" s="102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3.5" customHeight="1">
      <c r="A944" s="1"/>
      <c r="B944" s="1"/>
      <c r="C944" s="33"/>
      <c r="D944" s="102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3.5" customHeight="1">
      <c r="A945" s="1"/>
      <c r="B945" s="1"/>
      <c r="C945" s="33"/>
      <c r="D945" s="102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3.5" customHeight="1">
      <c r="A946" s="1"/>
      <c r="B946" s="1"/>
      <c r="C946" s="33"/>
      <c r="D946" s="102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3.5" customHeight="1">
      <c r="A947" s="1"/>
      <c r="B947" s="1"/>
      <c r="C947" s="33"/>
      <c r="D947" s="102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3.5" customHeight="1">
      <c r="A948" s="1"/>
      <c r="B948" s="1"/>
      <c r="C948" s="33"/>
      <c r="D948" s="102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3.5" customHeight="1">
      <c r="A949" s="1"/>
      <c r="B949" s="1"/>
      <c r="C949" s="33"/>
      <c r="D949" s="102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3.5" customHeight="1">
      <c r="A950" s="1"/>
      <c r="B950" s="1"/>
      <c r="C950" s="33"/>
      <c r="D950" s="102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3.5" customHeight="1">
      <c r="A951" s="1"/>
      <c r="B951" s="1"/>
      <c r="C951" s="33"/>
      <c r="D951" s="102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3.5" customHeight="1">
      <c r="A952" s="1"/>
      <c r="B952" s="1"/>
      <c r="C952" s="33"/>
      <c r="D952" s="102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3.5" customHeight="1">
      <c r="A953" s="1"/>
      <c r="B953" s="1"/>
      <c r="C953" s="33"/>
      <c r="D953" s="102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3.5" customHeight="1">
      <c r="A954" s="1"/>
      <c r="B954" s="1"/>
      <c r="C954" s="33"/>
      <c r="D954" s="102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3.5" customHeight="1">
      <c r="A955" s="1"/>
      <c r="B955" s="1"/>
      <c r="C955" s="33"/>
      <c r="D955" s="102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3.5" customHeight="1">
      <c r="A956" s="1"/>
      <c r="B956" s="1"/>
      <c r="C956" s="33"/>
      <c r="D956" s="102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3.5" customHeight="1">
      <c r="A957" s="1"/>
      <c r="B957" s="1"/>
      <c r="C957" s="33"/>
      <c r="D957" s="102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3.5" customHeight="1">
      <c r="A958" s="1"/>
      <c r="B958" s="1"/>
      <c r="C958" s="33"/>
      <c r="D958" s="102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3.5" customHeight="1">
      <c r="A959" s="1"/>
      <c r="B959" s="1"/>
      <c r="C959" s="33"/>
      <c r="D959" s="102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3.5" customHeight="1">
      <c r="A960" s="1"/>
      <c r="B960" s="1"/>
      <c r="C960" s="33"/>
      <c r="D960" s="102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3.5" customHeight="1">
      <c r="A961" s="1"/>
      <c r="B961" s="1"/>
      <c r="C961" s="33"/>
      <c r="D961" s="102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3.5" customHeight="1">
      <c r="A962" s="1"/>
      <c r="B962" s="1"/>
      <c r="C962" s="33"/>
      <c r="D962" s="102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3.5" customHeight="1">
      <c r="A963" s="1"/>
      <c r="B963" s="1"/>
      <c r="C963" s="33"/>
      <c r="D963" s="102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3.5" customHeight="1">
      <c r="A964" s="1"/>
      <c r="B964" s="1"/>
      <c r="C964" s="33"/>
      <c r="D964" s="102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3.5" customHeight="1">
      <c r="A965" s="1"/>
      <c r="B965" s="1"/>
      <c r="C965" s="33"/>
      <c r="D965" s="102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3.5" customHeight="1">
      <c r="A966" s="1"/>
      <c r="B966" s="1"/>
      <c r="C966" s="33"/>
      <c r="D966" s="102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3.5" customHeight="1">
      <c r="A967" s="1"/>
      <c r="B967" s="1"/>
      <c r="C967" s="33"/>
      <c r="D967" s="102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3.5" customHeight="1">
      <c r="A968" s="1"/>
      <c r="B968" s="1"/>
      <c r="C968" s="33"/>
      <c r="D968" s="102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3.5" customHeight="1">
      <c r="A969" s="1"/>
      <c r="B969" s="1"/>
      <c r="C969" s="33"/>
      <c r="D969" s="102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3.5" customHeight="1">
      <c r="A970" s="1"/>
      <c r="B970" s="1"/>
      <c r="C970" s="33"/>
      <c r="D970" s="102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3.5" customHeight="1">
      <c r="A971" s="1"/>
      <c r="B971" s="1"/>
      <c r="C971" s="33"/>
      <c r="D971" s="102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3.5" customHeight="1">
      <c r="A972" s="1"/>
      <c r="B972" s="1"/>
      <c r="C972" s="33"/>
      <c r="D972" s="102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3.5" customHeight="1">
      <c r="A973" s="1"/>
      <c r="B973" s="1"/>
      <c r="C973" s="33"/>
      <c r="D973" s="102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3.5" customHeight="1">
      <c r="A974" s="1"/>
      <c r="B974" s="1"/>
      <c r="C974" s="33"/>
      <c r="D974" s="102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3.5" customHeight="1">
      <c r="A975" s="1"/>
      <c r="B975" s="1"/>
      <c r="C975" s="33"/>
      <c r="D975" s="102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3.5" customHeight="1">
      <c r="A976" s="1"/>
      <c r="B976" s="1"/>
      <c r="C976" s="33"/>
      <c r="D976" s="102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3.5" customHeight="1">
      <c r="A977" s="1"/>
      <c r="B977" s="1"/>
      <c r="C977" s="33"/>
      <c r="D977" s="102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3.5" customHeight="1">
      <c r="A978" s="1"/>
      <c r="B978" s="1"/>
      <c r="C978" s="33"/>
      <c r="D978" s="102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3.5" customHeight="1">
      <c r="A979" s="1"/>
      <c r="B979" s="1"/>
      <c r="C979" s="33"/>
      <c r="D979" s="102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3.5" customHeight="1">
      <c r="A980" s="1"/>
      <c r="B980" s="1"/>
      <c r="C980" s="33"/>
      <c r="D980" s="102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3.5" customHeight="1">
      <c r="A981" s="1"/>
      <c r="B981" s="1"/>
      <c r="C981" s="33"/>
      <c r="D981" s="102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3.5" customHeight="1">
      <c r="A982" s="1"/>
      <c r="B982" s="1"/>
      <c r="C982" s="33"/>
      <c r="D982" s="102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3.5" customHeight="1">
      <c r="A983" s="1"/>
      <c r="B983" s="1"/>
      <c r="C983" s="33"/>
      <c r="D983" s="102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3.5" customHeight="1">
      <c r="A984" s="1"/>
      <c r="B984" s="1"/>
      <c r="C984" s="33"/>
      <c r="D984" s="102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3.5" customHeight="1">
      <c r="A985" s="1"/>
      <c r="B985" s="1"/>
      <c r="C985" s="33"/>
      <c r="D985" s="102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3.5" customHeight="1">
      <c r="A986" s="1"/>
      <c r="B986" s="1"/>
      <c r="C986" s="33"/>
      <c r="D986" s="102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3.5" customHeight="1">
      <c r="A987" s="1"/>
      <c r="B987" s="1"/>
      <c r="C987" s="33"/>
      <c r="D987" s="102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3.5" customHeight="1">
      <c r="A988" s="1"/>
      <c r="B988" s="1"/>
      <c r="C988" s="33"/>
      <c r="D988" s="102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3.5" customHeight="1">
      <c r="A989" s="1"/>
      <c r="B989" s="1"/>
      <c r="C989" s="33"/>
      <c r="D989" s="102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3.5" customHeight="1">
      <c r="A990" s="1"/>
      <c r="B990" s="1"/>
      <c r="C990" s="33"/>
      <c r="D990" s="102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3.5" customHeight="1">
      <c r="A991" s="1"/>
      <c r="B991" s="1"/>
      <c r="C991" s="33"/>
      <c r="D991" s="102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3.5" customHeight="1">
      <c r="A992" s="1"/>
      <c r="B992" s="1"/>
      <c r="C992" s="33"/>
      <c r="D992" s="102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3.5" customHeight="1">
      <c r="A993" s="1"/>
      <c r="B993" s="1"/>
      <c r="C993" s="33"/>
      <c r="D993" s="102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3.5" customHeight="1">
      <c r="A994" s="1"/>
      <c r="B994" s="1"/>
      <c r="C994" s="33"/>
      <c r="D994" s="102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3.5" customHeight="1">
      <c r="A995" s="1"/>
      <c r="B995" s="1"/>
      <c r="C995" s="33"/>
      <c r="D995" s="102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3.5" customHeight="1">
      <c r="A996" s="1"/>
      <c r="B996" s="1"/>
      <c r="C996" s="33"/>
      <c r="D996" s="102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3.5" customHeight="1">
      <c r="A997" s="1"/>
      <c r="B997" s="1"/>
      <c r="C997" s="33"/>
      <c r="D997" s="102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3.5" customHeight="1">
      <c r="A998" s="1"/>
      <c r="B998" s="1"/>
      <c r="C998" s="33"/>
      <c r="D998" s="102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3.5" customHeight="1">
      <c r="A999" s="1"/>
      <c r="B999" s="1"/>
      <c r="C999" s="33"/>
      <c r="D999" s="102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3.5" customHeight="1">
      <c r="A1000" s="1"/>
      <c r="B1000" s="1"/>
      <c r="C1000" s="33"/>
      <c r="D1000" s="102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ht="13.5" customHeight="1">
      <c r="A1001" s="1"/>
      <c r="B1001" s="1"/>
      <c r="C1001" s="33"/>
      <c r="D1001" s="102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ht="13.5" customHeight="1">
      <c r="A1002" s="1"/>
      <c r="B1002" s="1"/>
      <c r="C1002" s="33"/>
      <c r="D1002" s="102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ht="13.5" customHeight="1">
      <c r="A1003" s="1"/>
      <c r="B1003" s="1"/>
      <c r="C1003" s="33"/>
      <c r="D1003" s="102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ht="13.5" customHeight="1">
      <c r="A1004" s="1"/>
      <c r="B1004" s="1"/>
      <c r="C1004" s="33"/>
      <c r="D1004" s="102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ht="13.5" customHeight="1">
      <c r="A1005" s="1"/>
      <c r="B1005" s="1"/>
      <c r="C1005" s="33"/>
      <c r="D1005" s="102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ht="13.5" customHeight="1">
      <c r="A1006" s="1"/>
      <c r="B1006" s="1"/>
      <c r="C1006" s="33"/>
      <c r="D1006" s="102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ht="13.5" customHeight="1">
      <c r="A1007" s="1"/>
      <c r="B1007" s="1"/>
      <c r="C1007" s="33"/>
      <c r="D1007" s="102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ht="13.5" customHeight="1">
      <c r="A1008" s="1"/>
      <c r="B1008" s="1"/>
      <c r="C1008" s="33"/>
      <c r="D1008" s="102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ht="13.5" customHeight="1">
      <c r="A1009" s="1"/>
      <c r="B1009" s="1"/>
      <c r="C1009" s="33"/>
      <c r="D1009" s="102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ht="13.5" customHeight="1">
      <c r="A1010" s="1"/>
      <c r="B1010" s="1"/>
      <c r="C1010" s="33"/>
      <c r="D1010" s="102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ht="13.5" customHeight="1">
      <c r="A1011" s="1"/>
      <c r="B1011" s="1"/>
      <c r="C1011" s="33"/>
      <c r="D1011" s="102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ht="13.5" customHeight="1">
      <c r="A1012" s="1"/>
      <c r="B1012" s="1"/>
      <c r="C1012" s="33"/>
      <c r="D1012" s="102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ht="13.5" customHeight="1">
      <c r="A1013" s="1"/>
      <c r="B1013" s="1"/>
      <c r="C1013" s="33"/>
      <c r="D1013" s="102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ht="13.5" customHeight="1">
      <c r="A1014" s="1"/>
      <c r="B1014" s="1"/>
      <c r="C1014" s="33"/>
      <c r="D1014" s="102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ht="13.5" customHeight="1">
      <c r="A1015" s="1"/>
      <c r="B1015" s="1"/>
      <c r="C1015" s="33"/>
      <c r="D1015" s="102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ht="13.5" customHeight="1">
      <c r="A1016" s="1"/>
      <c r="B1016" s="1"/>
      <c r="C1016" s="33"/>
      <c r="D1016" s="102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ht="13.5" customHeight="1">
      <c r="A1017" s="1"/>
      <c r="B1017" s="1"/>
      <c r="C1017" s="33"/>
      <c r="D1017" s="102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ht="13.5" customHeight="1">
      <c r="A1018" s="1"/>
      <c r="B1018" s="1"/>
      <c r="C1018" s="33"/>
      <c r="D1018" s="102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ht="13.5" customHeight="1">
      <c r="A1019" s="1"/>
      <c r="B1019" s="1"/>
      <c r="C1019" s="33"/>
      <c r="D1019" s="102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ht="13.5" customHeight="1">
      <c r="A1020" s="1"/>
      <c r="B1020" s="1"/>
      <c r="C1020" s="33"/>
      <c r="D1020" s="102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</sheetData>
  <mergeCells count="29">
    <mergeCell ref="B1:C1"/>
    <mergeCell ref="E1:J1"/>
    <mergeCell ref="B2:C2"/>
    <mergeCell ref="F2:I2"/>
    <mergeCell ref="B3:C3"/>
    <mergeCell ref="F3:I3"/>
    <mergeCell ref="F4:I4"/>
    <mergeCell ref="G13:H13"/>
    <mergeCell ref="I13:J13"/>
    <mergeCell ref="L19:L57"/>
    <mergeCell ref="M19:M57"/>
    <mergeCell ref="B14:D14"/>
    <mergeCell ref="B15:D15"/>
    <mergeCell ref="B16:D16"/>
    <mergeCell ref="E16:K16"/>
    <mergeCell ref="B17:D17"/>
    <mergeCell ref="E17:H17"/>
    <mergeCell ref="I17:J17"/>
    <mergeCell ref="A53:B53"/>
    <mergeCell ref="A54:B54"/>
    <mergeCell ref="B177:C177"/>
    <mergeCell ref="B178:C178"/>
    <mergeCell ref="B4:C4"/>
    <mergeCell ref="B5:C5"/>
    <mergeCell ref="B6:C6"/>
    <mergeCell ref="B8:D8"/>
    <mergeCell ref="B9:C9"/>
    <mergeCell ref="B10:C10"/>
    <mergeCell ref="B11:C11"/>
  </mergeCells>
  <printOptions/>
  <pageMargins bottom="0.75" footer="0.0" header="0.0" left="0.25" right="0.25" top="0.75"/>
  <pageSetup paperSize="9" orientation="portrait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8.0"/>
    <col customWidth="1" min="5" max="5" width="9.57"/>
    <col customWidth="1" min="6" max="26" width="8.0"/>
  </cols>
  <sheetData>
    <row r="2">
      <c r="D2" s="103" t="s">
        <v>112</v>
      </c>
    </row>
    <row r="3" ht="15.75" customHeight="1"/>
    <row r="4" ht="48.0" customHeight="1">
      <c r="D4" s="104" t="s">
        <v>113</v>
      </c>
      <c r="E4" s="105" t="s">
        <v>114</v>
      </c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7"/>
      <c r="Q4" s="105" t="s">
        <v>115</v>
      </c>
      <c r="R4" s="106"/>
      <c r="S4" s="107"/>
    </row>
    <row r="5" ht="142.5" customHeight="1">
      <c r="D5" s="108"/>
      <c r="E5" s="109" t="s">
        <v>116</v>
      </c>
      <c r="F5" s="110" t="s">
        <v>117</v>
      </c>
      <c r="G5" s="111" t="s">
        <v>118</v>
      </c>
      <c r="H5" s="112" t="s">
        <v>119</v>
      </c>
      <c r="I5" s="113" t="s">
        <v>120</v>
      </c>
      <c r="J5" s="114" t="s">
        <v>121</v>
      </c>
      <c r="K5" s="115" t="s">
        <v>122</v>
      </c>
      <c r="L5" s="116" t="s">
        <v>123</v>
      </c>
      <c r="M5" s="117" t="s">
        <v>124</v>
      </c>
      <c r="N5" s="118" t="s">
        <v>125</v>
      </c>
      <c r="O5" s="118" t="s">
        <v>126</v>
      </c>
      <c r="P5" s="119" t="s">
        <v>127</v>
      </c>
      <c r="Q5" s="120" t="s">
        <v>128</v>
      </c>
      <c r="R5" s="120" t="s">
        <v>129</v>
      </c>
      <c r="S5" s="120" t="s">
        <v>130</v>
      </c>
    </row>
    <row r="6" ht="16.5" customHeight="1">
      <c r="D6" s="121" t="s">
        <v>131</v>
      </c>
      <c r="E6" s="122">
        <v>1.0</v>
      </c>
      <c r="F6" s="122">
        <v>3.0</v>
      </c>
      <c r="G6" s="122">
        <v>3.0</v>
      </c>
      <c r="H6" s="122">
        <v>3.0</v>
      </c>
      <c r="I6" s="122">
        <v>3.0</v>
      </c>
      <c r="J6" s="122">
        <v>0.0</v>
      </c>
      <c r="K6" s="122">
        <v>2.0</v>
      </c>
      <c r="L6" s="122">
        <v>3.0</v>
      </c>
      <c r="M6" s="122">
        <v>2.0</v>
      </c>
      <c r="N6" s="122">
        <v>1.0</v>
      </c>
      <c r="O6" s="122">
        <v>1.0</v>
      </c>
      <c r="P6" s="122">
        <v>0.0</v>
      </c>
      <c r="Q6" s="122">
        <v>2.0</v>
      </c>
      <c r="R6" s="123">
        <v>3.0</v>
      </c>
      <c r="S6" s="123">
        <v>0.0</v>
      </c>
    </row>
    <row r="7" ht="16.5" customHeight="1">
      <c r="D7" s="121" t="s">
        <v>132</v>
      </c>
      <c r="E7" s="122">
        <v>2.0</v>
      </c>
      <c r="F7" s="122">
        <v>2.0</v>
      </c>
      <c r="G7" s="122">
        <v>3.0</v>
      </c>
      <c r="H7" s="122">
        <v>1.0</v>
      </c>
      <c r="I7" s="122">
        <v>1.0</v>
      </c>
      <c r="J7" s="122">
        <v>1.0</v>
      </c>
      <c r="K7" s="122">
        <v>0.0</v>
      </c>
      <c r="L7" s="122">
        <v>3.0</v>
      </c>
      <c r="M7" s="122">
        <v>1.0</v>
      </c>
      <c r="N7" s="122">
        <v>2.0</v>
      </c>
      <c r="O7" s="122">
        <v>3.0</v>
      </c>
      <c r="P7" s="122">
        <v>0.0</v>
      </c>
      <c r="Q7" s="122">
        <v>1.0</v>
      </c>
      <c r="R7" s="122">
        <v>1.0</v>
      </c>
      <c r="S7" s="122">
        <v>2.0</v>
      </c>
    </row>
    <row r="8" ht="16.5" customHeight="1">
      <c r="D8" s="121" t="s">
        <v>133</v>
      </c>
      <c r="E8" s="122">
        <v>2.0</v>
      </c>
      <c r="F8" s="122">
        <v>1.0</v>
      </c>
      <c r="G8" s="122">
        <v>1.0</v>
      </c>
      <c r="H8" s="122">
        <v>1.0</v>
      </c>
      <c r="I8" s="122">
        <v>3.0</v>
      </c>
      <c r="J8" s="122">
        <v>1.0</v>
      </c>
      <c r="K8" s="122">
        <v>0.0</v>
      </c>
      <c r="L8" s="122">
        <v>2.0</v>
      </c>
      <c r="M8" s="122">
        <v>3.0</v>
      </c>
      <c r="N8" s="122">
        <v>2.0</v>
      </c>
      <c r="O8" s="122">
        <v>0.0</v>
      </c>
      <c r="P8" s="122">
        <v>3.0</v>
      </c>
      <c r="Q8" s="122">
        <v>1.0</v>
      </c>
      <c r="R8" s="122">
        <v>0.0</v>
      </c>
      <c r="S8" s="122">
        <v>3.0</v>
      </c>
    </row>
    <row r="9" ht="16.5" customHeight="1">
      <c r="D9" s="121" t="s">
        <v>134</v>
      </c>
      <c r="E9" s="122">
        <v>2.0</v>
      </c>
      <c r="F9" s="122">
        <v>3.0</v>
      </c>
      <c r="G9" s="122">
        <v>0.0</v>
      </c>
      <c r="H9" s="122">
        <v>1.0</v>
      </c>
      <c r="I9" s="122">
        <v>0.0</v>
      </c>
      <c r="J9" s="122">
        <v>2.0</v>
      </c>
      <c r="K9" s="122">
        <v>0.0</v>
      </c>
      <c r="L9" s="122">
        <v>1.0</v>
      </c>
      <c r="M9" s="122">
        <v>1.0</v>
      </c>
      <c r="N9" s="122">
        <v>1.0</v>
      </c>
      <c r="O9" s="122">
        <v>3.0</v>
      </c>
      <c r="P9" s="122">
        <v>1.0</v>
      </c>
      <c r="Q9" s="122">
        <v>2.0</v>
      </c>
      <c r="R9" s="122">
        <v>3.0</v>
      </c>
      <c r="S9" s="123">
        <v>3.0</v>
      </c>
    </row>
    <row r="10" ht="16.5" customHeight="1">
      <c r="B10" s="103" t="s">
        <v>135</v>
      </c>
      <c r="D10" s="124" t="s">
        <v>136</v>
      </c>
      <c r="E10" s="125">
        <f t="shared" ref="E10:S10" si="1">IFERROR(AVERAGEIF(E6:E9,"&lt;&gt;0",E6:E9),0)</f>
        <v>1.75</v>
      </c>
      <c r="F10" s="125">
        <f t="shared" si="1"/>
        <v>2.25</v>
      </c>
      <c r="G10" s="125">
        <f t="shared" si="1"/>
        <v>2.333333333</v>
      </c>
      <c r="H10" s="125">
        <f t="shared" si="1"/>
        <v>1.5</v>
      </c>
      <c r="I10" s="125">
        <f t="shared" si="1"/>
        <v>2.333333333</v>
      </c>
      <c r="J10" s="125">
        <f t="shared" si="1"/>
        <v>1.333333333</v>
      </c>
      <c r="K10" s="125">
        <f t="shared" si="1"/>
        <v>2</v>
      </c>
      <c r="L10" s="125">
        <f t="shared" si="1"/>
        <v>2.25</v>
      </c>
      <c r="M10" s="125">
        <f t="shared" si="1"/>
        <v>1.75</v>
      </c>
      <c r="N10" s="125">
        <f t="shared" si="1"/>
        <v>1.5</v>
      </c>
      <c r="O10" s="125">
        <f t="shared" si="1"/>
        <v>2.333333333</v>
      </c>
      <c r="P10" s="125">
        <f t="shared" si="1"/>
        <v>2</v>
      </c>
      <c r="Q10" s="125">
        <f t="shared" si="1"/>
        <v>1.5</v>
      </c>
      <c r="R10" s="125">
        <f t="shared" si="1"/>
        <v>2.333333333</v>
      </c>
      <c r="S10" s="125">
        <f t="shared" si="1"/>
        <v>2.666666667</v>
      </c>
    </row>
    <row r="12" ht="15.75" customHeight="1"/>
    <row r="13" ht="48.0" customHeight="1">
      <c r="B13" s="103" t="s">
        <v>137</v>
      </c>
      <c r="D13" s="104" t="s">
        <v>113</v>
      </c>
      <c r="E13" s="105" t="s">
        <v>114</v>
      </c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7"/>
      <c r="Q13" s="105" t="s">
        <v>115</v>
      </c>
      <c r="R13" s="106"/>
      <c r="S13" s="107"/>
    </row>
    <row r="14" ht="142.5" customHeight="1">
      <c r="D14" s="108"/>
      <c r="E14" s="109" t="s">
        <v>116</v>
      </c>
      <c r="F14" s="110" t="s">
        <v>117</v>
      </c>
      <c r="G14" s="111" t="s">
        <v>118</v>
      </c>
      <c r="H14" s="112" t="s">
        <v>119</v>
      </c>
      <c r="I14" s="113" t="s">
        <v>120</v>
      </c>
      <c r="J14" s="114" t="s">
        <v>121</v>
      </c>
      <c r="K14" s="115" t="s">
        <v>122</v>
      </c>
      <c r="L14" s="116" t="s">
        <v>123</v>
      </c>
      <c r="M14" s="117" t="s">
        <v>124</v>
      </c>
      <c r="N14" s="118" t="s">
        <v>125</v>
      </c>
      <c r="O14" s="118" t="s">
        <v>126</v>
      </c>
      <c r="P14" s="119" t="s">
        <v>127</v>
      </c>
      <c r="Q14" s="120" t="s">
        <v>128</v>
      </c>
      <c r="R14" s="120" t="s">
        <v>129</v>
      </c>
      <c r="S14" s="120" t="s">
        <v>130</v>
      </c>
    </row>
    <row r="15" ht="16.5" customHeight="1">
      <c r="C15" s="103">
        <f>'CC9'!N19</f>
        <v>0.3</v>
      </c>
      <c r="D15" s="121" t="s">
        <v>131</v>
      </c>
      <c r="E15" s="122">
        <f t="shared" ref="E15:S15" si="2">($C$15*E6/3)</f>
        <v>0.1</v>
      </c>
      <c r="F15" s="122">
        <f t="shared" si="2"/>
        <v>0.3</v>
      </c>
      <c r="G15" s="122">
        <f t="shared" si="2"/>
        <v>0.3</v>
      </c>
      <c r="H15" s="122">
        <f t="shared" si="2"/>
        <v>0.3</v>
      </c>
      <c r="I15" s="122">
        <f t="shared" si="2"/>
        <v>0.3</v>
      </c>
      <c r="J15" s="122">
        <f t="shared" si="2"/>
        <v>0</v>
      </c>
      <c r="K15" s="122">
        <f t="shared" si="2"/>
        <v>0.2</v>
      </c>
      <c r="L15" s="122">
        <f t="shared" si="2"/>
        <v>0.3</v>
      </c>
      <c r="M15" s="122">
        <f t="shared" si="2"/>
        <v>0.2</v>
      </c>
      <c r="N15" s="122">
        <f t="shared" si="2"/>
        <v>0.1</v>
      </c>
      <c r="O15" s="122">
        <f t="shared" si="2"/>
        <v>0.1</v>
      </c>
      <c r="P15" s="122">
        <f t="shared" si="2"/>
        <v>0</v>
      </c>
      <c r="Q15" s="122">
        <f t="shared" si="2"/>
        <v>0.2</v>
      </c>
      <c r="R15" s="122">
        <f t="shared" si="2"/>
        <v>0.3</v>
      </c>
      <c r="S15" s="122">
        <f t="shared" si="2"/>
        <v>0</v>
      </c>
    </row>
    <row r="16" ht="16.5" customHeight="1">
      <c r="D16" s="121" t="s">
        <v>132</v>
      </c>
      <c r="E16" s="122">
        <f t="shared" ref="E16:S16" si="3">($C$15*E7/3)</f>
        <v>0.2</v>
      </c>
      <c r="F16" s="122">
        <f t="shared" si="3"/>
        <v>0.2</v>
      </c>
      <c r="G16" s="122">
        <f t="shared" si="3"/>
        <v>0.3</v>
      </c>
      <c r="H16" s="122">
        <f t="shared" si="3"/>
        <v>0.1</v>
      </c>
      <c r="I16" s="122">
        <f t="shared" si="3"/>
        <v>0.1</v>
      </c>
      <c r="J16" s="122">
        <f t="shared" si="3"/>
        <v>0.1</v>
      </c>
      <c r="K16" s="122">
        <f t="shared" si="3"/>
        <v>0</v>
      </c>
      <c r="L16" s="122">
        <f t="shared" si="3"/>
        <v>0.3</v>
      </c>
      <c r="M16" s="122">
        <f t="shared" si="3"/>
        <v>0.1</v>
      </c>
      <c r="N16" s="122">
        <f t="shared" si="3"/>
        <v>0.2</v>
      </c>
      <c r="O16" s="122">
        <f t="shared" si="3"/>
        <v>0.3</v>
      </c>
      <c r="P16" s="122">
        <f t="shared" si="3"/>
        <v>0</v>
      </c>
      <c r="Q16" s="122">
        <f t="shared" si="3"/>
        <v>0.1</v>
      </c>
      <c r="R16" s="122">
        <f t="shared" si="3"/>
        <v>0.1</v>
      </c>
      <c r="S16" s="122">
        <f t="shared" si="3"/>
        <v>0.2</v>
      </c>
    </row>
    <row r="17" ht="16.5" customHeight="1">
      <c r="D17" s="121" t="s">
        <v>133</v>
      </c>
      <c r="E17" s="122">
        <f t="shared" ref="E17:S17" si="4">($C$15*E8/3)</f>
        <v>0.2</v>
      </c>
      <c r="F17" s="122">
        <f t="shared" si="4"/>
        <v>0.1</v>
      </c>
      <c r="G17" s="122">
        <f t="shared" si="4"/>
        <v>0.1</v>
      </c>
      <c r="H17" s="122">
        <f t="shared" si="4"/>
        <v>0.1</v>
      </c>
      <c r="I17" s="122">
        <f t="shared" si="4"/>
        <v>0.3</v>
      </c>
      <c r="J17" s="122">
        <f t="shared" si="4"/>
        <v>0.1</v>
      </c>
      <c r="K17" s="122">
        <f t="shared" si="4"/>
        <v>0</v>
      </c>
      <c r="L17" s="122">
        <f t="shared" si="4"/>
        <v>0.2</v>
      </c>
      <c r="M17" s="122">
        <f t="shared" si="4"/>
        <v>0.3</v>
      </c>
      <c r="N17" s="122">
        <f t="shared" si="4"/>
        <v>0.2</v>
      </c>
      <c r="O17" s="122">
        <f t="shared" si="4"/>
        <v>0</v>
      </c>
      <c r="P17" s="122">
        <f t="shared" si="4"/>
        <v>0.3</v>
      </c>
      <c r="Q17" s="122">
        <f t="shared" si="4"/>
        <v>0.1</v>
      </c>
      <c r="R17" s="122">
        <f t="shared" si="4"/>
        <v>0</v>
      </c>
      <c r="S17" s="122">
        <f t="shared" si="4"/>
        <v>0.3</v>
      </c>
    </row>
    <row r="18" ht="16.5" customHeight="1">
      <c r="D18" s="121" t="s">
        <v>134</v>
      </c>
      <c r="E18" s="122">
        <f t="shared" ref="E18:S18" si="5">($C$15*E9/3)</f>
        <v>0.2</v>
      </c>
      <c r="F18" s="122">
        <f t="shared" si="5"/>
        <v>0.3</v>
      </c>
      <c r="G18" s="122">
        <f t="shared" si="5"/>
        <v>0</v>
      </c>
      <c r="H18" s="122">
        <f t="shared" si="5"/>
        <v>0.1</v>
      </c>
      <c r="I18" s="122">
        <f t="shared" si="5"/>
        <v>0</v>
      </c>
      <c r="J18" s="122">
        <f t="shared" si="5"/>
        <v>0.2</v>
      </c>
      <c r="K18" s="122">
        <f t="shared" si="5"/>
        <v>0</v>
      </c>
      <c r="L18" s="122">
        <f t="shared" si="5"/>
        <v>0.1</v>
      </c>
      <c r="M18" s="122">
        <f t="shared" si="5"/>
        <v>0.1</v>
      </c>
      <c r="N18" s="122">
        <f t="shared" si="5"/>
        <v>0.1</v>
      </c>
      <c r="O18" s="122">
        <f t="shared" si="5"/>
        <v>0.3</v>
      </c>
      <c r="P18" s="122">
        <f t="shared" si="5"/>
        <v>0.1</v>
      </c>
      <c r="Q18" s="122">
        <f t="shared" si="5"/>
        <v>0.2</v>
      </c>
      <c r="R18" s="122">
        <f t="shared" si="5"/>
        <v>0.3</v>
      </c>
      <c r="S18" s="122">
        <f t="shared" si="5"/>
        <v>0.3</v>
      </c>
    </row>
    <row r="19" ht="16.5" customHeight="1">
      <c r="D19" s="124" t="s">
        <v>136</v>
      </c>
      <c r="E19" s="125">
        <f t="shared" ref="E19:S19" si="6">IFERROR(AVERAGEIF(E15:E18,"&lt;&gt;0",E15:E18),0)</f>
        <v>0.175</v>
      </c>
      <c r="F19" s="125">
        <f t="shared" si="6"/>
        <v>0.225</v>
      </c>
      <c r="G19" s="125">
        <f t="shared" si="6"/>
        <v>0.2333333333</v>
      </c>
      <c r="H19" s="125">
        <f t="shared" si="6"/>
        <v>0.15</v>
      </c>
      <c r="I19" s="125">
        <f t="shared" si="6"/>
        <v>0.2333333333</v>
      </c>
      <c r="J19" s="125">
        <f t="shared" si="6"/>
        <v>0.1333333333</v>
      </c>
      <c r="K19" s="125">
        <f t="shared" si="6"/>
        <v>0.2</v>
      </c>
      <c r="L19" s="125">
        <f t="shared" si="6"/>
        <v>0.225</v>
      </c>
      <c r="M19" s="125">
        <f t="shared" si="6"/>
        <v>0.175</v>
      </c>
      <c r="N19" s="125">
        <f t="shared" si="6"/>
        <v>0.15</v>
      </c>
      <c r="O19" s="125">
        <f t="shared" si="6"/>
        <v>0.2333333333</v>
      </c>
      <c r="P19" s="125">
        <f t="shared" si="6"/>
        <v>0.2</v>
      </c>
      <c r="Q19" s="125">
        <f t="shared" si="6"/>
        <v>0.15</v>
      </c>
      <c r="R19" s="125">
        <f t="shared" si="6"/>
        <v>0.2333333333</v>
      </c>
      <c r="S19" s="125">
        <f t="shared" si="6"/>
        <v>0.2666666667</v>
      </c>
    </row>
    <row r="21" ht="15.75" customHeight="1"/>
    <row r="22" ht="15.75" customHeight="1">
      <c r="B22" s="126" t="s">
        <v>135</v>
      </c>
      <c r="C22" s="127"/>
      <c r="D22" s="128" t="s">
        <v>136</v>
      </c>
      <c r="E22" s="129">
        <f t="shared" ref="E22:S22" si="7">E10</f>
        <v>1.75</v>
      </c>
      <c r="F22" s="129">
        <f t="shared" si="7"/>
        <v>2.25</v>
      </c>
      <c r="G22" s="129">
        <f t="shared" si="7"/>
        <v>2.333333333</v>
      </c>
      <c r="H22" s="129">
        <f t="shared" si="7"/>
        <v>1.5</v>
      </c>
      <c r="I22" s="129">
        <f t="shared" si="7"/>
        <v>2.333333333</v>
      </c>
      <c r="J22" s="129">
        <f t="shared" si="7"/>
        <v>1.333333333</v>
      </c>
      <c r="K22" s="129">
        <f t="shared" si="7"/>
        <v>2</v>
      </c>
      <c r="L22" s="129">
        <f t="shared" si="7"/>
        <v>2.25</v>
      </c>
      <c r="M22" s="129">
        <f t="shared" si="7"/>
        <v>1.75</v>
      </c>
      <c r="N22" s="129">
        <f t="shared" si="7"/>
        <v>1.5</v>
      </c>
      <c r="O22" s="129">
        <f t="shared" si="7"/>
        <v>2.333333333</v>
      </c>
      <c r="P22" s="129">
        <f t="shared" si="7"/>
        <v>2</v>
      </c>
      <c r="Q22" s="129">
        <f t="shared" si="7"/>
        <v>1.5</v>
      </c>
      <c r="R22" s="129">
        <f t="shared" si="7"/>
        <v>2.333333333</v>
      </c>
      <c r="S22" s="129">
        <f t="shared" si="7"/>
        <v>2.666666667</v>
      </c>
    </row>
    <row r="23" ht="15.75" customHeight="1">
      <c r="B23" s="130" t="s">
        <v>137</v>
      </c>
      <c r="C23" s="127"/>
      <c r="D23" s="128" t="s">
        <v>136</v>
      </c>
      <c r="E23" s="131">
        <f t="shared" ref="E23:S23" si="8">E19</f>
        <v>0.175</v>
      </c>
      <c r="F23" s="131">
        <f t="shared" si="8"/>
        <v>0.225</v>
      </c>
      <c r="G23" s="131">
        <f t="shared" si="8"/>
        <v>0.2333333333</v>
      </c>
      <c r="H23" s="131">
        <f t="shared" si="8"/>
        <v>0.15</v>
      </c>
      <c r="I23" s="131">
        <f t="shared" si="8"/>
        <v>0.2333333333</v>
      </c>
      <c r="J23" s="131">
        <f t="shared" si="8"/>
        <v>0.1333333333</v>
      </c>
      <c r="K23" s="131">
        <f t="shared" si="8"/>
        <v>0.2</v>
      </c>
      <c r="L23" s="131">
        <f t="shared" si="8"/>
        <v>0.225</v>
      </c>
      <c r="M23" s="131">
        <f t="shared" si="8"/>
        <v>0.175</v>
      </c>
      <c r="N23" s="131">
        <f t="shared" si="8"/>
        <v>0.15</v>
      </c>
      <c r="O23" s="131">
        <f t="shared" si="8"/>
        <v>0.2333333333</v>
      </c>
      <c r="P23" s="131">
        <f t="shared" si="8"/>
        <v>0.2</v>
      </c>
      <c r="Q23" s="131">
        <f t="shared" si="8"/>
        <v>0.15</v>
      </c>
      <c r="R23" s="131">
        <f t="shared" si="8"/>
        <v>0.2333333333</v>
      </c>
      <c r="S23" s="131">
        <f t="shared" si="8"/>
        <v>0.2666666667</v>
      </c>
    </row>
    <row r="24" ht="15.75" customHeight="1"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</row>
    <row r="25" ht="15.75" customHeight="1">
      <c r="B25" s="127" t="s">
        <v>138</v>
      </c>
      <c r="C25" s="127"/>
      <c r="D25" s="127"/>
      <c r="E25" s="126">
        <f t="shared" ref="E25:S25" si="9">E22-E23</f>
        <v>1.575</v>
      </c>
      <c r="F25" s="126">
        <f t="shared" si="9"/>
        <v>2.025</v>
      </c>
      <c r="G25" s="126">
        <f t="shared" si="9"/>
        <v>2.1</v>
      </c>
      <c r="H25" s="126">
        <f t="shared" si="9"/>
        <v>1.35</v>
      </c>
      <c r="I25" s="126">
        <f t="shared" si="9"/>
        <v>2.1</v>
      </c>
      <c r="J25" s="126">
        <f t="shared" si="9"/>
        <v>1.2</v>
      </c>
      <c r="K25" s="126">
        <f t="shared" si="9"/>
        <v>1.8</v>
      </c>
      <c r="L25" s="126">
        <f t="shared" si="9"/>
        <v>2.025</v>
      </c>
      <c r="M25" s="126">
        <f t="shared" si="9"/>
        <v>1.575</v>
      </c>
      <c r="N25" s="126">
        <f t="shared" si="9"/>
        <v>1.35</v>
      </c>
      <c r="O25" s="126">
        <f t="shared" si="9"/>
        <v>2.1</v>
      </c>
      <c r="P25" s="126">
        <f t="shared" si="9"/>
        <v>1.8</v>
      </c>
      <c r="Q25" s="126">
        <f t="shared" si="9"/>
        <v>1.35</v>
      </c>
      <c r="R25" s="126">
        <f t="shared" si="9"/>
        <v>2.1</v>
      </c>
      <c r="S25" s="126">
        <f t="shared" si="9"/>
        <v>2.4</v>
      </c>
    </row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E4:P4"/>
    <mergeCell ref="Q4:S4"/>
    <mergeCell ref="E13:P13"/>
    <mergeCell ref="Q13:S13"/>
  </mergeCells>
  <printOptions/>
  <pageMargins bottom="0.75" footer="0.0" header="0.0" left="0.7" right="0.7" top="0.75"/>
  <pageSetup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11.0"/>
    <col customWidth="1" min="3" max="3" width="16.43"/>
    <col customWidth="1" min="4" max="4" width="21.0"/>
    <col customWidth="1" min="5" max="5" width="15.86"/>
    <col customWidth="1" min="6" max="6" width="18.29"/>
    <col customWidth="1" min="7" max="7" width="12.43"/>
    <col customWidth="1" min="8" max="8" width="11.71"/>
    <col customWidth="1" min="9" max="9" width="12.43"/>
    <col customWidth="1" min="10" max="10" width="7.0"/>
    <col customWidth="1" min="11" max="11" width="12.0"/>
    <col customWidth="1" min="12" max="12" width="13.29"/>
    <col customWidth="1" min="13" max="13" width="8.0"/>
    <col customWidth="1" min="14" max="14" width="12.29"/>
    <col customWidth="1" min="15" max="15" width="6.57"/>
    <col customWidth="1" min="16" max="16" width="11.14"/>
    <col customWidth="1" min="17" max="17" width="5.14"/>
    <col customWidth="1" min="18" max="19" width="6.0"/>
    <col customWidth="1" min="20" max="20" width="6.57"/>
    <col customWidth="1" min="21" max="21" width="5.71"/>
    <col customWidth="1" min="22" max="26" width="8.0"/>
  </cols>
  <sheetData>
    <row r="1" ht="15.0" customHeight="1">
      <c r="A1" s="1"/>
      <c r="B1" s="2" t="s">
        <v>0</v>
      </c>
      <c r="C1" s="3"/>
      <c r="D1" s="4" t="s">
        <v>177</v>
      </c>
      <c r="E1" s="5" t="s">
        <v>2</v>
      </c>
      <c r="F1" s="6"/>
      <c r="G1" s="6"/>
      <c r="H1" s="6"/>
      <c r="I1" s="6"/>
      <c r="J1" s="3"/>
      <c r="K1" s="7"/>
      <c r="L1" s="7"/>
      <c r="M1" s="7"/>
      <c r="N1" s="8"/>
      <c r="O1" s="8"/>
      <c r="P1" s="8"/>
      <c r="Q1" s="8"/>
      <c r="R1" s="8"/>
      <c r="S1" s="9"/>
      <c r="T1" s="9"/>
      <c r="U1" s="9"/>
      <c r="V1" s="1"/>
      <c r="W1" s="1"/>
      <c r="X1" s="1"/>
      <c r="Y1" s="1"/>
      <c r="Z1" s="1"/>
    </row>
    <row r="2" ht="16.5" customHeight="1">
      <c r="A2" s="1"/>
      <c r="B2" s="10" t="s">
        <v>3</v>
      </c>
      <c r="C2" s="3"/>
      <c r="D2" s="4" t="s">
        <v>297</v>
      </c>
      <c r="E2" s="11"/>
      <c r="F2" s="12" t="s">
        <v>5</v>
      </c>
      <c r="G2" s="6"/>
      <c r="H2" s="6"/>
      <c r="I2" s="3"/>
      <c r="J2" s="11"/>
      <c r="K2" s="7"/>
      <c r="L2" s="7"/>
      <c r="M2" s="7"/>
      <c r="N2" s="13"/>
      <c r="O2" s="13"/>
      <c r="P2" s="13"/>
      <c r="Q2" s="13"/>
      <c r="R2" s="14"/>
      <c r="S2" s="7"/>
      <c r="T2" s="7"/>
      <c r="U2" s="7"/>
      <c r="V2" s="1"/>
      <c r="W2" s="1"/>
      <c r="X2" s="1"/>
      <c r="Y2" s="1"/>
      <c r="Z2" s="1"/>
    </row>
    <row r="3" ht="15.0" customHeight="1">
      <c r="A3" s="1"/>
      <c r="B3" s="15" t="s">
        <v>6</v>
      </c>
      <c r="C3" s="3"/>
      <c r="D3" s="4" t="s">
        <v>250</v>
      </c>
      <c r="E3" s="11"/>
      <c r="F3" s="16" t="s">
        <v>8</v>
      </c>
      <c r="G3" s="6"/>
      <c r="H3" s="6"/>
      <c r="I3" s="3"/>
      <c r="J3" s="11"/>
      <c r="K3" s="7"/>
      <c r="L3" s="7"/>
      <c r="M3" s="7"/>
      <c r="N3" s="13"/>
      <c r="O3" s="13"/>
      <c r="P3" s="13"/>
      <c r="Q3" s="13"/>
      <c r="R3" s="14"/>
      <c r="S3" s="7"/>
      <c r="T3" s="7"/>
      <c r="U3" s="7"/>
      <c r="V3" s="1"/>
      <c r="W3" s="1"/>
      <c r="X3" s="1"/>
      <c r="Y3" s="1"/>
      <c r="Z3" s="1"/>
    </row>
    <row r="4" ht="16.5" customHeight="1">
      <c r="A4" s="1"/>
      <c r="B4" s="10" t="s">
        <v>9</v>
      </c>
      <c r="C4" s="3"/>
      <c r="D4" s="4" t="s">
        <v>296</v>
      </c>
      <c r="E4" s="11"/>
      <c r="F4" s="17" t="s">
        <v>11</v>
      </c>
      <c r="G4" s="6"/>
      <c r="H4" s="6"/>
      <c r="I4" s="3"/>
      <c r="J4" s="11"/>
      <c r="K4" s="1"/>
      <c r="L4" s="1"/>
      <c r="M4" s="1"/>
      <c r="N4" s="13"/>
      <c r="O4" s="13"/>
      <c r="P4" s="13"/>
      <c r="Q4" s="13"/>
      <c r="R4" s="14"/>
      <c r="S4" s="7"/>
      <c r="T4" s="7"/>
      <c r="U4" s="7"/>
      <c r="V4" s="1"/>
      <c r="W4" s="1"/>
      <c r="X4" s="1"/>
      <c r="Y4" s="1"/>
      <c r="Z4" s="1"/>
    </row>
    <row r="5" ht="14.25" customHeight="1">
      <c r="A5" s="1"/>
      <c r="B5" s="18" t="s">
        <v>12</v>
      </c>
      <c r="C5" s="3"/>
      <c r="D5" s="4">
        <v>4.0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6.5" customHeight="1">
      <c r="A6" s="1"/>
      <c r="B6" s="19" t="s">
        <v>13</v>
      </c>
      <c r="C6" s="3"/>
      <c r="D6" s="20" t="s">
        <v>14</v>
      </c>
      <c r="E6" s="21"/>
      <c r="F6" s="21"/>
      <c r="G6" s="21"/>
      <c r="H6" s="21"/>
      <c r="I6" s="21"/>
      <c r="J6" s="22"/>
      <c r="K6" s="22"/>
      <c r="L6" s="22"/>
      <c r="M6" s="22" t="str">
        <f>IFERROR(SUM(M1:M5)/COUNT(M1:M5),"")</f>
        <v/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4.5" customHeight="1">
      <c r="A7" s="1"/>
      <c r="B7" s="23"/>
      <c r="C7" s="23"/>
      <c r="D7" s="24"/>
      <c r="E7" s="25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1"/>
      <c r="W7" s="1"/>
      <c r="X7" s="1"/>
      <c r="Y7" s="1"/>
      <c r="Z7" s="1"/>
    </row>
    <row r="8" ht="15.0" customHeight="1">
      <c r="A8" s="1"/>
      <c r="B8" s="26" t="s">
        <v>15</v>
      </c>
      <c r="C8" s="6"/>
      <c r="D8" s="3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4.25" customHeight="1">
      <c r="A9" s="1"/>
      <c r="B9" s="10"/>
      <c r="C9" s="3"/>
      <c r="D9" s="27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4.25" customHeight="1">
      <c r="A10" s="1"/>
      <c r="B10" s="10"/>
      <c r="C10" s="3"/>
      <c r="D10" s="27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4.25" customHeight="1">
      <c r="A11" s="1"/>
      <c r="B11" s="10"/>
      <c r="C11" s="3"/>
      <c r="D11" s="27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3.0" customHeight="1">
      <c r="A12" s="1"/>
      <c r="B12" s="23"/>
      <c r="C12" s="23"/>
      <c r="D12" s="24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4.25" hidden="1" customHeight="1">
      <c r="A13" s="28"/>
      <c r="B13" s="28"/>
      <c r="C13" s="23"/>
      <c r="D13" s="24"/>
      <c r="E13" s="23"/>
      <c r="F13" s="29"/>
      <c r="G13" s="30"/>
      <c r="H13" s="3"/>
      <c r="I13" s="30"/>
      <c r="J13" s="3"/>
      <c r="K13" s="31"/>
      <c r="L13" s="31"/>
      <c r="M13" s="31"/>
      <c r="N13" s="31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ht="33.0" customHeight="1">
      <c r="A14" s="1"/>
      <c r="B14" s="32" t="s">
        <v>16</v>
      </c>
      <c r="C14" s="6"/>
      <c r="D14" s="3"/>
      <c r="E14" s="33"/>
      <c r="F14" s="34"/>
      <c r="G14" s="34"/>
      <c r="H14" s="34"/>
      <c r="I14" s="34"/>
      <c r="J14" s="34"/>
      <c r="K14" s="31"/>
      <c r="L14" s="31"/>
      <c r="M14" s="31"/>
      <c r="N14" s="3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57.0" customHeight="1">
      <c r="A15" s="35"/>
      <c r="B15" s="32" t="s">
        <v>17</v>
      </c>
      <c r="C15" s="6"/>
      <c r="D15" s="3"/>
      <c r="E15" s="35"/>
      <c r="F15" s="36"/>
      <c r="G15" s="37"/>
      <c r="H15" s="38"/>
      <c r="I15" s="39"/>
      <c r="J15" s="39"/>
      <c r="K15" s="40"/>
      <c r="L15" s="40"/>
      <c r="M15" s="40"/>
      <c r="N15" s="40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ht="72.0" customHeight="1">
      <c r="A16" s="41"/>
      <c r="B16" s="32" t="s">
        <v>18</v>
      </c>
      <c r="C16" s="6"/>
      <c r="D16" s="3"/>
      <c r="E16" s="42" t="s">
        <v>19</v>
      </c>
      <c r="F16" s="43"/>
      <c r="G16" s="43"/>
      <c r="H16" s="43"/>
      <c r="I16" s="43"/>
      <c r="J16" s="43"/>
      <c r="K16" s="44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ht="14.25" customHeight="1">
      <c r="A17" s="41"/>
      <c r="B17" s="45" t="s">
        <v>20</v>
      </c>
      <c r="C17" s="6"/>
      <c r="D17" s="3"/>
      <c r="E17" s="46" t="s">
        <v>21</v>
      </c>
      <c r="F17" s="47"/>
      <c r="G17" s="47"/>
      <c r="H17" s="48"/>
      <c r="I17" s="49" t="s">
        <v>22</v>
      </c>
      <c r="J17" s="50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ht="49.5" customHeight="1">
      <c r="A18" s="41" t="s">
        <v>23</v>
      </c>
      <c r="B18" s="51"/>
      <c r="C18" s="52" t="s">
        <v>24</v>
      </c>
      <c r="D18" s="53" t="s">
        <v>25</v>
      </c>
      <c r="E18" s="169" t="s">
        <v>26</v>
      </c>
      <c r="F18" s="169" t="s">
        <v>27</v>
      </c>
      <c r="G18" s="169" t="s">
        <v>28</v>
      </c>
      <c r="H18" s="169" t="s">
        <v>29</v>
      </c>
      <c r="I18" s="35">
        <v>65.0</v>
      </c>
      <c r="J18" s="35" t="s">
        <v>214</v>
      </c>
      <c r="K18" s="35" t="s">
        <v>30</v>
      </c>
      <c r="L18" s="35" t="s">
        <v>31</v>
      </c>
      <c r="M18" s="35" t="s">
        <v>32</v>
      </c>
      <c r="N18" s="35" t="s">
        <v>33</v>
      </c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ht="17.25" customHeight="1">
      <c r="A19" s="78">
        <v>1.0</v>
      </c>
      <c r="B19" s="57"/>
      <c r="C19" s="196" t="s">
        <v>34</v>
      </c>
      <c r="D19" s="127" t="s">
        <v>35</v>
      </c>
      <c r="E19" s="59" t="s">
        <v>36</v>
      </c>
      <c r="F19" s="59" t="s">
        <v>36</v>
      </c>
      <c r="G19" s="59" t="s">
        <v>36</v>
      </c>
      <c r="H19" s="59" t="s">
        <v>37</v>
      </c>
      <c r="I19" s="59">
        <v>39.0</v>
      </c>
      <c r="J19" s="59">
        <f t="shared" ref="J19:J52" si="1">(I19/65)*100</f>
        <v>60</v>
      </c>
      <c r="K19" s="59" t="str">
        <f t="shared" ref="K19:K52" si="2">IF(J19&lt;=0,"",IF((J19&gt;=60),"Y","N"))</f>
        <v>Y</v>
      </c>
      <c r="L19" s="61">
        <f>(E57+F57+G57+H57)/4</f>
        <v>1.5</v>
      </c>
      <c r="M19" s="61">
        <f>K57</f>
        <v>0</v>
      </c>
      <c r="N19" s="62">
        <f>(L19*0.2+M19*0.8)</f>
        <v>0.3</v>
      </c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ht="15.0" customHeight="1">
      <c r="A20" s="78">
        <v>2.0</v>
      </c>
      <c r="B20" s="57"/>
      <c r="C20" s="196" t="s">
        <v>256</v>
      </c>
      <c r="D20" s="127" t="s">
        <v>39</v>
      </c>
      <c r="E20" s="59" t="s">
        <v>37</v>
      </c>
      <c r="F20" s="59" t="s">
        <v>37</v>
      </c>
      <c r="G20" s="59" t="s">
        <v>36</v>
      </c>
      <c r="H20" s="59" t="s">
        <v>36</v>
      </c>
      <c r="I20" s="59">
        <v>56.0</v>
      </c>
      <c r="J20" s="59">
        <f t="shared" si="1"/>
        <v>86.15384615</v>
      </c>
      <c r="K20" s="59" t="str">
        <f t="shared" si="2"/>
        <v>Y</v>
      </c>
      <c r="L20" s="65"/>
      <c r="M20" s="65"/>
      <c r="N20" s="66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ht="17.25" customHeight="1">
      <c r="A21" s="78">
        <v>3.0</v>
      </c>
      <c r="B21" s="57"/>
      <c r="C21" s="196" t="s">
        <v>257</v>
      </c>
      <c r="D21" s="127" t="s">
        <v>41</v>
      </c>
      <c r="E21" s="59" t="s">
        <v>37</v>
      </c>
      <c r="F21" s="59" t="s">
        <v>36</v>
      </c>
      <c r="G21" s="59" t="s">
        <v>37</v>
      </c>
      <c r="H21" s="59" t="s">
        <v>36</v>
      </c>
      <c r="I21" s="59">
        <v>60.0</v>
      </c>
      <c r="J21" s="59">
        <f t="shared" si="1"/>
        <v>92.30769231</v>
      </c>
      <c r="K21" s="59" t="str">
        <f t="shared" si="2"/>
        <v>Y</v>
      </c>
      <c r="L21" s="65"/>
      <c r="M21" s="65"/>
      <c r="N21" s="66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</row>
    <row r="22" ht="13.5" customHeight="1">
      <c r="A22" s="78">
        <v>4.0</v>
      </c>
      <c r="B22" s="57"/>
      <c r="C22" s="196" t="s">
        <v>258</v>
      </c>
      <c r="D22" s="127" t="s">
        <v>43</v>
      </c>
      <c r="E22" s="59" t="s">
        <v>36</v>
      </c>
      <c r="F22" s="59" t="s">
        <v>37</v>
      </c>
      <c r="G22" s="59" t="s">
        <v>36</v>
      </c>
      <c r="H22" s="59" t="s">
        <v>36</v>
      </c>
      <c r="I22" s="59">
        <v>49.0</v>
      </c>
      <c r="J22" s="59">
        <f t="shared" si="1"/>
        <v>75.38461538</v>
      </c>
      <c r="K22" s="59" t="str">
        <f t="shared" si="2"/>
        <v>Y</v>
      </c>
      <c r="L22" s="65"/>
      <c r="M22" s="65"/>
      <c r="N22" s="66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ht="13.5" customHeight="1">
      <c r="A23" s="78">
        <v>5.0</v>
      </c>
      <c r="B23" s="57"/>
      <c r="C23" s="196" t="s">
        <v>259</v>
      </c>
      <c r="D23" s="127" t="s">
        <v>45</v>
      </c>
      <c r="E23" s="59" t="s">
        <v>36</v>
      </c>
      <c r="F23" s="59" t="s">
        <v>37</v>
      </c>
      <c r="G23" s="59" t="s">
        <v>36</v>
      </c>
      <c r="H23" s="59" t="s">
        <v>37</v>
      </c>
      <c r="I23" s="40">
        <v>45.0</v>
      </c>
      <c r="J23" s="59">
        <f t="shared" si="1"/>
        <v>69.23076923</v>
      </c>
      <c r="K23" s="59" t="str">
        <f t="shared" si="2"/>
        <v>Y</v>
      </c>
      <c r="L23" s="65"/>
      <c r="M23" s="65"/>
      <c r="N23" s="66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3.5" customHeight="1">
      <c r="A24" s="78">
        <v>6.0</v>
      </c>
      <c r="B24" s="57"/>
      <c r="C24" s="196" t="s">
        <v>260</v>
      </c>
      <c r="D24" s="127" t="s">
        <v>47</v>
      </c>
      <c r="E24" s="59" t="s">
        <v>36</v>
      </c>
      <c r="F24" s="59" t="s">
        <v>37</v>
      </c>
      <c r="G24" s="59" t="s">
        <v>36</v>
      </c>
      <c r="H24" s="59" t="s">
        <v>36</v>
      </c>
      <c r="I24" s="40">
        <v>36.0</v>
      </c>
      <c r="J24" s="59">
        <f t="shared" si="1"/>
        <v>55.38461538</v>
      </c>
      <c r="K24" s="59" t="str">
        <f t="shared" si="2"/>
        <v>N</v>
      </c>
      <c r="L24" s="65"/>
      <c r="M24" s="65"/>
      <c r="N24" s="66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3.5" customHeight="1">
      <c r="A25" s="78">
        <v>7.0</v>
      </c>
      <c r="B25" s="57"/>
      <c r="C25" s="196" t="s">
        <v>261</v>
      </c>
      <c r="D25" s="127" t="s">
        <v>49</v>
      </c>
      <c r="E25" s="59" t="s">
        <v>36</v>
      </c>
      <c r="F25" s="59" t="s">
        <v>36</v>
      </c>
      <c r="G25" s="59" t="s">
        <v>36</v>
      </c>
      <c r="H25" s="59" t="s">
        <v>36</v>
      </c>
      <c r="I25" s="40">
        <v>38.0</v>
      </c>
      <c r="J25" s="59">
        <f t="shared" si="1"/>
        <v>58.46153846</v>
      </c>
      <c r="K25" s="59" t="str">
        <f t="shared" si="2"/>
        <v>N</v>
      </c>
      <c r="L25" s="65"/>
      <c r="M25" s="65"/>
      <c r="N25" s="66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3.5" customHeight="1">
      <c r="A26" s="78">
        <v>8.0</v>
      </c>
      <c r="B26" s="57"/>
      <c r="C26" s="196" t="s">
        <v>262</v>
      </c>
      <c r="D26" s="127" t="s">
        <v>51</v>
      </c>
      <c r="E26" s="59" t="s">
        <v>37</v>
      </c>
      <c r="F26" s="59" t="s">
        <v>37</v>
      </c>
      <c r="G26" s="59" t="s">
        <v>36</v>
      </c>
      <c r="H26" s="59" t="s">
        <v>293</v>
      </c>
      <c r="I26" s="40">
        <v>50.0</v>
      </c>
      <c r="J26" s="59">
        <f t="shared" si="1"/>
        <v>76.92307692</v>
      </c>
      <c r="K26" s="59" t="str">
        <f t="shared" si="2"/>
        <v>Y</v>
      </c>
      <c r="L26" s="65"/>
      <c r="M26" s="65"/>
      <c r="N26" s="66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3.5" customHeight="1">
      <c r="A27" s="78">
        <v>9.0</v>
      </c>
      <c r="B27" s="57"/>
      <c r="C27" s="196" t="s">
        <v>263</v>
      </c>
      <c r="D27" s="127" t="s">
        <v>53</v>
      </c>
      <c r="E27" s="59" t="s">
        <v>36</v>
      </c>
      <c r="F27" s="59" t="s">
        <v>37</v>
      </c>
      <c r="G27" s="59" t="s">
        <v>36</v>
      </c>
      <c r="H27" s="59" t="s">
        <v>37</v>
      </c>
      <c r="I27" s="40">
        <v>28.0</v>
      </c>
      <c r="J27" s="59">
        <f t="shared" si="1"/>
        <v>43.07692308</v>
      </c>
      <c r="K27" s="59" t="str">
        <f t="shared" si="2"/>
        <v>N</v>
      </c>
      <c r="L27" s="65"/>
      <c r="M27" s="65"/>
      <c r="N27" s="66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3.5" customHeight="1">
      <c r="A28" s="78">
        <v>10.0</v>
      </c>
      <c r="B28" s="57"/>
      <c r="C28" s="196" t="s">
        <v>264</v>
      </c>
      <c r="D28" s="127" t="s">
        <v>55</v>
      </c>
      <c r="E28" s="59" t="s">
        <v>37</v>
      </c>
      <c r="F28" s="59" t="s">
        <v>37</v>
      </c>
      <c r="G28" s="59" t="s">
        <v>36</v>
      </c>
      <c r="H28" s="59" t="s">
        <v>36</v>
      </c>
      <c r="I28" s="40">
        <v>50.0</v>
      </c>
      <c r="J28" s="59">
        <f t="shared" si="1"/>
        <v>76.92307692</v>
      </c>
      <c r="K28" s="59" t="str">
        <f t="shared" si="2"/>
        <v>Y</v>
      </c>
      <c r="L28" s="65"/>
      <c r="M28" s="65"/>
      <c r="N28" s="66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3.5" customHeight="1">
      <c r="A29" s="78">
        <v>11.0</v>
      </c>
      <c r="B29" s="57"/>
      <c r="C29" s="196" t="s">
        <v>265</v>
      </c>
      <c r="D29" s="127" t="s">
        <v>57</v>
      </c>
      <c r="E29" s="59" t="s">
        <v>36</v>
      </c>
      <c r="F29" s="59" t="s">
        <v>36</v>
      </c>
      <c r="G29" s="59" t="s">
        <v>37</v>
      </c>
      <c r="H29" s="59" t="s">
        <v>36</v>
      </c>
      <c r="I29" s="40">
        <v>51.0</v>
      </c>
      <c r="J29" s="59">
        <f t="shared" si="1"/>
        <v>78.46153846</v>
      </c>
      <c r="K29" s="59" t="str">
        <f t="shared" si="2"/>
        <v>Y</v>
      </c>
      <c r="L29" s="65"/>
      <c r="M29" s="65"/>
      <c r="N29" s="66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3.5" customHeight="1">
      <c r="A30" s="78">
        <v>12.0</v>
      </c>
      <c r="B30" s="57"/>
      <c r="C30" s="196" t="s">
        <v>266</v>
      </c>
      <c r="D30" s="127" t="s">
        <v>59</v>
      </c>
      <c r="E30" s="59" t="s">
        <v>37</v>
      </c>
      <c r="F30" s="59" t="s">
        <v>37</v>
      </c>
      <c r="G30" s="59" t="s">
        <v>36</v>
      </c>
      <c r="H30" s="59" t="s">
        <v>36</v>
      </c>
      <c r="I30" s="40">
        <v>53.0</v>
      </c>
      <c r="J30" s="59">
        <f t="shared" si="1"/>
        <v>81.53846154</v>
      </c>
      <c r="K30" s="59" t="str">
        <f t="shared" si="2"/>
        <v>Y</v>
      </c>
      <c r="L30" s="65"/>
      <c r="M30" s="65"/>
      <c r="N30" s="66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3.5" customHeight="1">
      <c r="A31" s="78">
        <v>13.0</v>
      </c>
      <c r="B31" s="57"/>
      <c r="C31" s="196" t="s">
        <v>267</v>
      </c>
      <c r="D31" s="127" t="s">
        <v>61</v>
      </c>
      <c r="E31" s="59" t="s">
        <v>36</v>
      </c>
      <c r="F31" s="59" t="s">
        <v>36</v>
      </c>
      <c r="G31" s="59" t="s">
        <v>36</v>
      </c>
      <c r="H31" s="59" t="s">
        <v>37</v>
      </c>
      <c r="I31" s="40">
        <v>52.0</v>
      </c>
      <c r="J31" s="59">
        <f t="shared" si="1"/>
        <v>80</v>
      </c>
      <c r="K31" s="59" t="str">
        <f t="shared" si="2"/>
        <v>Y</v>
      </c>
      <c r="L31" s="65"/>
      <c r="M31" s="65"/>
      <c r="N31" s="66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3.5" customHeight="1">
      <c r="A32" s="78">
        <v>14.0</v>
      </c>
      <c r="B32" s="57"/>
      <c r="C32" s="196" t="s">
        <v>268</v>
      </c>
      <c r="D32" s="127" t="s">
        <v>63</v>
      </c>
      <c r="E32" s="59" t="s">
        <v>36</v>
      </c>
      <c r="F32" s="59" t="s">
        <v>37</v>
      </c>
      <c r="G32" s="59" t="s">
        <v>36</v>
      </c>
      <c r="H32" s="59" t="s">
        <v>36</v>
      </c>
      <c r="I32" s="40">
        <v>49.0</v>
      </c>
      <c r="J32" s="59">
        <f t="shared" si="1"/>
        <v>75.38461538</v>
      </c>
      <c r="K32" s="59" t="str">
        <f t="shared" si="2"/>
        <v>Y</v>
      </c>
      <c r="L32" s="65"/>
      <c r="M32" s="65"/>
      <c r="N32" s="66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3.5" customHeight="1">
      <c r="A33" s="78">
        <v>15.0</v>
      </c>
      <c r="B33" s="57"/>
      <c r="C33" s="196" t="s">
        <v>269</v>
      </c>
      <c r="D33" s="127" t="s">
        <v>65</v>
      </c>
      <c r="E33" s="59" t="s">
        <v>36</v>
      </c>
      <c r="F33" s="59" t="s">
        <v>36</v>
      </c>
      <c r="G33" s="59" t="s">
        <v>37</v>
      </c>
      <c r="H33" s="59" t="s">
        <v>36</v>
      </c>
      <c r="I33" s="40">
        <v>47.0</v>
      </c>
      <c r="J33" s="59">
        <f t="shared" si="1"/>
        <v>72.30769231</v>
      </c>
      <c r="K33" s="59" t="str">
        <f t="shared" si="2"/>
        <v>Y</v>
      </c>
      <c r="L33" s="65"/>
      <c r="M33" s="65"/>
      <c r="N33" s="66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3.5" customHeight="1">
      <c r="A34" s="78">
        <v>16.0</v>
      </c>
      <c r="B34" s="57"/>
      <c r="C34" s="196" t="s">
        <v>270</v>
      </c>
      <c r="D34" s="127" t="s">
        <v>67</v>
      </c>
      <c r="E34" s="59" t="s">
        <v>37</v>
      </c>
      <c r="F34" s="59" t="s">
        <v>37</v>
      </c>
      <c r="G34" s="59" t="s">
        <v>36</v>
      </c>
      <c r="H34" s="59" t="s">
        <v>36</v>
      </c>
      <c r="I34" s="40">
        <v>48.0</v>
      </c>
      <c r="J34" s="59">
        <f t="shared" si="1"/>
        <v>73.84615385</v>
      </c>
      <c r="K34" s="59" t="str">
        <f t="shared" si="2"/>
        <v>Y</v>
      </c>
      <c r="L34" s="65"/>
      <c r="M34" s="65"/>
      <c r="N34" s="66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3.5" customHeight="1">
      <c r="A35" s="78">
        <v>17.0</v>
      </c>
      <c r="B35" s="57"/>
      <c r="C35" s="196" t="s">
        <v>271</v>
      </c>
      <c r="D35" s="127" t="s">
        <v>69</v>
      </c>
      <c r="E35" s="59" t="s">
        <v>36</v>
      </c>
      <c r="F35" s="59" t="s">
        <v>37</v>
      </c>
      <c r="G35" s="59" t="s">
        <v>37</v>
      </c>
      <c r="H35" s="59" t="s">
        <v>36</v>
      </c>
      <c r="I35" s="40">
        <v>40.0</v>
      </c>
      <c r="J35" s="59">
        <f t="shared" si="1"/>
        <v>61.53846154</v>
      </c>
      <c r="K35" s="59" t="str">
        <f t="shared" si="2"/>
        <v>Y</v>
      </c>
      <c r="L35" s="65"/>
      <c r="M35" s="65"/>
      <c r="N35" s="66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3.5" customHeight="1">
      <c r="A36" s="78">
        <v>18.0</v>
      </c>
      <c r="B36" s="57"/>
      <c r="C36" s="196" t="s">
        <v>272</v>
      </c>
      <c r="D36" s="127" t="s">
        <v>71</v>
      </c>
      <c r="E36" s="59" t="s">
        <v>37</v>
      </c>
      <c r="F36" s="59" t="s">
        <v>36</v>
      </c>
      <c r="G36" s="59" t="s">
        <v>37</v>
      </c>
      <c r="H36" s="59" t="s">
        <v>36</v>
      </c>
      <c r="I36" s="40">
        <v>42.0</v>
      </c>
      <c r="J36" s="59">
        <f t="shared" si="1"/>
        <v>64.61538462</v>
      </c>
      <c r="K36" s="59" t="str">
        <f t="shared" si="2"/>
        <v>Y</v>
      </c>
      <c r="L36" s="65"/>
      <c r="M36" s="65"/>
      <c r="N36" s="66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3.5" customHeight="1">
      <c r="A37" s="78">
        <v>19.0</v>
      </c>
      <c r="B37" s="57"/>
      <c r="C37" s="196" t="s">
        <v>273</v>
      </c>
      <c r="D37" s="127" t="s">
        <v>73</v>
      </c>
      <c r="E37" s="59" t="s">
        <v>36</v>
      </c>
      <c r="F37" s="59" t="s">
        <v>37</v>
      </c>
      <c r="G37" s="59" t="s">
        <v>36</v>
      </c>
      <c r="H37" s="59" t="s">
        <v>36</v>
      </c>
      <c r="I37" s="40">
        <v>43.0</v>
      </c>
      <c r="J37" s="59">
        <f t="shared" si="1"/>
        <v>66.15384615</v>
      </c>
      <c r="K37" s="59" t="str">
        <f t="shared" si="2"/>
        <v>Y</v>
      </c>
      <c r="L37" s="65"/>
      <c r="M37" s="65"/>
      <c r="N37" s="66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78">
        <v>20.0</v>
      </c>
      <c r="B38" s="57"/>
      <c r="C38" s="196" t="s">
        <v>274</v>
      </c>
      <c r="D38" s="127" t="s">
        <v>75</v>
      </c>
      <c r="E38" s="59" t="s">
        <v>37</v>
      </c>
      <c r="F38" s="59" t="s">
        <v>37</v>
      </c>
      <c r="G38" s="59" t="s">
        <v>36</v>
      </c>
      <c r="H38" s="59" t="s">
        <v>37</v>
      </c>
      <c r="I38" s="40">
        <v>46.0</v>
      </c>
      <c r="J38" s="59">
        <f t="shared" si="1"/>
        <v>70.76923077</v>
      </c>
      <c r="K38" s="59" t="str">
        <f t="shared" si="2"/>
        <v>Y</v>
      </c>
      <c r="L38" s="65"/>
      <c r="M38" s="65"/>
      <c r="N38" s="66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3.5" customHeight="1">
      <c r="A39" s="78">
        <v>21.0</v>
      </c>
      <c r="B39" s="57"/>
      <c r="C39" s="196" t="s">
        <v>275</v>
      </c>
      <c r="D39" s="127" t="s">
        <v>77</v>
      </c>
      <c r="E39" s="59" t="s">
        <v>36</v>
      </c>
      <c r="F39" s="59" t="s">
        <v>37</v>
      </c>
      <c r="G39" s="59" t="s">
        <v>36</v>
      </c>
      <c r="H39" s="59" t="s">
        <v>36</v>
      </c>
      <c r="I39" s="40">
        <v>45.0</v>
      </c>
      <c r="J39" s="59">
        <f t="shared" si="1"/>
        <v>69.23076923</v>
      </c>
      <c r="K39" s="59" t="str">
        <f t="shared" si="2"/>
        <v>Y</v>
      </c>
      <c r="L39" s="65"/>
      <c r="M39" s="65"/>
      <c r="N39" s="66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3.5" customHeight="1">
      <c r="A40" s="78">
        <v>22.0</v>
      </c>
      <c r="B40" s="57"/>
      <c r="C40" s="196" t="s">
        <v>276</v>
      </c>
      <c r="D40" s="127" t="s">
        <v>79</v>
      </c>
      <c r="E40" s="59" t="s">
        <v>36</v>
      </c>
      <c r="F40" s="59" t="s">
        <v>37</v>
      </c>
      <c r="G40" s="59" t="s">
        <v>36</v>
      </c>
      <c r="H40" s="59" t="s">
        <v>36</v>
      </c>
      <c r="I40" s="40">
        <v>48.0</v>
      </c>
      <c r="J40" s="59">
        <f t="shared" si="1"/>
        <v>73.84615385</v>
      </c>
      <c r="K40" s="59" t="str">
        <f t="shared" si="2"/>
        <v>Y</v>
      </c>
      <c r="L40" s="65"/>
      <c r="M40" s="65"/>
      <c r="N40" s="66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3.5" customHeight="1">
      <c r="A41" s="78">
        <v>23.0</v>
      </c>
      <c r="B41" s="57"/>
      <c r="C41" s="196" t="s">
        <v>277</v>
      </c>
      <c r="D41" s="127" t="s">
        <v>81</v>
      </c>
      <c r="E41" s="59" t="s">
        <v>37</v>
      </c>
      <c r="F41" s="59" t="s">
        <v>36</v>
      </c>
      <c r="G41" s="59" t="s">
        <v>36</v>
      </c>
      <c r="H41" s="59" t="s">
        <v>36</v>
      </c>
      <c r="I41" s="40">
        <v>40.0</v>
      </c>
      <c r="J41" s="59">
        <f t="shared" si="1"/>
        <v>61.53846154</v>
      </c>
      <c r="K41" s="59" t="str">
        <f t="shared" si="2"/>
        <v>Y</v>
      </c>
      <c r="L41" s="65"/>
      <c r="M41" s="65"/>
      <c r="N41" s="66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3.5" customHeight="1">
      <c r="A42" s="78">
        <v>24.0</v>
      </c>
      <c r="B42" s="57"/>
      <c r="C42" s="196" t="s">
        <v>278</v>
      </c>
      <c r="D42" s="127" t="s">
        <v>83</v>
      </c>
      <c r="E42" s="59" t="s">
        <v>36</v>
      </c>
      <c r="F42" s="59" t="s">
        <v>37</v>
      </c>
      <c r="G42" s="59" t="s">
        <v>36</v>
      </c>
      <c r="H42" s="59" t="s">
        <v>36</v>
      </c>
      <c r="I42" s="40">
        <v>29.0</v>
      </c>
      <c r="J42" s="59">
        <f t="shared" si="1"/>
        <v>44.61538462</v>
      </c>
      <c r="K42" s="59" t="str">
        <f t="shared" si="2"/>
        <v>N</v>
      </c>
      <c r="L42" s="65"/>
      <c r="M42" s="65"/>
      <c r="N42" s="66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3.5" customHeight="1">
      <c r="A43" s="78">
        <v>25.0</v>
      </c>
      <c r="B43" s="57"/>
      <c r="C43" s="196" t="s">
        <v>279</v>
      </c>
      <c r="D43" s="127" t="s">
        <v>85</v>
      </c>
      <c r="E43" s="59" t="s">
        <v>36</v>
      </c>
      <c r="F43" s="59" t="s">
        <v>37</v>
      </c>
      <c r="G43" s="59" t="s">
        <v>36</v>
      </c>
      <c r="H43" s="59" t="s">
        <v>37</v>
      </c>
      <c r="I43" s="40">
        <v>34.0</v>
      </c>
      <c r="J43" s="59">
        <f t="shared" si="1"/>
        <v>52.30769231</v>
      </c>
      <c r="K43" s="59" t="str">
        <f t="shared" si="2"/>
        <v>N</v>
      </c>
      <c r="L43" s="65"/>
      <c r="M43" s="65"/>
      <c r="N43" s="66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3.5" customHeight="1">
      <c r="A44" s="78">
        <v>26.0</v>
      </c>
      <c r="B44" s="57"/>
      <c r="C44" s="196" t="s">
        <v>280</v>
      </c>
      <c r="D44" s="127" t="s">
        <v>87</v>
      </c>
      <c r="E44" s="59" t="s">
        <v>36</v>
      </c>
      <c r="F44" s="59" t="s">
        <v>37</v>
      </c>
      <c r="G44" s="59" t="s">
        <v>36</v>
      </c>
      <c r="H44" s="59" t="s">
        <v>37</v>
      </c>
      <c r="I44" s="40">
        <v>38.0</v>
      </c>
      <c r="J44" s="59">
        <f t="shared" si="1"/>
        <v>58.46153846</v>
      </c>
      <c r="K44" s="59" t="str">
        <f t="shared" si="2"/>
        <v>N</v>
      </c>
      <c r="L44" s="65"/>
      <c r="M44" s="65"/>
      <c r="N44" s="66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78">
        <v>27.0</v>
      </c>
      <c r="B45" s="57"/>
      <c r="C45" s="196" t="s">
        <v>281</v>
      </c>
      <c r="D45" s="127" t="s">
        <v>89</v>
      </c>
      <c r="E45" s="59" t="s">
        <v>36</v>
      </c>
      <c r="F45" s="59" t="s">
        <v>37</v>
      </c>
      <c r="G45" s="59" t="s">
        <v>36</v>
      </c>
      <c r="H45" s="59" t="s">
        <v>36</v>
      </c>
      <c r="I45" s="40">
        <v>32.0</v>
      </c>
      <c r="J45" s="59">
        <f t="shared" si="1"/>
        <v>49.23076923</v>
      </c>
      <c r="K45" s="59" t="str">
        <f t="shared" si="2"/>
        <v>N</v>
      </c>
      <c r="L45" s="65"/>
      <c r="M45" s="65"/>
      <c r="N45" s="66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78">
        <v>28.0</v>
      </c>
      <c r="B46" s="57"/>
      <c r="C46" s="196" t="s">
        <v>282</v>
      </c>
      <c r="D46" s="127" t="s">
        <v>91</v>
      </c>
      <c r="E46" s="59" t="s">
        <v>36</v>
      </c>
      <c r="F46" s="59" t="s">
        <v>36</v>
      </c>
      <c r="G46" s="59" t="s">
        <v>36</v>
      </c>
      <c r="H46" s="59" t="s">
        <v>37</v>
      </c>
      <c r="I46" s="40">
        <v>37.0</v>
      </c>
      <c r="J46" s="59">
        <f t="shared" si="1"/>
        <v>56.92307692</v>
      </c>
      <c r="K46" s="59" t="str">
        <f t="shared" si="2"/>
        <v>N</v>
      </c>
      <c r="L46" s="65"/>
      <c r="M46" s="65"/>
      <c r="N46" s="66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3.5" customHeight="1">
      <c r="A47" s="78">
        <v>29.0</v>
      </c>
      <c r="B47" s="57"/>
      <c r="C47" s="196" t="s">
        <v>283</v>
      </c>
      <c r="D47" s="127" t="s">
        <v>93</v>
      </c>
      <c r="E47" s="59" t="s">
        <v>36</v>
      </c>
      <c r="F47" s="59" t="s">
        <v>37</v>
      </c>
      <c r="G47" s="59" t="s">
        <v>36</v>
      </c>
      <c r="H47" s="59" t="s">
        <v>37</v>
      </c>
      <c r="I47" s="40">
        <v>39.0</v>
      </c>
      <c r="J47" s="59">
        <f t="shared" si="1"/>
        <v>60</v>
      </c>
      <c r="K47" s="59" t="str">
        <f t="shared" si="2"/>
        <v>Y</v>
      </c>
      <c r="L47" s="65"/>
      <c r="M47" s="65"/>
      <c r="N47" s="66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3.5" customHeight="1">
      <c r="A48" s="78">
        <v>30.0</v>
      </c>
      <c r="B48" s="57"/>
      <c r="C48" s="196" t="s">
        <v>284</v>
      </c>
      <c r="D48" s="127" t="s">
        <v>95</v>
      </c>
      <c r="E48" s="59" t="s">
        <v>36</v>
      </c>
      <c r="F48" s="59" t="s">
        <v>37</v>
      </c>
      <c r="G48" s="59" t="s">
        <v>36</v>
      </c>
      <c r="H48" s="59" t="s">
        <v>36</v>
      </c>
      <c r="I48" s="40">
        <v>47.0</v>
      </c>
      <c r="J48" s="59">
        <f t="shared" si="1"/>
        <v>72.30769231</v>
      </c>
      <c r="K48" s="59" t="str">
        <f t="shared" si="2"/>
        <v>Y</v>
      </c>
      <c r="L48" s="65"/>
      <c r="M48" s="65"/>
      <c r="N48" s="66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3.5" customHeight="1">
      <c r="A49" s="78">
        <v>31.0</v>
      </c>
      <c r="B49" s="57"/>
      <c r="C49" s="196" t="s">
        <v>285</v>
      </c>
      <c r="D49" s="127" t="s">
        <v>97</v>
      </c>
      <c r="E49" s="59" t="s">
        <v>36</v>
      </c>
      <c r="F49" s="59" t="s">
        <v>36</v>
      </c>
      <c r="G49" s="59" t="s">
        <v>37</v>
      </c>
      <c r="H49" s="59" t="s">
        <v>37</v>
      </c>
      <c r="I49" s="40">
        <v>49.0</v>
      </c>
      <c r="J49" s="59">
        <f t="shared" si="1"/>
        <v>75.38461538</v>
      </c>
      <c r="K49" s="59" t="str">
        <f t="shared" si="2"/>
        <v>Y</v>
      </c>
      <c r="L49" s="65"/>
      <c r="M49" s="65"/>
      <c r="N49" s="66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3.5" customHeight="1">
      <c r="A50" s="78">
        <v>32.0</v>
      </c>
      <c r="B50" s="57"/>
      <c r="C50" s="196" t="s">
        <v>286</v>
      </c>
      <c r="D50" s="127" t="s">
        <v>99</v>
      </c>
      <c r="E50" s="59" t="s">
        <v>36</v>
      </c>
      <c r="F50" s="59" t="s">
        <v>37</v>
      </c>
      <c r="G50" s="59" t="s">
        <v>36</v>
      </c>
      <c r="H50" s="59" t="s">
        <v>36</v>
      </c>
      <c r="I50" s="40">
        <v>42.0</v>
      </c>
      <c r="J50" s="59">
        <f t="shared" si="1"/>
        <v>64.61538462</v>
      </c>
      <c r="K50" s="59" t="str">
        <f t="shared" si="2"/>
        <v>Y</v>
      </c>
      <c r="L50" s="65"/>
      <c r="M50" s="65"/>
      <c r="N50" s="66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3.5" customHeight="1">
      <c r="A51" s="78">
        <v>33.0</v>
      </c>
      <c r="B51" s="57"/>
      <c r="C51" s="196" t="s">
        <v>287</v>
      </c>
      <c r="D51" s="127" t="s">
        <v>101</v>
      </c>
      <c r="E51" s="59" t="s">
        <v>36</v>
      </c>
      <c r="F51" s="59" t="s">
        <v>37</v>
      </c>
      <c r="G51" s="59" t="s">
        <v>36</v>
      </c>
      <c r="H51" s="59" t="s">
        <v>37</v>
      </c>
      <c r="I51" s="40">
        <v>48.0</v>
      </c>
      <c r="J51" s="59">
        <f t="shared" si="1"/>
        <v>73.84615385</v>
      </c>
      <c r="K51" s="59" t="str">
        <f t="shared" si="2"/>
        <v>Y</v>
      </c>
      <c r="L51" s="65"/>
      <c r="M51" s="65"/>
      <c r="N51" s="66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3.5" customHeight="1">
      <c r="A52" s="78">
        <v>34.0</v>
      </c>
      <c r="B52" s="57"/>
      <c r="C52" s="196" t="s">
        <v>288</v>
      </c>
      <c r="D52" s="127" t="s">
        <v>103</v>
      </c>
      <c r="E52" s="59" t="s">
        <v>36</v>
      </c>
      <c r="F52" s="59" t="s">
        <v>37</v>
      </c>
      <c r="G52" s="59" t="s">
        <v>37</v>
      </c>
      <c r="H52" s="59" t="s">
        <v>37</v>
      </c>
      <c r="I52" s="40">
        <v>43.0</v>
      </c>
      <c r="J52" s="59">
        <f t="shared" si="1"/>
        <v>66.15384615</v>
      </c>
      <c r="K52" s="59" t="str">
        <f t="shared" si="2"/>
        <v>Y</v>
      </c>
      <c r="L52" s="65"/>
      <c r="M52" s="65"/>
      <c r="N52" s="66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15.5" customHeight="1">
      <c r="A53" s="67" t="s">
        <v>104</v>
      </c>
      <c r="B53" s="3"/>
      <c r="C53" s="67">
        <f>COUNTA(A19:A52)</f>
        <v>34</v>
      </c>
      <c r="D53" s="170"/>
      <c r="E53" s="40">
        <f t="shared" ref="E53:H53" si="3">COUNTIF(E19:E52,"Y")</f>
        <v>25</v>
      </c>
      <c r="F53" s="40">
        <f t="shared" si="3"/>
        <v>10</v>
      </c>
      <c r="G53" s="40">
        <f t="shared" si="3"/>
        <v>27</v>
      </c>
      <c r="H53" s="40">
        <f t="shared" si="3"/>
        <v>21</v>
      </c>
      <c r="I53" s="40"/>
      <c r="J53" s="40"/>
      <c r="K53" s="40">
        <f>COUNTIF(K19:K52,"Y")</f>
        <v>26</v>
      </c>
      <c r="L53" s="65"/>
      <c r="M53" s="65"/>
      <c r="N53" s="66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87.75" customHeight="1">
      <c r="A54" s="171" t="s">
        <v>105</v>
      </c>
      <c r="B54" s="172"/>
      <c r="C54" s="67" t="str">
        <f>'[1]CC1-CO-Attainment-correct'!C34</f>
        <v>#REF!</v>
      </c>
      <c r="D54" s="173" t="s">
        <v>106</v>
      </c>
      <c r="E54" s="40" t="str">
        <f>(E53/C54)*100</f>
        <v>#REF!</v>
      </c>
      <c r="F54" s="40" t="str">
        <f>(F53/C54)*100</f>
        <v>#REF!</v>
      </c>
      <c r="G54" s="40" t="str">
        <f>(G53/C54)*100</f>
        <v>#REF!</v>
      </c>
      <c r="H54" s="40" t="str">
        <f>(H53/C54)*100</f>
        <v>#REF!</v>
      </c>
      <c r="I54" s="40"/>
      <c r="J54" s="40"/>
      <c r="K54" s="40" t="str">
        <f>(K53/C54)*100</f>
        <v>#REF!</v>
      </c>
      <c r="L54" s="65"/>
      <c r="M54" s="65"/>
      <c r="N54" s="66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39.75" customHeight="1">
      <c r="A55" s="78"/>
      <c r="B55" s="57"/>
      <c r="C55" s="57"/>
      <c r="D55" s="174"/>
      <c r="E55" s="176" t="str">
        <f t="shared" ref="E55:K55" si="4">IF(E54&lt;=0,"",IF((E54&gt;=60),"Attained","Not-Attained"))</f>
        <v>#REF!</v>
      </c>
      <c r="F55" s="176" t="str">
        <f t="shared" si="4"/>
        <v>#REF!</v>
      </c>
      <c r="G55" s="176" t="str">
        <f t="shared" si="4"/>
        <v>#REF!</v>
      </c>
      <c r="H55" s="176" t="str">
        <f t="shared" si="4"/>
        <v>#REF!</v>
      </c>
      <c r="I55" s="40" t="str">
        <f t="shared" si="4"/>
        <v/>
      </c>
      <c r="J55" s="40" t="str">
        <f t="shared" si="4"/>
        <v/>
      </c>
      <c r="K55" s="40" t="str">
        <f t="shared" si="4"/>
        <v>#REF!</v>
      </c>
      <c r="L55" s="65"/>
      <c r="M55" s="65"/>
      <c r="N55" s="66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0" customHeight="1">
      <c r="A56" s="78"/>
      <c r="B56" s="57"/>
      <c r="C56" s="57"/>
      <c r="D56" s="174"/>
      <c r="E56" s="40"/>
      <c r="F56" s="40"/>
      <c r="G56" s="40"/>
      <c r="H56" s="40"/>
      <c r="I56" s="40"/>
      <c r="J56" s="40"/>
      <c r="K56" s="40"/>
      <c r="L56" s="65"/>
      <c r="M56" s="65"/>
      <c r="N56" s="66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0" customHeight="1">
      <c r="A57" s="78"/>
      <c r="B57" s="57"/>
      <c r="C57" s="57"/>
      <c r="D57" s="174"/>
      <c r="E57" s="175">
        <v>0.0</v>
      </c>
      <c r="F57" s="175">
        <v>1.0</v>
      </c>
      <c r="G57" s="175">
        <v>3.0</v>
      </c>
      <c r="H57" s="175">
        <v>2.0</v>
      </c>
      <c r="I57" s="40"/>
      <c r="J57" s="40"/>
      <c r="K57" s="175">
        <v>0.0</v>
      </c>
      <c r="L57" s="76"/>
      <c r="M57" s="76"/>
      <c r="N57" s="77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0" customHeight="1">
      <c r="A58" s="78"/>
      <c r="B58" s="57"/>
      <c r="C58" s="57"/>
      <c r="D58" s="69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0" customHeight="1">
      <c r="A59" s="78"/>
      <c r="B59" s="57"/>
      <c r="C59" s="57"/>
      <c r="D59" s="69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0" customHeight="1">
      <c r="A60" s="78"/>
      <c r="B60" s="57"/>
      <c r="C60" s="57"/>
      <c r="D60" s="69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0" customHeight="1">
      <c r="A61" s="78"/>
      <c r="B61" s="57"/>
      <c r="C61" s="57"/>
      <c r="D61" s="69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0" customHeight="1">
      <c r="A62" s="78"/>
      <c r="B62" s="57"/>
      <c r="C62" s="57"/>
      <c r="D62" s="79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0" customHeight="1">
      <c r="A63" s="78"/>
      <c r="B63" s="57"/>
      <c r="C63" s="57"/>
      <c r="D63" s="69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0" customHeight="1">
      <c r="A64" s="78"/>
      <c r="B64" s="57"/>
      <c r="C64" s="57"/>
      <c r="D64" s="69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0" customHeight="1">
      <c r="A65" s="78"/>
      <c r="B65" s="57"/>
      <c r="C65" s="57"/>
      <c r="D65" s="69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3.5" customHeight="1">
      <c r="A66" s="78"/>
      <c r="B66" s="80"/>
      <c r="C66" s="80"/>
      <c r="D66" s="80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3.5" customHeight="1">
      <c r="A67" s="78"/>
      <c r="B67" s="80"/>
      <c r="C67" s="80"/>
      <c r="D67" s="80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3.5" customHeight="1">
      <c r="A68" s="78"/>
      <c r="B68" s="80"/>
      <c r="C68" s="80"/>
      <c r="D68" s="80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3.5" customHeight="1">
      <c r="A69" s="78"/>
      <c r="B69" s="80"/>
      <c r="C69" s="80"/>
      <c r="D69" s="80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3.5" customHeight="1">
      <c r="A70" s="78"/>
      <c r="B70" s="80"/>
      <c r="C70" s="80"/>
      <c r="D70" s="80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3.5" customHeight="1">
      <c r="A71" s="78"/>
      <c r="B71" s="80"/>
      <c r="C71" s="80"/>
      <c r="D71" s="80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3.5" customHeight="1">
      <c r="A72" s="78"/>
      <c r="B72" s="80"/>
      <c r="C72" s="80"/>
      <c r="D72" s="80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3.5" customHeight="1">
      <c r="A73" s="78"/>
      <c r="B73" s="80"/>
      <c r="C73" s="80"/>
      <c r="D73" s="80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3.5" customHeight="1">
      <c r="A74" s="78"/>
      <c r="B74" s="80"/>
      <c r="C74" s="80"/>
      <c r="D74" s="80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3.5" customHeight="1">
      <c r="A75" s="78"/>
      <c r="B75" s="80"/>
      <c r="C75" s="80"/>
      <c r="D75" s="80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3.5" customHeight="1">
      <c r="A76" s="78"/>
      <c r="B76" s="80"/>
      <c r="C76" s="80"/>
      <c r="D76" s="80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3.5" customHeight="1">
      <c r="A77" s="78"/>
      <c r="B77" s="80"/>
      <c r="C77" s="80"/>
      <c r="D77" s="80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3.5" customHeight="1">
      <c r="A78" s="78"/>
      <c r="B78" s="80"/>
      <c r="C78" s="80"/>
      <c r="D78" s="80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3.5" customHeight="1">
      <c r="A79" s="78"/>
      <c r="B79" s="80"/>
      <c r="C79" s="80"/>
      <c r="D79" s="80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3.5" customHeight="1">
      <c r="A80" s="78"/>
      <c r="B80" s="80"/>
      <c r="C80" s="80"/>
      <c r="D80" s="80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3.5" customHeight="1">
      <c r="A81" s="78"/>
      <c r="B81" s="80"/>
      <c r="C81" s="80"/>
      <c r="D81" s="80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3.5" customHeight="1">
      <c r="A82" s="78"/>
      <c r="B82" s="80"/>
      <c r="C82" s="80"/>
      <c r="D82" s="80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3.5" customHeight="1">
      <c r="A83" s="78"/>
      <c r="B83" s="80"/>
      <c r="C83" s="80"/>
      <c r="D83" s="80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3.5" customHeight="1">
      <c r="A84" s="78"/>
      <c r="B84" s="80"/>
      <c r="C84" s="80"/>
      <c r="D84" s="80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3.5" customHeight="1">
      <c r="A85" s="78"/>
      <c r="B85" s="80"/>
      <c r="C85" s="80"/>
      <c r="D85" s="80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3.5" customHeight="1">
      <c r="A86" s="78"/>
      <c r="B86" s="80"/>
      <c r="C86" s="80"/>
      <c r="D86" s="80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3.5" customHeight="1">
      <c r="A87" s="78"/>
      <c r="B87" s="80"/>
      <c r="C87" s="80"/>
      <c r="D87" s="80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3.5" customHeight="1">
      <c r="A88" s="78"/>
      <c r="B88" s="80"/>
      <c r="C88" s="80"/>
      <c r="D88" s="80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3.5" customHeight="1">
      <c r="A89" s="78"/>
      <c r="B89" s="80"/>
      <c r="C89" s="80"/>
      <c r="D89" s="80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3.5" customHeight="1">
      <c r="A90" s="78"/>
      <c r="B90" s="80"/>
      <c r="C90" s="80"/>
      <c r="D90" s="80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3.5" customHeight="1">
      <c r="A91" s="78"/>
      <c r="B91" s="80"/>
      <c r="C91" s="80"/>
      <c r="D91" s="80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3.5" customHeight="1">
      <c r="A92" s="78"/>
      <c r="B92" s="80"/>
      <c r="C92" s="80"/>
      <c r="D92" s="80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3.5" customHeight="1">
      <c r="A93" s="78"/>
      <c r="B93" s="80"/>
      <c r="C93" s="80"/>
      <c r="D93" s="80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3.5" customHeight="1">
      <c r="A94" s="78"/>
      <c r="B94" s="80"/>
      <c r="C94" s="80"/>
      <c r="D94" s="80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3.5" customHeight="1">
      <c r="A95" s="78"/>
      <c r="B95" s="80"/>
      <c r="C95" s="80"/>
      <c r="D95" s="80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3.5" customHeight="1">
      <c r="A96" s="78"/>
      <c r="B96" s="80"/>
      <c r="C96" s="80"/>
      <c r="D96" s="80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3.5" customHeight="1">
      <c r="A97" s="78"/>
      <c r="B97" s="80"/>
      <c r="C97" s="80"/>
      <c r="D97" s="80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3.5" customHeight="1">
      <c r="A98" s="78"/>
      <c r="B98" s="80"/>
      <c r="C98" s="80"/>
      <c r="D98" s="80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3.5" customHeight="1">
      <c r="A99" s="78"/>
      <c r="B99" s="80"/>
      <c r="C99" s="80"/>
      <c r="D99" s="80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3.5" customHeight="1">
      <c r="A100" s="78"/>
      <c r="B100" s="80"/>
      <c r="C100" s="80"/>
      <c r="D100" s="80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3.5" customHeight="1">
      <c r="A101" s="78"/>
      <c r="B101" s="80"/>
      <c r="C101" s="80"/>
      <c r="D101" s="80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3.5" customHeight="1">
      <c r="A102" s="78"/>
      <c r="B102" s="80"/>
      <c r="C102" s="80"/>
      <c r="D102" s="80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3.5" customHeight="1">
      <c r="A103" s="78"/>
      <c r="B103" s="80"/>
      <c r="C103" s="80"/>
      <c r="D103" s="80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3.5" customHeight="1">
      <c r="A104" s="78"/>
      <c r="B104" s="80"/>
      <c r="C104" s="80"/>
      <c r="D104" s="80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3.5" customHeight="1">
      <c r="A105" s="78"/>
      <c r="B105" s="80"/>
      <c r="C105" s="80"/>
      <c r="D105" s="80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3.5" customHeight="1">
      <c r="A106" s="78"/>
      <c r="B106" s="80"/>
      <c r="C106" s="80"/>
      <c r="D106" s="80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3.5" customHeight="1">
      <c r="A107" s="78"/>
      <c r="B107" s="80"/>
      <c r="C107" s="80"/>
      <c r="D107" s="80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3.5" customHeight="1">
      <c r="A108" s="78"/>
      <c r="B108" s="80"/>
      <c r="C108" s="80"/>
      <c r="D108" s="80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3.5" customHeight="1">
      <c r="A109" s="78"/>
      <c r="B109" s="80"/>
      <c r="C109" s="80"/>
      <c r="D109" s="80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3.5" customHeight="1">
      <c r="A110" s="78"/>
      <c r="B110" s="80"/>
      <c r="C110" s="80"/>
      <c r="D110" s="80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3.5" customHeight="1">
      <c r="A111" s="78"/>
      <c r="B111" s="80"/>
      <c r="C111" s="80"/>
      <c r="D111" s="80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0" customHeight="1">
      <c r="A112" s="78"/>
      <c r="B112" s="80"/>
      <c r="C112" s="80"/>
      <c r="D112" s="80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0" customHeight="1">
      <c r="A113" s="78"/>
      <c r="B113" s="80"/>
      <c r="C113" s="80"/>
      <c r="D113" s="80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0" customHeight="1">
      <c r="A114" s="78"/>
      <c r="B114" s="80"/>
      <c r="C114" s="80"/>
      <c r="D114" s="80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0" customHeight="1">
      <c r="A115" s="78"/>
      <c r="B115" s="80"/>
      <c r="C115" s="80"/>
      <c r="D115" s="80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0" customHeight="1">
      <c r="A116" s="78"/>
      <c r="B116" s="80"/>
      <c r="C116" s="80"/>
      <c r="D116" s="80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0" customHeight="1">
      <c r="A117" s="78"/>
      <c r="B117" s="80"/>
      <c r="C117" s="80"/>
      <c r="D117" s="80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0" customHeight="1">
      <c r="A118" s="78"/>
      <c r="B118" s="80"/>
      <c r="C118" s="80"/>
      <c r="D118" s="80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0" customHeight="1">
      <c r="A119" s="78"/>
      <c r="B119" s="80"/>
      <c r="C119" s="80"/>
      <c r="D119" s="80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0" customHeight="1">
      <c r="A120" s="78"/>
      <c r="B120" s="80"/>
      <c r="C120" s="80"/>
      <c r="D120" s="80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0" customHeight="1">
      <c r="A121" s="78"/>
      <c r="B121" s="80"/>
      <c r="C121" s="80"/>
      <c r="D121" s="80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0" customHeight="1">
      <c r="A122" s="78"/>
      <c r="B122" s="80"/>
      <c r="C122" s="80"/>
      <c r="D122" s="80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0" customHeight="1">
      <c r="A123" s="78"/>
      <c r="B123" s="80"/>
      <c r="C123" s="80"/>
      <c r="D123" s="80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0" customHeight="1">
      <c r="A124" s="78"/>
      <c r="B124" s="80"/>
      <c r="C124" s="80"/>
      <c r="D124" s="80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0" customHeight="1">
      <c r="A125" s="78"/>
      <c r="B125" s="80"/>
      <c r="C125" s="80"/>
      <c r="D125" s="80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0" customHeight="1">
      <c r="A126" s="78"/>
      <c r="B126" s="80"/>
      <c r="C126" s="80"/>
      <c r="D126" s="80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0" customHeight="1">
      <c r="A127" s="78"/>
      <c r="B127" s="80"/>
      <c r="C127" s="80"/>
      <c r="D127" s="80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0" customHeight="1">
      <c r="A128" s="78"/>
      <c r="B128" s="80"/>
      <c r="C128" s="80"/>
      <c r="D128" s="80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0" customHeight="1">
      <c r="A129" s="78"/>
      <c r="B129" s="80"/>
      <c r="C129" s="80"/>
      <c r="D129" s="80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3.5" customHeight="1">
      <c r="A130" s="78"/>
      <c r="B130" s="80"/>
      <c r="C130" s="80"/>
      <c r="D130" s="80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3.5" customHeight="1">
      <c r="A131" s="81"/>
      <c r="B131" s="82"/>
      <c r="C131" s="82"/>
      <c r="D131" s="83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3.5" customHeight="1">
      <c r="A132" s="81"/>
      <c r="B132" s="82"/>
      <c r="C132" s="82"/>
      <c r="D132" s="83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3.5" customHeight="1">
      <c r="A133" s="81"/>
      <c r="B133" s="82"/>
      <c r="C133" s="82"/>
      <c r="D133" s="83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3.5" customHeight="1">
      <c r="A134" s="81"/>
      <c r="B134" s="82"/>
      <c r="C134" s="82"/>
      <c r="D134" s="83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3.5" customHeight="1">
      <c r="A135" s="81"/>
      <c r="B135" s="82"/>
      <c r="C135" s="82"/>
      <c r="D135" s="83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3.5" customHeight="1">
      <c r="A136" s="81"/>
      <c r="B136" s="82"/>
      <c r="C136" s="82"/>
      <c r="D136" s="84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3.5" customHeight="1">
      <c r="A137" s="81"/>
      <c r="B137" s="82"/>
      <c r="C137" s="82"/>
      <c r="D137" s="83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3.5" customHeight="1">
      <c r="A138" s="81"/>
      <c r="B138" s="82"/>
      <c r="C138" s="82"/>
      <c r="D138" s="83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3.5" customHeight="1">
      <c r="A139" s="81"/>
      <c r="B139" s="82"/>
      <c r="C139" s="82"/>
      <c r="D139" s="84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3.5" customHeight="1">
      <c r="A140" s="81"/>
      <c r="B140" s="82"/>
      <c r="C140" s="82"/>
      <c r="D140" s="83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3.5" customHeight="1">
      <c r="A141" s="81"/>
      <c r="B141" s="82"/>
      <c r="C141" s="82"/>
      <c r="D141" s="84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3.5" customHeight="1">
      <c r="A142" s="81"/>
      <c r="B142" s="82"/>
      <c r="C142" s="82"/>
      <c r="D142" s="84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3.5" customHeight="1">
      <c r="A143" s="81"/>
      <c r="B143" s="85"/>
      <c r="C143" s="85"/>
      <c r="D143" s="86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3.5" customHeight="1">
      <c r="A144" s="81"/>
      <c r="B144" s="82"/>
      <c r="C144" s="82"/>
      <c r="D144" s="83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3.5" customHeight="1">
      <c r="A145" s="81"/>
      <c r="B145" s="82"/>
      <c r="C145" s="82"/>
      <c r="D145" s="83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3.5" customHeight="1">
      <c r="A146" s="81"/>
      <c r="B146" s="82"/>
      <c r="C146" s="82"/>
      <c r="D146" s="83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3.5" customHeight="1">
      <c r="A147" s="81"/>
      <c r="B147" s="82"/>
      <c r="C147" s="82"/>
      <c r="D147" s="83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3.5" customHeight="1">
      <c r="A148" s="81"/>
      <c r="B148" s="82"/>
      <c r="C148" s="82"/>
      <c r="D148" s="83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3.5" customHeight="1">
      <c r="A149" s="81"/>
      <c r="B149" s="82"/>
      <c r="C149" s="82"/>
      <c r="D149" s="83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3.5" customHeight="1">
      <c r="A150" s="81"/>
      <c r="B150" s="82"/>
      <c r="C150" s="82"/>
      <c r="D150" s="84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3.5" customHeight="1">
      <c r="A151" s="81"/>
      <c r="B151" s="82"/>
      <c r="C151" s="82"/>
      <c r="D151" s="83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3.5" customHeight="1">
      <c r="A152" s="81"/>
      <c r="B152" s="82"/>
      <c r="C152" s="82"/>
      <c r="D152" s="83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3.5" customHeight="1">
      <c r="A153" s="81"/>
      <c r="B153" s="82"/>
      <c r="C153" s="82"/>
      <c r="D153" s="83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3.5" customHeight="1">
      <c r="A154" s="81"/>
      <c r="B154" s="82"/>
      <c r="C154" s="82"/>
      <c r="D154" s="84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3.5" customHeight="1">
      <c r="A155" s="87"/>
      <c r="B155" s="88"/>
      <c r="C155" s="89"/>
      <c r="D155" s="90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3.5" customHeight="1">
      <c r="A156" s="87"/>
      <c r="B156" s="88"/>
      <c r="C156" s="89"/>
      <c r="D156" s="90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3.5" customHeight="1">
      <c r="A157" s="87"/>
      <c r="B157" s="88"/>
      <c r="C157" s="89"/>
      <c r="D157" s="90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3.5" customHeight="1">
      <c r="A158" s="87"/>
      <c r="B158" s="88"/>
      <c r="C158" s="89"/>
      <c r="D158" s="90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3.5" customHeight="1">
      <c r="A159" s="87"/>
      <c r="B159" s="88"/>
      <c r="C159" s="89"/>
      <c r="D159" s="90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3.5" customHeight="1">
      <c r="A160" s="87"/>
      <c r="B160" s="88"/>
      <c r="C160" s="89"/>
      <c r="D160" s="90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3.5" customHeight="1">
      <c r="A161" s="87"/>
      <c r="B161" s="88"/>
      <c r="C161" s="89"/>
      <c r="D161" s="90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3.5" customHeight="1">
      <c r="A162" s="87"/>
      <c r="B162" s="88"/>
      <c r="C162" s="89"/>
      <c r="D162" s="90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3.5" customHeight="1">
      <c r="A163" s="87"/>
      <c r="B163" s="88"/>
      <c r="C163" s="89"/>
      <c r="D163" s="90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3.5" customHeight="1">
      <c r="A164" s="87"/>
      <c r="B164" s="88"/>
      <c r="C164" s="89"/>
      <c r="D164" s="90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3.5" customHeight="1">
      <c r="A165" s="87"/>
      <c r="B165" s="88"/>
      <c r="C165" s="91"/>
      <c r="D165" s="92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3.5" customHeight="1">
      <c r="A166" s="87"/>
      <c r="B166" s="88"/>
      <c r="C166" s="91"/>
      <c r="D166" s="92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3.5" customHeight="1">
      <c r="A167" s="87"/>
      <c r="B167" s="88"/>
      <c r="C167" s="91"/>
      <c r="D167" s="92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3.5" customHeight="1">
      <c r="A168" s="87"/>
      <c r="B168" s="88"/>
      <c r="C168" s="91"/>
      <c r="D168" s="92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3.5" customHeight="1">
      <c r="A169" s="87">
        <v>146.0</v>
      </c>
      <c r="B169" s="88"/>
      <c r="C169" s="91"/>
      <c r="D169" s="92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3.5" customHeight="1">
      <c r="A170" s="87">
        <v>147.0</v>
      </c>
      <c r="B170" s="88"/>
      <c r="C170" s="91"/>
      <c r="D170" s="92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3.5" customHeight="1">
      <c r="A171" s="87">
        <v>148.0</v>
      </c>
      <c r="B171" s="88"/>
      <c r="C171" s="91"/>
      <c r="D171" s="92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3.5" customHeight="1">
      <c r="A172" s="87">
        <v>149.0</v>
      </c>
      <c r="B172" s="88"/>
      <c r="C172" s="91"/>
      <c r="D172" s="92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3.5" customHeight="1">
      <c r="A173" s="87">
        <v>150.0</v>
      </c>
      <c r="B173" s="88"/>
      <c r="C173" s="91"/>
      <c r="D173" s="92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3.5" customHeight="1">
      <c r="A174" s="87">
        <v>151.0</v>
      </c>
      <c r="B174" s="93"/>
      <c r="C174" s="91"/>
      <c r="D174" s="92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3.5" customHeight="1">
      <c r="A175" s="87">
        <v>152.0</v>
      </c>
      <c r="B175" s="88"/>
      <c r="C175" s="91"/>
      <c r="D175" s="92"/>
      <c r="E175" s="33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6.5" customHeight="1">
      <c r="A176" s="87">
        <v>153.0</v>
      </c>
      <c r="B176" s="88"/>
      <c r="C176" s="91"/>
      <c r="D176" s="92"/>
      <c r="E176" s="33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80.25" customHeight="1">
      <c r="A177" s="94"/>
      <c r="B177" s="95" t="s">
        <v>104</v>
      </c>
      <c r="C177" s="75"/>
      <c r="D177" s="67">
        <f>COUNTA(D19:D176)</f>
        <v>35</v>
      </c>
      <c r="E177" s="96" t="s">
        <v>107</v>
      </c>
      <c r="F177" s="97" t="str">
        <f>COUNTIF(#REF!,"3")</f>
        <v>#REF!</v>
      </c>
      <c r="G177" s="97" t="s">
        <v>108</v>
      </c>
      <c r="H177" s="96" t="str">
        <f>COUNTIF(#REF!,"2")</f>
        <v>#REF!</v>
      </c>
      <c r="I177" s="97" t="s">
        <v>109</v>
      </c>
      <c r="J177" s="96" t="str">
        <f>COUNTIF(#REF!,"1")</f>
        <v>#REF!</v>
      </c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</row>
    <row r="178" ht="75.75" customHeight="1">
      <c r="A178" s="98"/>
      <c r="B178" s="67" t="s">
        <v>105</v>
      </c>
      <c r="C178" s="3"/>
      <c r="D178" s="67" t="str">
        <f>COUNTIF(#REF!,"&gt;0")</f>
        <v>#REF!</v>
      </c>
      <c r="E178" s="99" t="s">
        <v>106</v>
      </c>
      <c r="F178" s="100" t="str">
        <f>F177/D178*100</f>
        <v>#REF!</v>
      </c>
      <c r="G178" s="101" t="s">
        <v>110</v>
      </c>
      <c r="H178" s="100" t="str">
        <f>H177/D178*100</f>
        <v>#REF!</v>
      </c>
      <c r="I178" s="101" t="s">
        <v>111</v>
      </c>
      <c r="J178" s="100" t="str">
        <f>J177/D178*100</f>
        <v>#REF!</v>
      </c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21.0" customHeight="1">
      <c r="A179" s="1"/>
      <c r="B179" s="1"/>
      <c r="C179" s="33"/>
      <c r="D179" s="102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3.5" customHeight="1">
      <c r="A180" s="1"/>
      <c r="B180" s="1"/>
      <c r="C180" s="33"/>
      <c r="D180" s="102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3.5" customHeight="1">
      <c r="A181" s="1"/>
      <c r="B181" s="1"/>
      <c r="C181" s="33"/>
      <c r="D181" s="102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3.5" customHeight="1">
      <c r="A182" s="1"/>
      <c r="B182" s="1"/>
      <c r="C182" s="33"/>
      <c r="D182" s="102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3.5" customHeight="1">
      <c r="A183" s="1"/>
      <c r="B183" s="1"/>
      <c r="C183" s="33"/>
      <c r="D183" s="102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3.5" customHeight="1">
      <c r="A184" s="1"/>
      <c r="B184" s="1"/>
      <c r="C184" s="33"/>
      <c r="D184" s="102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3.5" customHeight="1">
      <c r="A185" s="1"/>
      <c r="B185" s="1"/>
      <c r="C185" s="33"/>
      <c r="D185" s="102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3.5" customHeight="1">
      <c r="A186" s="1"/>
      <c r="B186" s="1"/>
      <c r="C186" s="33"/>
      <c r="D186" s="102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3.5" customHeight="1">
      <c r="A187" s="1"/>
      <c r="B187" s="1"/>
      <c r="C187" s="33"/>
      <c r="D187" s="102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3.5" customHeight="1">
      <c r="A188" s="1"/>
      <c r="B188" s="1"/>
      <c r="C188" s="33"/>
      <c r="D188" s="102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3.5" customHeight="1">
      <c r="A189" s="1"/>
      <c r="B189" s="1"/>
      <c r="C189" s="33"/>
      <c r="D189" s="102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3.5" customHeight="1">
      <c r="A190" s="1"/>
      <c r="B190" s="1"/>
      <c r="C190" s="33"/>
      <c r="D190" s="102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3.5" customHeight="1">
      <c r="A191" s="1"/>
      <c r="B191" s="1"/>
      <c r="C191" s="33"/>
      <c r="D191" s="102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3.5" customHeight="1">
      <c r="A192" s="1"/>
      <c r="B192" s="1"/>
      <c r="C192" s="33"/>
      <c r="D192" s="102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3.5" customHeight="1">
      <c r="A193" s="1"/>
      <c r="B193" s="1"/>
      <c r="C193" s="33"/>
      <c r="D193" s="102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3.5" customHeight="1">
      <c r="A194" s="1"/>
      <c r="B194" s="1"/>
      <c r="C194" s="33"/>
      <c r="D194" s="102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3.5" customHeight="1">
      <c r="A195" s="1"/>
      <c r="B195" s="1"/>
      <c r="C195" s="33"/>
      <c r="D195" s="102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3.5" customHeight="1">
      <c r="A196" s="1"/>
      <c r="B196" s="1"/>
      <c r="C196" s="33"/>
      <c r="D196" s="102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3.5" customHeight="1">
      <c r="A197" s="1"/>
      <c r="B197" s="1"/>
      <c r="C197" s="33"/>
      <c r="D197" s="102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3.5" customHeight="1">
      <c r="A198" s="1"/>
      <c r="B198" s="1"/>
      <c r="C198" s="33"/>
      <c r="D198" s="102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3.5" customHeight="1">
      <c r="A199" s="1"/>
      <c r="B199" s="1"/>
      <c r="C199" s="33"/>
      <c r="D199" s="102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3.5" customHeight="1">
      <c r="A200" s="1"/>
      <c r="B200" s="1"/>
      <c r="C200" s="33"/>
      <c r="D200" s="102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3.5" customHeight="1">
      <c r="A201" s="1"/>
      <c r="B201" s="1"/>
      <c r="C201" s="33"/>
      <c r="D201" s="102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3.5" customHeight="1">
      <c r="A202" s="1"/>
      <c r="B202" s="1"/>
      <c r="C202" s="33"/>
      <c r="D202" s="102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3.5" customHeight="1">
      <c r="A203" s="1"/>
      <c r="B203" s="1"/>
      <c r="C203" s="33"/>
      <c r="D203" s="102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3.5" customHeight="1">
      <c r="A204" s="1"/>
      <c r="B204" s="1"/>
      <c r="C204" s="33"/>
      <c r="D204" s="102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3.5" customHeight="1">
      <c r="A205" s="1"/>
      <c r="B205" s="1"/>
      <c r="C205" s="33"/>
      <c r="D205" s="102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3.5" customHeight="1">
      <c r="A206" s="1"/>
      <c r="B206" s="1"/>
      <c r="C206" s="33"/>
      <c r="D206" s="102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3.5" customHeight="1">
      <c r="A207" s="1"/>
      <c r="B207" s="1"/>
      <c r="C207" s="33"/>
      <c r="D207" s="102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3.5" customHeight="1">
      <c r="A208" s="1"/>
      <c r="B208" s="1"/>
      <c r="C208" s="33"/>
      <c r="D208" s="102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3.5" customHeight="1">
      <c r="A209" s="1"/>
      <c r="B209" s="1"/>
      <c r="C209" s="33"/>
      <c r="D209" s="102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3.5" customHeight="1">
      <c r="A210" s="1"/>
      <c r="B210" s="1"/>
      <c r="C210" s="33"/>
      <c r="D210" s="102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3.5" customHeight="1">
      <c r="A211" s="1"/>
      <c r="B211" s="1"/>
      <c r="C211" s="33"/>
      <c r="D211" s="102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3.5" customHeight="1">
      <c r="A212" s="1"/>
      <c r="B212" s="1"/>
      <c r="C212" s="33"/>
      <c r="D212" s="102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3.5" customHeight="1">
      <c r="A213" s="1"/>
      <c r="B213" s="1"/>
      <c r="C213" s="33"/>
      <c r="D213" s="102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3.5" customHeight="1">
      <c r="A214" s="1"/>
      <c r="B214" s="1"/>
      <c r="C214" s="33"/>
      <c r="D214" s="102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3.5" customHeight="1">
      <c r="A215" s="1"/>
      <c r="B215" s="1"/>
      <c r="C215" s="33"/>
      <c r="D215" s="102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3.5" customHeight="1">
      <c r="A216" s="1"/>
      <c r="B216" s="1"/>
      <c r="C216" s="33"/>
      <c r="D216" s="102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3.5" customHeight="1">
      <c r="A217" s="1"/>
      <c r="B217" s="1"/>
      <c r="C217" s="33"/>
      <c r="D217" s="102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3.5" customHeight="1">
      <c r="A218" s="1"/>
      <c r="B218" s="1"/>
      <c r="C218" s="33"/>
      <c r="D218" s="102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3.5" customHeight="1">
      <c r="A219" s="1"/>
      <c r="B219" s="1"/>
      <c r="C219" s="33"/>
      <c r="D219" s="102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3.5" customHeight="1">
      <c r="A220" s="1"/>
      <c r="B220" s="1"/>
      <c r="C220" s="33"/>
      <c r="D220" s="102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3.5" customHeight="1">
      <c r="A221" s="1"/>
      <c r="B221" s="1"/>
      <c r="C221" s="33"/>
      <c r="D221" s="102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3.5" customHeight="1">
      <c r="A222" s="1"/>
      <c r="B222" s="1"/>
      <c r="C222" s="33"/>
      <c r="D222" s="102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3.5" customHeight="1">
      <c r="A223" s="1"/>
      <c r="B223" s="1"/>
      <c r="C223" s="33"/>
      <c r="D223" s="102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3.5" customHeight="1">
      <c r="A224" s="1"/>
      <c r="B224" s="1"/>
      <c r="C224" s="33"/>
      <c r="D224" s="102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3.5" customHeight="1">
      <c r="A225" s="1"/>
      <c r="B225" s="1"/>
      <c r="C225" s="33"/>
      <c r="D225" s="102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3.5" customHeight="1">
      <c r="A226" s="1"/>
      <c r="B226" s="1"/>
      <c r="C226" s="33"/>
      <c r="D226" s="102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3.5" customHeight="1">
      <c r="A227" s="1"/>
      <c r="B227" s="1"/>
      <c r="C227" s="33"/>
      <c r="D227" s="102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3.5" customHeight="1">
      <c r="A228" s="1"/>
      <c r="B228" s="1"/>
      <c r="C228" s="33"/>
      <c r="D228" s="102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3.5" customHeight="1">
      <c r="A229" s="1"/>
      <c r="B229" s="1"/>
      <c r="C229" s="33"/>
      <c r="D229" s="102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3.5" customHeight="1">
      <c r="A230" s="1"/>
      <c r="B230" s="1"/>
      <c r="C230" s="33"/>
      <c r="D230" s="102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3.5" customHeight="1">
      <c r="A231" s="1"/>
      <c r="B231" s="1"/>
      <c r="C231" s="33"/>
      <c r="D231" s="102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3.5" customHeight="1">
      <c r="A232" s="1"/>
      <c r="B232" s="1"/>
      <c r="C232" s="33"/>
      <c r="D232" s="102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3.5" customHeight="1">
      <c r="A233" s="1"/>
      <c r="B233" s="1"/>
      <c r="C233" s="33"/>
      <c r="D233" s="102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3.5" customHeight="1">
      <c r="A234" s="1"/>
      <c r="B234" s="1"/>
      <c r="C234" s="33"/>
      <c r="D234" s="102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3.5" customHeight="1">
      <c r="A235" s="1"/>
      <c r="B235" s="1"/>
      <c r="C235" s="33"/>
      <c r="D235" s="102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3.5" customHeight="1">
      <c r="A236" s="1"/>
      <c r="B236" s="1"/>
      <c r="C236" s="33"/>
      <c r="D236" s="102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3.5" customHeight="1">
      <c r="A237" s="1"/>
      <c r="B237" s="1"/>
      <c r="C237" s="33"/>
      <c r="D237" s="102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3.5" customHeight="1">
      <c r="A238" s="1"/>
      <c r="B238" s="1"/>
      <c r="C238" s="33"/>
      <c r="D238" s="102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3.5" customHeight="1">
      <c r="A239" s="1"/>
      <c r="B239" s="1"/>
      <c r="C239" s="33"/>
      <c r="D239" s="102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3.5" customHeight="1">
      <c r="A240" s="1"/>
      <c r="B240" s="1"/>
      <c r="C240" s="33"/>
      <c r="D240" s="102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3.5" customHeight="1">
      <c r="A241" s="1"/>
      <c r="B241" s="1"/>
      <c r="C241" s="33"/>
      <c r="D241" s="102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3.5" customHeight="1">
      <c r="A242" s="1"/>
      <c r="B242" s="1"/>
      <c r="C242" s="33"/>
      <c r="D242" s="102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3.5" customHeight="1">
      <c r="A243" s="1"/>
      <c r="B243" s="1"/>
      <c r="C243" s="33"/>
      <c r="D243" s="102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3.5" customHeight="1">
      <c r="A244" s="1"/>
      <c r="B244" s="1"/>
      <c r="C244" s="33"/>
      <c r="D244" s="102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3.5" customHeight="1">
      <c r="A245" s="1"/>
      <c r="B245" s="1"/>
      <c r="C245" s="33"/>
      <c r="D245" s="102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3.5" customHeight="1">
      <c r="A246" s="1"/>
      <c r="B246" s="1"/>
      <c r="C246" s="33"/>
      <c r="D246" s="102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3.5" customHeight="1">
      <c r="A247" s="1"/>
      <c r="B247" s="1"/>
      <c r="C247" s="33"/>
      <c r="D247" s="102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3.5" customHeight="1">
      <c r="A248" s="1"/>
      <c r="B248" s="1"/>
      <c r="C248" s="33"/>
      <c r="D248" s="102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3.5" customHeight="1">
      <c r="A249" s="1"/>
      <c r="B249" s="1"/>
      <c r="C249" s="33"/>
      <c r="D249" s="102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3.5" customHeight="1">
      <c r="A250" s="1"/>
      <c r="B250" s="1"/>
      <c r="C250" s="33"/>
      <c r="D250" s="102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3.5" customHeight="1">
      <c r="A251" s="1"/>
      <c r="B251" s="1"/>
      <c r="C251" s="33"/>
      <c r="D251" s="102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3.5" customHeight="1">
      <c r="A252" s="1"/>
      <c r="B252" s="1"/>
      <c r="C252" s="33"/>
      <c r="D252" s="102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3.5" customHeight="1">
      <c r="A253" s="1"/>
      <c r="B253" s="1"/>
      <c r="C253" s="33"/>
      <c r="D253" s="102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3.5" customHeight="1">
      <c r="A254" s="1"/>
      <c r="B254" s="1"/>
      <c r="C254" s="33"/>
      <c r="D254" s="102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3.5" customHeight="1">
      <c r="A255" s="1"/>
      <c r="B255" s="1"/>
      <c r="C255" s="33"/>
      <c r="D255" s="102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3.5" customHeight="1">
      <c r="A256" s="1"/>
      <c r="B256" s="1"/>
      <c r="C256" s="33"/>
      <c r="D256" s="102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3.5" customHeight="1">
      <c r="A257" s="1"/>
      <c r="B257" s="1"/>
      <c r="C257" s="33"/>
      <c r="D257" s="102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3.5" customHeight="1">
      <c r="A258" s="1"/>
      <c r="B258" s="1"/>
      <c r="C258" s="33"/>
      <c r="D258" s="102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3.5" customHeight="1">
      <c r="A259" s="1"/>
      <c r="B259" s="1"/>
      <c r="C259" s="33"/>
      <c r="D259" s="102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3.5" customHeight="1">
      <c r="A260" s="1"/>
      <c r="B260" s="1"/>
      <c r="C260" s="33"/>
      <c r="D260" s="102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3.5" customHeight="1">
      <c r="A261" s="1"/>
      <c r="B261" s="1"/>
      <c r="C261" s="33"/>
      <c r="D261" s="102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3.5" customHeight="1">
      <c r="A262" s="1"/>
      <c r="B262" s="1"/>
      <c r="C262" s="33"/>
      <c r="D262" s="102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3.5" customHeight="1">
      <c r="A263" s="1"/>
      <c r="B263" s="1"/>
      <c r="C263" s="33"/>
      <c r="D263" s="102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3.5" customHeight="1">
      <c r="A264" s="1"/>
      <c r="B264" s="1"/>
      <c r="C264" s="33"/>
      <c r="D264" s="102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3.5" customHeight="1">
      <c r="A265" s="1"/>
      <c r="B265" s="1"/>
      <c r="C265" s="33"/>
      <c r="D265" s="102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3.5" customHeight="1">
      <c r="A266" s="1"/>
      <c r="B266" s="1"/>
      <c r="C266" s="33"/>
      <c r="D266" s="102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3.5" customHeight="1">
      <c r="A267" s="1"/>
      <c r="B267" s="1"/>
      <c r="C267" s="33"/>
      <c r="D267" s="102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3.5" customHeight="1">
      <c r="A268" s="1"/>
      <c r="B268" s="1"/>
      <c r="C268" s="33"/>
      <c r="D268" s="102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3.5" customHeight="1">
      <c r="A269" s="1"/>
      <c r="B269" s="1"/>
      <c r="C269" s="33"/>
      <c r="D269" s="102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3.5" customHeight="1">
      <c r="A270" s="1"/>
      <c r="B270" s="1"/>
      <c r="C270" s="33"/>
      <c r="D270" s="102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3.5" customHeight="1">
      <c r="A271" s="1"/>
      <c r="B271" s="1"/>
      <c r="C271" s="33"/>
      <c r="D271" s="102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3.5" customHeight="1">
      <c r="A272" s="1"/>
      <c r="B272" s="1"/>
      <c r="C272" s="33"/>
      <c r="D272" s="102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3.5" customHeight="1">
      <c r="A273" s="1"/>
      <c r="B273" s="1"/>
      <c r="C273" s="33"/>
      <c r="D273" s="102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3.5" customHeight="1">
      <c r="A274" s="1"/>
      <c r="B274" s="1"/>
      <c r="C274" s="33"/>
      <c r="D274" s="102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3.5" customHeight="1">
      <c r="A275" s="1"/>
      <c r="B275" s="1"/>
      <c r="C275" s="33"/>
      <c r="D275" s="102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3.5" customHeight="1">
      <c r="A276" s="1"/>
      <c r="B276" s="1"/>
      <c r="C276" s="33"/>
      <c r="D276" s="102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3.5" customHeight="1">
      <c r="A277" s="1"/>
      <c r="B277" s="1"/>
      <c r="C277" s="33"/>
      <c r="D277" s="102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3.5" customHeight="1">
      <c r="A278" s="1"/>
      <c r="B278" s="1"/>
      <c r="C278" s="33"/>
      <c r="D278" s="102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3.5" customHeight="1">
      <c r="A279" s="1"/>
      <c r="B279" s="1"/>
      <c r="C279" s="33"/>
      <c r="D279" s="102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3.5" customHeight="1">
      <c r="A280" s="1"/>
      <c r="B280" s="1"/>
      <c r="C280" s="33"/>
      <c r="D280" s="102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3.5" customHeight="1">
      <c r="A281" s="1"/>
      <c r="B281" s="1"/>
      <c r="C281" s="33"/>
      <c r="D281" s="102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3.5" customHeight="1">
      <c r="A282" s="1"/>
      <c r="B282" s="1"/>
      <c r="C282" s="33"/>
      <c r="D282" s="102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3.5" customHeight="1">
      <c r="A283" s="1"/>
      <c r="B283" s="1"/>
      <c r="C283" s="33"/>
      <c r="D283" s="102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3.5" customHeight="1">
      <c r="A284" s="1"/>
      <c r="B284" s="1"/>
      <c r="C284" s="33"/>
      <c r="D284" s="102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3.5" customHeight="1">
      <c r="A285" s="1"/>
      <c r="B285" s="1"/>
      <c r="C285" s="33"/>
      <c r="D285" s="102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3.5" customHeight="1">
      <c r="A286" s="1"/>
      <c r="B286" s="1"/>
      <c r="C286" s="33"/>
      <c r="D286" s="102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3.5" customHeight="1">
      <c r="A287" s="1"/>
      <c r="B287" s="1"/>
      <c r="C287" s="33"/>
      <c r="D287" s="102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3.5" customHeight="1">
      <c r="A288" s="1"/>
      <c r="B288" s="1"/>
      <c r="C288" s="33"/>
      <c r="D288" s="102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3.5" customHeight="1">
      <c r="A289" s="1"/>
      <c r="B289" s="1"/>
      <c r="C289" s="33"/>
      <c r="D289" s="102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3.5" customHeight="1">
      <c r="A290" s="1"/>
      <c r="B290" s="1"/>
      <c r="C290" s="33"/>
      <c r="D290" s="102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3.5" customHeight="1">
      <c r="A291" s="1"/>
      <c r="B291" s="1"/>
      <c r="C291" s="33"/>
      <c r="D291" s="102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3.5" customHeight="1">
      <c r="A292" s="1"/>
      <c r="B292" s="1"/>
      <c r="C292" s="33"/>
      <c r="D292" s="102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3.5" customHeight="1">
      <c r="A293" s="1"/>
      <c r="B293" s="1"/>
      <c r="C293" s="33"/>
      <c r="D293" s="102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3.5" customHeight="1">
      <c r="A294" s="1"/>
      <c r="B294" s="1"/>
      <c r="C294" s="33"/>
      <c r="D294" s="102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3.5" customHeight="1">
      <c r="A295" s="1"/>
      <c r="B295" s="1"/>
      <c r="C295" s="33"/>
      <c r="D295" s="102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3.5" customHeight="1">
      <c r="A296" s="1"/>
      <c r="B296" s="1"/>
      <c r="C296" s="33"/>
      <c r="D296" s="102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3.5" customHeight="1">
      <c r="A297" s="1"/>
      <c r="B297" s="1"/>
      <c r="C297" s="33"/>
      <c r="D297" s="102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3.5" customHeight="1">
      <c r="A298" s="1"/>
      <c r="B298" s="1"/>
      <c r="C298" s="33"/>
      <c r="D298" s="102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3.5" customHeight="1">
      <c r="A299" s="1"/>
      <c r="B299" s="1"/>
      <c r="C299" s="33"/>
      <c r="D299" s="102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3.5" customHeight="1">
      <c r="A300" s="1"/>
      <c r="B300" s="1"/>
      <c r="C300" s="33"/>
      <c r="D300" s="102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3.5" customHeight="1">
      <c r="A301" s="1"/>
      <c r="B301" s="1"/>
      <c r="C301" s="33"/>
      <c r="D301" s="102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3.5" customHeight="1">
      <c r="A302" s="1"/>
      <c r="B302" s="1"/>
      <c r="C302" s="33"/>
      <c r="D302" s="102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3.5" customHeight="1">
      <c r="A303" s="1"/>
      <c r="B303" s="1"/>
      <c r="C303" s="33"/>
      <c r="D303" s="102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3.5" customHeight="1">
      <c r="A304" s="1"/>
      <c r="B304" s="1"/>
      <c r="C304" s="33"/>
      <c r="D304" s="102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3.5" customHeight="1">
      <c r="A305" s="1"/>
      <c r="B305" s="1"/>
      <c r="C305" s="33"/>
      <c r="D305" s="102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3.5" customHeight="1">
      <c r="A306" s="1"/>
      <c r="B306" s="1"/>
      <c r="C306" s="33"/>
      <c r="D306" s="102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3.5" customHeight="1">
      <c r="A307" s="1"/>
      <c r="B307" s="1"/>
      <c r="C307" s="33"/>
      <c r="D307" s="102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3.5" customHeight="1">
      <c r="A308" s="1"/>
      <c r="B308" s="1"/>
      <c r="C308" s="33"/>
      <c r="D308" s="102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3.5" customHeight="1">
      <c r="A309" s="1"/>
      <c r="B309" s="1"/>
      <c r="C309" s="33"/>
      <c r="D309" s="102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3.5" customHeight="1">
      <c r="A310" s="1"/>
      <c r="B310" s="1"/>
      <c r="C310" s="33"/>
      <c r="D310" s="102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3.5" customHeight="1">
      <c r="A311" s="1"/>
      <c r="B311" s="1"/>
      <c r="C311" s="33"/>
      <c r="D311" s="102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3.5" customHeight="1">
      <c r="A312" s="1"/>
      <c r="B312" s="1"/>
      <c r="C312" s="33"/>
      <c r="D312" s="102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3.5" customHeight="1">
      <c r="A313" s="1"/>
      <c r="B313" s="1"/>
      <c r="C313" s="33"/>
      <c r="D313" s="102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3.5" customHeight="1">
      <c r="A314" s="1"/>
      <c r="B314" s="1"/>
      <c r="C314" s="33"/>
      <c r="D314" s="102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3.5" customHeight="1">
      <c r="A315" s="1"/>
      <c r="B315" s="1"/>
      <c r="C315" s="33"/>
      <c r="D315" s="102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3.5" customHeight="1">
      <c r="A316" s="1"/>
      <c r="B316" s="1"/>
      <c r="C316" s="33"/>
      <c r="D316" s="102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3.5" customHeight="1">
      <c r="A317" s="1"/>
      <c r="B317" s="1"/>
      <c r="C317" s="33"/>
      <c r="D317" s="102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3.5" customHeight="1">
      <c r="A318" s="1"/>
      <c r="B318" s="1"/>
      <c r="C318" s="33"/>
      <c r="D318" s="102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3.5" customHeight="1">
      <c r="A319" s="1"/>
      <c r="B319" s="1"/>
      <c r="C319" s="33"/>
      <c r="D319" s="102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3.5" customHeight="1">
      <c r="A320" s="1"/>
      <c r="B320" s="1"/>
      <c r="C320" s="33"/>
      <c r="D320" s="102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3.5" customHeight="1">
      <c r="A321" s="1"/>
      <c r="B321" s="1"/>
      <c r="C321" s="33"/>
      <c r="D321" s="102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3.5" customHeight="1">
      <c r="A322" s="1"/>
      <c r="B322" s="1"/>
      <c r="C322" s="33"/>
      <c r="D322" s="102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3.5" customHeight="1">
      <c r="A323" s="1"/>
      <c r="B323" s="1"/>
      <c r="C323" s="33"/>
      <c r="D323" s="102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3.5" customHeight="1">
      <c r="A324" s="1"/>
      <c r="B324" s="1"/>
      <c r="C324" s="33"/>
      <c r="D324" s="102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3.5" customHeight="1">
      <c r="A325" s="1"/>
      <c r="B325" s="1"/>
      <c r="C325" s="33"/>
      <c r="D325" s="102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3.5" customHeight="1">
      <c r="A326" s="1"/>
      <c r="B326" s="1"/>
      <c r="C326" s="33"/>
      <c r="D326" s="102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3.5" customHeight="1">
      <c r="A327" s="1"/>
      <c r="B327" s="1"/>
      <c r="C327" s="33"/>
      <c r="D327" s="102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3.5" customHeight="1">
      <c r="A328" s="1"/>
      <c r="B328" s="1"/>
      <c r="C328" s="33"/>
      <c r="D328" s="102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3.5" customHeight="1">
      <c r="A329" s="1"/>
      <c r="B329" s="1"/>
      <c r="C329" s="33"/>
      <c r="D329" s="102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3.5" customHeight="1">
      <c r="A330" s="1"/>
      <c r="B330" s="1"/>
      <c r="C330" s="33"/>
      <c r="D330" s="102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3.5" customHeight="1">
      <c r="A331" s="1"/>
      <c r="B331" s="1"/>
      <c r="C331" s="33"/>
      <c r="D331" s="102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3.5" customHeight="1">
      <c r="A332" s="1"/>
      <c r="B332" s="1"/>
      <c r="C332" s="33"/>
      <c r="D332" s="102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3.5" customHeight="1">
      <c r="A333" s="1"/>
      <c r="B333" s="1"/>
      <c r="C333" s="33"/>
      <c r="D333" s="102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3.5" customHeight="1">
      <c r="A334" s="1"/>
      <c r="B334" s="1"/>
      <c r="C334" s="33"/>
      <c r="D334" s="102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3.5" customHeight="1">
      <c r="A335" s="1"/>
      <c r="B335" s="1"/>
      <c r="C335" s="33"/>
      <c r="D335" s="102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3.5" customHeight="1">
      <c r="A336" s="1"/>
      <c r="B336" s="1"/>
      <c r="C336" s="33"/>
      <c r="D336" s="102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3.5" customHeight="1">
      <c r="A337" s="1"/>
      <c r="B337" s="1"/>
      <c r="C337" s="33"/>
      <c r="D337" s="102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3.5" customHeight="1">
      <c r="A338" s="1"/>
      <c r="B338" s="1"/>
      <c r="C338" s="33"/>
      <c r="D338" s="102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3.5" customHeight="1">
      <c r="A339" s="1"/>
      <c r="B339" s="1"/>
      <c r="C339" s="33"/>
      <c r="D339" s="102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3.5" customHeight="1">
      <c r="A340" s="1"/>
      <c r="B340" s="1"/>
      <c r="C340" s="33"/>
      <c r="D340" s="102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3.5" customHeight="1">
      <c r="A341" s="1"/>
      <c r="B341" s="1"/>
      <c r="C341" s="33"/>
      <c r="D341" s="102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3.5" customHeight="1">
      <c r="A342" s="1"/>
      <c r="B342" s="1"/>
      <c r="C342" s="33"/>
      <c r="D342" s="102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3.5" customHeight="1">
      <c r="A343" s="1"/>
      <c r="B343" s="1"/>
      <c r="C343" s="33"/>
      <c r="D343" s="102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3.5" customHeight="1">
      <c r="A344" s="1"/>
      <c r="B344" s="1"/>
      <c r="C344" s="33"/>
      <c r="D344" s="102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3.5" customHeight="1">
      <c r="A345" s="1"/>
      <c r="B345" s="1"/>
      <c r="C345" s="33"/>
      <c r="D345" s="102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3.5" customHeight="1">
      <c r="A346" s="1"/>
      <c r="B346" s="1"/>
      <c r="C346" s="33"/>
      <c r="D346" s="102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3.5" customHeight="1">
      <c r="A347" s="1"/>
      <c r="B347" s="1"/>
      <c r="C347" s="33"/>
      <c r="D347" s="102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3.5" customHeight="1">
      <c r="A348" s="1"/>
      <c r="B348" s="1"/>
      <c r="C348" s="33"/>
      <c r="D348" s="102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3.5" customHeight="1">
      <c r="A349" s="1"/>
      <c r="B349" s="1"/>
      <c r="C349" s="33"/>
      <c r="D349" s="102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3.5" customHeight="1">
      <c r="A350" s="1"/>
      <c r="B350" s="1"/>
      <c r="C350" s="33"/>
      <c r="D350" s="102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3.5" customHeight="1">
      <c r="A351" s="1"/>
      <c r="B351" s="1"/>
      <c r="C351" s="33"/>
      <c r="D351" s="102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3.5" customHeight="1">
      <c r="A352" s="1"/>
      <c r="B352" s="1"/>
      <c r="C352" s="33"/>
      <c r="D352" s="102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3.5" customHeight="1">
      <c r="A353" s="1"/>
      <c r="B353" s="1"/>
      <c r="C353" s="33"/>
      <c r="D353" s="102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3.5" customHeight="1">
      <c r="A354" s="1"/>
      <c r="B354" s="1"/>
      <c r="C354" s="33"/>
      <c r="D354" s="102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3.5" customHeight="1">
      <c r="A355" s="1"/>
      <c r="B355" s="1"/>
      <c r="C355" s="33"/>
      <c r="D355" s="102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3.5" customHeight="1">
      <c r="A356" s="1"/>
      <c r="B356" s="1"/>
      <c r="C356" s="33"/>
      <c r="D356" s="102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3.5" customHeight="1">
      <c r="A357" s="1"/>
      <c r="B357" s="1"/>
      <c r="C357" s="33"/>
      <c r="D357" s="102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3.5" customHeight="1">
      <c r="A358" s="1"/>
      <c r="B358" s="1"/>
      <c r="C358" s="33"/>
      <c r="D358" s="102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3.5" customHeight="1">
      <c r="A359" s="1"/>
      <c r="B359" s="1"/>
      <c r="C359" s="33"/>
      <c r="D359" s="102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3.5" customHeight="1">
      <c r="A360" s="1"/>
      <c r="B360" s="1"/>
      <c r="C360" s="33"/>
      <c r="D360" s="102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3.5" customHeight="1">
      <c r="A361" s="1"/>
      <c r="B361" s="1"/>
      <c r="C361" s="33"/>
      <c r="D361" s="102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3.5" customHeight="1">
      <c r="A362" s="1"/>
      <c r="B362" s="1"/>
      <c r="C362" s="33"/>
      <c r="D362" s="102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3.5" customHeight="1">
      <c r="A363" s="1"/>
      <c r="B363" s="1"/>
      <c r="C363" s="33"/>
      <c r="D363" s="102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3.5" customHeight="1">
      <c r="A364" s="1"/>
      <c r="B364" s="1"/>
      <c r="C364" s="33"/>
      <c r="D364" s="102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3.5" customHeight="1">
      <c r="A365" s="1"/>
      <c r="B365" s="1"/>
      <c r="C365" s="33"/>
      <c r="D365" s="102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3.5" customHeight="1">
      <c r="A366" s="1"/>
      <c r="B366" s="1"/>
      <c r="C366" s="33"/>
      <c r="D366" s="102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3.5" customHeight="1">
      <c r="A367" s="1"/>
      <c r="B367" s="1"/>
      <c r="C367" s="33"/>
      <c r="D367" s="102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3.5" customHeight="1">
      <c r="A368" s="1"/>
      <c r="B368" s="1"/>
      <c r="C368" s="33"/>
      <c r="D368" s="102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3.5" customHeight="1">
      <c r="A369" s="1"/>
      <c r="B369" s="1"/>
      <c r="C369" s="33"/>
      <c r="D369" s="102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3.5" customHeight="1">
      <c r="A370" s="1"/>
      <c r="B370" s="1"/>
      <c r="C370" s="33"/>
      <c r="D370" s="102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3.5" customHeight="1">
      <c r="A371" s="1"/>
      <c r="B371" s="1"/>
      <c r="C371" s="33"/>
      <c r="D371" s="102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3.5" customHeight="1">
      <c r="A372" s="1"/>
      <c r="B372" s="1"/>
      <c r="C372" s="33"/>
      <c r="D372" s="102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3.5" customHeight="1">
      <c r="A373" s="1"/>
      <c r="B373" s="1"/>
      <c r="C373" s="33"/>
      <c r="D373" s="102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3.5" customHeight="1">
      <c r="A374" s="1"/>
      <c r="B374" s="1"/>
      <c r="C374" s="33"/>
      <c r="D374" s="102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3.5" customHeight="1">
      <c r="A375" s="1"/>
      <c r="B375" s="1"/>
      <c r="C375" s="33"/>
      <c r="D375" s="102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3.5" customHeight="1">
      <c r="A376" s="1"/>
      <c r="B376" s="1"/>
      <c r="C376" s="33"/>
      <c r="D376" s="102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3.5" customHeight="1">
      <c r="A377" s="1"/>
      <c r="B377" s="1"/>
      <c r="C377" s="33"/>
      <c r="D377" s="102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3.5" customHeight="1">
      <c r="A378" s="1"/>
      <c r="B378" s="1"/>
      <c r="C378" s="33"/>
      <c r="D378" s="102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3.5" customHeight="1">
      <c r="A379" s="1"/>
      <c r="B379" s="1"/>
      <c r="C379" s="33"/>
      <c r="D379" s="102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3.5" customHeight="1">
      <c r="A380" s="1"/>
      <c r="B380" s="1"/>
      <c r="C380" s="33"/>
      <c r="D380" s="102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3.5" customHeight="1">
      <c r="A381" s="1"/>
      <c r="B381" s="1"/>
      <c r="C381" s="33"/>
      <c r="D381" s="102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3.5" customHeight="1">
      <c r="A382" s="1"/>
      <c r="B382" s="1"/>
      <c r="C382" s="33"/>
      <c r="D382" s="102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3.5" customHeight="1">
      <c r="A383" s="1"/>
      <c r="B383" s="1"/>
      <c r="C383" s="33"/>
      <c r="D383" s="102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3.5" customHeight="1">
      <c r="A384" s="1"/>
      <c r="B384" s="1"/>
      <c r="C384" s="33"/>
      <c r="D384" s="102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3.5" customHeight="1">
      <c r="A385" s="1"/>
      <c r="B385" s="1"/>
      <c r="C385" s="33"/>
      <c r="D385" s="102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3.5" customHeight="1">
      <c r="A386" s="1"/>
      <c r="B386" s="1"/>
      <c r="C386" s="33"/>
      <c r="D386" s="102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3.5" customHeight="1">
      <c r="A387" s="1"/>
      <c r="B387" s="1"/>
      <c r="C387" s="33"/>
      <c r="D387" s="102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3.5" customHeight="1">
      <c r="A388" s="1"/>
      <c r="B388" s="1"/>
      <c r="C388" s="33"/>
      <c r="D388" s="102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3.5" customHeight="1">
      <c r="A389" s="1"/>
      <c r="B389" s="1"/>
      <c r="C389" s="33"/>
      <c r="D389" s="102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3.5" customHeight="1">
      <c r="A390" s="1"/>
      <c r="B390" s="1"/>
      <c r="C390" s="33"/>
      <c r="D390" s="102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3.5" customHeight="1">
      <c r="A391" s="1"/>
      <c r="B391" s="1"/>
      <c r="C391" s="33"/>
      <c r="D391" s="102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3.5" customHeight="1">
      <c r="A392" s="1"/>
      <c r="B392" s="1"/>
      <c r="C392" s="33"/>
      <c r="D392" s="102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3.5" customHeight="1">
      <c r="A393" s="1"/>
      <c r="B393" s="1"/>
      <c r="C393" s="33"/>
      <c r="D393" s="102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3.5" customHeight="1">
      <c r="A394" s="1"/>
      <c r="B394" s="1"/>
      <c r="C394" s="33"/>
      <c r="D394" s="102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3.5" customHeight="1">
      <c r="A395" s="1"/>
      <c r="B395" s="1"/>
      <c r="C395" s="33"/>
      <c r="D395" s="102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3.5" customHeight="1">
      <c r="A396" s="1"/>
      <c r="B396" s="1"/>
      <c r="C396" s="33"/>
      <c r="D396" s="102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3.5" customHeight="1">
      <c r="A397" s="1"/>
      <c r="B397" s="1"/>
      <c r="C397" s="33"/>
      <c r="D397" s="102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3.5" customHeight="1">
      <c r="A398" s="1"/>
      <c r="B398" s="1"/>
      <c r="C398" s="33"/>
      <c r="D398" s="102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3.5" customHeight="1">
      <c r="A399" s="1"/>
      <c r="B399" s="1"/>
      <c r="C399" s="33"/>
      <c r="D399" s="102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3.5" customHeight="1">
      <c r="A400" s="1"/>
      <c r="B400" s="1"/>
      <c r="C400" s="33"/>
      <c r="D400" s="102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3.5" customHeight="1">
      <c r="A401" s="1"/>
      <c r="B401" s="1"/>
      <c r="C401" s="33"/>
      <c r="D401" s="102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3.5" customHeight="1">
      <c r="A402" s="1"/>
      <c r="B402" s="1"/>
      <c r="C402" s="33"/>
      <c r="D402" s="102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3.5" customHeight="1">
      <c r="A403" s="1"/>
      <c r="B403" s="1"/>
      <c r="C403" s="33"/>
      <c r="D403" s="102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3.5" customHeight="1">
      <c r="A404" s="1"/>
      <c r="B404" s="1"/>
      <c r="C404" s="33"/>
      <c r="D404" s="102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3.5" customHeight="1">
      <c r="A405" s="1"/>
      <c r="B405" s="1"/>
      <c r="C405" s="33"/>
      <c r="D405" s="102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3.5" customHeight="1">
      <c r="A406" s="1"/>
      <c r="B406" s="1"/>
      <c r="C406" s="33"/>
      <c r="D406" s="102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3.5" customHeight="1">
      <c r="A407" s="1"/>
      <c r="B407" s="1"/>
      <c r="C407" s="33"/>
      <c r="D407" s="102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3.5" customHeight="1">
      <c r="A408" s="1"/>
      <c r="B408" s="1"/>
      <c r="C408" s="33"/>
      <c r="D408" s="102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3.5" customHeight="1">
      <c r="A409" s="1"/>
      <c r="B409" s="1"/>
      <c r="C409" s="33"/>
      <c r="D409" s="102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3.5" customHeight="1">
      <c r="A410" s="1"/>
      <c r="B410" s="1"/>
      <c r="C410" s="33"/>
      <c r="D410" s="102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3.5" customHeight="1">
      <c r="A411" s="1"/>
      <c r="B411" s="1"/>
      <c r="C411" s="33"/>
      <c r="D411" s="102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3.5" customHeight="1">
      <c r="A412" s="1"/>
      <c r="B412" s="1"/>
      <c r="C412" s="33"/>
      <c r="D412" s="102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3.5" customHeight="1">
      <c r="A413" s="1"/>
      <c r="B413" s="1"/>
      <c r="C413" s="33"/>
      <c r="D413" s="102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3.5" customHeight="1">
      <c r="A414" s="1"/>
      <c r="B414" s="1"/>
      <c r="C414" s="33"/>
      <c r="D414" s="102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3.5" customHeight="1">
      <c r="A415" s="1"/>
      <c r="B415" s="1"/>
      <c r="C415" s="33"/>
      <c r="D415" s="102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3.5" customHeight="1">
      <c r="A416" s="1"/>
      <c r="B416" s="1"/>
      <c r="C416" s="33"/>
      <c r="D416" s="102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3.5" customHeight="1">
      <c r="A417" s="1"/>
      <c r="B417" s="1"/>
      <c r="C417" s="33"/>
      <c r="D417" s="102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3.5" customHeight="1">
      <c r="A418" s="1"/>
      <c r="B418" s="1"/>
      <c r="C418" s="33"/>
      <c r="D418" s="102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3.5" customHeight="1">
      <c r="A419" s="1"/>
      <c r="B419" s="1"/>
      <c r="C419" s="33"/>
      <c r="D419" s="102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3.5" customHeight="1">
      <c r="A420" s="1"/>
      <c r="B420" s="1"/>
      <c r="C420" s="33"/>
      <c r="D420" s="102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3.5" customHeight="1">
      <c r="A421" s="1"/>
      <c r="B421" s="1"/>
      <c r="C421" s="33"/>
      <c r="D421" s="102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3.5" customHeight="1">
      <c r="A422" s="1"/>
      <c r="B422" s="1"/>
      <c r="C422" s="33"/>
      <c r="D422" s="102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3.5" customHeight="1">
      <c r="A423" s="1"/>
      <c r="B423" s="1"/>
      <c r="C423" s="33"/>
      <c r="D423" s="102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3.5" customHeight="1">
      <c r="A424" s="1"/>
      <c r="B424" s="1"/>
      <c r="C424" s="33"/>
      <c r="D424" s="102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3.5" customHeight="1">
      <c r="A425" s="1"/>
      <c r="B425" s="1"/>
      <c r="C425" s="33"/>
      <c r="D425" s="102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3.5" customHeight="1">
      <c r="A426" s="1"/>
      <c r="B426" s="1"/>
      <c r="C426" s="33"/>
      <c r="D426" s="102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3.5" customHeight="1">
      <c r="A427" s="1"/>
      <c r="B427" s="1"/>
      <c r="C427" s="33"/>
      <c r="D427" s="102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3.5" customHeight="1">
      <c r="A428" s="1"/>
      <c r="B428" s="1"/>
      <c r="C428" s="33"/>
      <c r="D428" s="102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3.5" customHeight="1">
      <c r="A429" s="1"/>
      <c r="B429" s="1"/>
      <c r="C429" s="33"/>
      <c r="D429" s="102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3.5" customHeight="1">
      <c r="A430" s="1"/>
      <c r="B430" s="1"/>
      <c r="C430" s="33"/>
      <c r="D430" s="102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3.5" customHeight="1">
      <c r="A431" s="1"/>
      <c r="B431" s="1"/>
      <c r="C431" s="33"/>
      <c r="D431" s="102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3.5" customHeight="1">
      <c r="A432" s="1"/>
      <c r="B432" s="1"/>
      <c r="C432" s="33"/>
      <c r="D432" s="102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3.5" customHeight="1">
      <c r="A433" s="1"/>
      <c r="B433" s="1"/>
      <c r="C433" s="33"/>
      <c r="D433" s="102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3.5" customHeight="1">
      <c r="A434" s="1"/>
      <c r="B434" s="1"/>
      <c r="C434" s="33"/>
      <c r="D434" s="102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3.5" customHeight="1">
      <c r="A435" s="1"/>
      <c r="B435" s="1"/>
      <c r="C435" s="33"/>
      <c r="D435" s="102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3.5" customHeight="1">
      <c r="A436" s="1"/>
      <c r="B436" s="1"/>
      <c r="C436" s="33"/>
      <c r="D436" s="102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3.5" customHeight="1">
      <c r="A437" s="1"/>
      <c r="B437" s="1"/>
      <c r="C437" s="33"/>
      <c r="D437" s="102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3.5" customHeight="1">
      <c r="A438" s="1"/>
      <c r="B438" s="1"/>
      <c r="C438" s="33"/>
      <c r="D438" s="102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3.5" customHeight="1">
      <c r="A439" s="1"/>
      <c r="B439" s="1"/>
      <c r="C439" s="33"/>
      <c r="D439" s="102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3.5" customHeight="1">
      <c r="A440" s="1"/>
      <c r="B440" s="1"/>
      <c r="C440" s="33"/>
      <c r="D440" s="102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3.5" customHeight="1">
      <c r="A441" s="1"/>
      <c r="B441" s="1"/>
      <c r="C441" s="33"/>
      <c r="D441" s="102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3.5" customHeight="1">
      <c r="A442" s="1"/>
      <c r="B442" s="1"/>
      <c r="C442" s="33"/>
      <c r="D442" s="102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3.5" customHeight="1">
      <c r="A443" s="1"/>
      <c r="B443" s="1"/>
      <c r="C443" s="33"/>
      <c r="D443" s="102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3.5" customHeight="1">
      <c r="A444" s="1"/>
      <c r="B444" s="1"/>
      <c r="C444" s="33"/>
      <c r="D444" s="102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3.5" customHeight="1">
      <c r="A445" s="1"/>
      <c r="B445" s="1"/>
      <c r="C445" s="33"/>
      <c r="D445" s="102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3.5" customHeight="1">
      <c r="A446" s="1"/>
      <c r="B446" s="1"/>
      <c r="C446" s="33"/>
      <c r="D446" s="102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3.5" customHeight="1">
      <c r="A447" s="1"/>
      <c r="B447" s="1"/>
      <c r="C447" s="33"/>
      <c r="D447" s="102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3.5" customHeight="1">
      <c r="A448" s="1"/>
      <c r="B448" s="1"/>
      <c r="C448" s="33"/>
      <c r="D448" s="102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3.5" customHeight="1">
      <c r="A449" s="1"/>
      <c r="B449" s="1"/>
      <c r="C449" s="33"/>
      <c r="D449" s="102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3.5" customHeight="1">
      <c r="A450" s="1"/>
      <c r="B450" s="1"/>
      <c r="C450" s="33"/>
      <c r="D450" s="102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3.5" customHeight="1">
      <c r="A451" s="1"/>
      <c r="B451" s="1"/>
      <c r="C451" s="33"/>
      <c r="D451" s="102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3.5" customHeight="1">
      <c r="A452" s="1"/>
      <c r="B452" s="1"/>
      <c r="C452" s="33"/>
      <c r="D452" s="102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3.5" customHeight="1">
      <c r="A453" s="1"/>
      <c r="B453" s="1"/>
      <c r="C453" s="33"/>
      <c r="D453" s="102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3.5" customHeight="1">
      <c r="A454" s="1"/>
      <c r="B454" s="1"/>
      <c r="C454" s="33"/>
      <c r="D454" s="102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3.5" customHeight="1">
      <c r="A455" s="1"/>
      <c r="B455" s="1"/>
      <c r="C455" s="33"/>
      <c r="D455" s="102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3.5" customHeight="1">
      <c r="A456" s="1"/>
      <c r="B456" s="1"/>
      <c r="C456" s="33"/>
      <c r="D456" s="102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3.5" customHeight="1">
      <c r="A457" s="1"/>
      <c r="B457" s="1"/>
      <c r="C457" s="33"/>
      <c r="D457" s="102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3.5" customHeight="1">
      <c r="A458" s="1"/>
      <c r="B458" s="1"/>
      <c r="C458" s="33"/>
      <c r="D458" s="102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3.5" customHeight="1">
      <c r="A459" s="1"/>
      <c r="B459" s="1"/>
      <c r="C459" s="33"/>
      <c r="D459" s="102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3.5" customHeight="1">
      <c r="A460" s="1"/>
      <c r="B460" s="1"/>
      <c r="C460" s="33"/>
      <c r="D460" s="102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3.5" customHeight="1">
      <c r="A461" s="1"/>
      <c r="B461" s="1"/>
      <c r="C461" s="33"/>
      <c r="D461" s="102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3.5" customHeight="1">
      <c r="A462" s="1"/>
      <c r="B462" s="1"/>
      <c r="C462" s="33"/>
      <c r="D462" s="102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3.5" customHeight="1">
      <c r="A463" s="1"/>
      <c r="B463" s="1"/>
      <c r="C463" s="33"/>
      <c r="D463" s="102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3.5" customHeight="1">
      <c r="A464" s="1"/>
      <c r="B464" s="1"/>
      <c r="C464" s="33"/>
      <c r="D464" s="102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3.5" customHeight="1">
      <c r="A465" s="1"/>
      <c r="B465" s="1"/>
      <c r="C465" s="33"/>
      <c r="D465" s="102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3.5" customHeight="1">
      <c r="A466" s="1"/>
      <c r="B466" s="1"/>
      <c r="C466" s="33"/>
      <c r="D466" s="102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3.5" customHeight="1">
      <c r="A467" s="1"/>
      <c r="B467" s="1"/>
      <c r="C467" s="33"/>
      <c r="D467" s="102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3.5" customHeight="1">
      <c r="A468" s="1"/>
      <c r="B468" s="1"/>
      <c r="C468" s="33"/>
      <c r="D468" s="102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3.5" customHeight="1">
      <c r="A469" s="1"/>
      <c r="B469" s="1"/>
      <c r="C469" s="33"/>
      <c r="D469" s="102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3.5" customHeight="1">
      <c r="A470" s="1"/>
      <c r="B470" s="1"/>
      <c r="C470" s="33"/>
      <c r="D470" s="102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3.5" customHeight="1">
      <c r="A471" s="1"/>
      <c r="B471" s="1"/>
      <c r="C471" s="33"/>
      <c r="D471" s="102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3.5" customHeight="1">
      <c r="A472" s="1"/>
      <c r="B472" s="1"/>
      <c r="C472" s="33"/>
      <c r="D472" s="102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3.5" customHeight="1">
      <c r="A473" s="1"/>
      <c r="B473" s="1"/>
      <c r="C473" s="33"/>
      <c r="D473" s="102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3.5" customHeight="1">
      <c r="A474" s="1"/>
      <c r="B474" s="1"/>
      <c r="C474" s="33"/>
      <c r="D474" s="102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3.5" customHeight="1">
      <c r="A475" s="1"/>
      <c r="B475" s="1"/>
      <c r="C475" s="33"/>
      <c r="D475" s="102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3.5" customHeight="1">
      <c r="A476" s="1"/>
      <c r="B476" s="1"/>
      <c r="C476" s="33"/>
      <c r="D476" s="102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3.5" customHeight="1">
      <c r="A477" s="1"/>
      <c r="B477" s="1"/>
      <c r="C477" s="33"/>
      <c r="D477" s="102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3.5" customHeight="1">
      <c r="A478" s="1"/>
      <c r="B478" s="1"/>
      <c r="C478" s="33"/>
      <c r="D478" s="102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3.5" customHeight="1">
      <c r="A479" s="1"/>
      <c r="B479" s="1"/>
      <c r="C479" s="33"/>
      <c r="D479" s="102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3.5" customHeight="1">
      <c r="A480" s="1"/>
      <c r="B480" s="1"/>
      <c r="C480" s="33"/>
      <c r="D480" s="102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3.5" customHeight="1">
      <c r="A481" s="1"/>
      <c r="B481" s="1"/>
      <c r="C481" s="33"/>
      <c r="D481" s="102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3.5" customHeight="1">
      <c r="A482" s="1"/>
      <c r="B482" s="1"/>
      <c r="C482" s="33"/>
      <c r="D482" s="102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3.5" customHeight="1">
      <c r="A483" s="1"/>
      <c r="B483" s="1"/>
      <c r="C483" s="33"/>
      <c r="D483" s="102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3.5" customHeight="1">
      <c r="A484" s="1"/>
      <c r="B484" s="1"/>
      <c r="C484" s="33"/>
      <c r="D484" s="102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3.5" customHeight="1">
      <c r="A485" s="1"/>
      <c r="B485" s="1"/>
      <c r="C485" s="33"/>
      <c r="D485" s="102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3.5" customHeight="1">
      <c r="A486" s="1"/>
      <c r="B486" s="1"/>
      <c r="C486" s="33"/>
      <c r="D486" s="102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3.5" customHeight="1">
      <c r="A487" s="1"/>
      <c r="B487" s="1"/>
      <c r="C487" s="33"/>
      <c r="D487" s="102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3.5" customHeight="1">
      <c r="A488" s="1"/>
      <c r="B488" s="1"/>
      <c r="C488" s="33"/>
      <c r="D488" s="102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3.5" customHeight="1">
      <c r="A489" s="1"/>
      <c r="B489" s="1"/>
      <c r="C489" s="33"/>
      <c r="D489" s="102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3.5" customHeight="1">
      <c r="A490" s="1"/>
      <c r="B490" s="1"/>
      <c r="C490" s="33"/>
      <c r="D490" s="102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3.5" customHeight="1">
      <c r="A491" s="1"/>
      <c r="B491" s="1"/>
      <c r="C491" s="33"/>
      <c r="D491" s="102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3.5" customHeight="1">
      <c r="A492" s="1"/>
      <c r="B492" s="1"/>
      <c r="C492" s="33"/>
      <c r="D492" s="102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3.5" customHeight="1">
      <c r="A493" s="1"/>
      <c r="B493" s="1"/>
      <c r="C493" s="33"/>
      <c r="D493" s="102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3.5" customHeight="1">
      <c r="A494" s="1"/>
      <c r="B494" s="1"/>
      <c r="C494" s="33"/>
      <c r="D494" s="102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3.5" customHeight="1">
      <c r="A495" s="1"/>
      <c r="B495" s="1"/>
      <c r="C495" s="33"/>
      <c r="D495" s="102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3.5" customHeight="1">
      <c r="A496" s="1"/>
      <c r="B496" s="1"/>
      <c r="C496" s="33"/>
      <c r="D496" s="102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3.5" customHeight="1">
      <c r="A497" s="1"/>
      <c r="B497" s="1"/>
      <c r="C497" s="33"/>
      <c r="D497" s="102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3.5" customHeight="1">
      <c r="A498" s="1"/>
      <c r="B498" s="1"/>
      <c r="C498" s="33"/>
      <c r="D498" s="102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3.5" customHeight="1">
      <c r="A499" s="1"/>
      <c r="B499" s="1"/>
      <c r="C499" s="33"/>
      <c r="D499" s="102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3.5" customHeight="1">
      <c r="A500" s="1"/>
      <c r="B500" s="1"/>
      <c r="C500" s="33"/>
      <c r="D500" s="102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3.5" customHeight="1">
      <c r="A501" s="1"/>
      <c r="B501" s="1"/>
      <c r="C501" s="33"/>
      <c r="D501" s="102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3.5" customHeight="1">
      <c r="A502" s="1"/>
      <c r="B502" s="1"/>
      <c r="C502" s="33"/>
      <c r="D502" s="102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3.5" customHeight="1">
      <c r="A503" s="1"/>
      <c r="B503" s="1"/>
      <c r="C503" s="33"/>
      <c r="D503" s="102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3.5" customHeight="1">
      <c r="A504" s="1"/>
      <c r="B504" s="1"/>
      <c r="C504" s="33"/>
      <c r="D504" s="102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3.5" customHeight="1">
      <c r="A505" s="1"/>
      <c r="B505" s="1"/>
      <c r="C505" s="33"/>
      <c r="D505" s="102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3.5" customHeight="1">
      <c r="A506" s="1"/>
      <c r="B506" s="1"/>
      <c r="C506" s="33"/>
      <c r="D506" s="102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3.5" customHeight="1">
      <c r="A507" s="1"/>
      <c r="B507" s="1"/>
      <c r="C507" s="33"/>
      <c r="D507" s="102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3.5" customHeight="1">
      <c r="A508" s="1"/>
      <c r="B508" s="1"/>
      <c r="C508" s="33"/>
      <c r="D508" s="102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3.5" customHeight="1">
      <c r="A509" s="1"/>
      <c r="B509" s="1"/>
      <c r="C509" s="33"/>
      <c r="D509" s="102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3.5" customHeight="1">
      <c r="A510" s="1"/>
      <c r="B510" s="1"/>
      <c r="C510" s="33"/>
      <c r="D510" s="102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3.5" customHeight="1">
      <c r="A511" s="1"/>
      <c r="B511" s="1"/>
      <c r="C511" s="33"/>
      <c r="D511" s="102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3.5" customHeight="1">
      <c r="A512" s="1"/>
      <c r="B512" s="1"/>
      <c r="C512" s="33"/>
      <c r="D512" s="102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3.5" customHeight="1">
      <c r="A513" s="1"/>
      <c r="B513" s="1"/>
      <c r="C513" s="33"/>
      <c r="D513" s="102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3.5" customHeight="1">
      <c r="A514" s="1"/>
      <c r="B514" s="1"/>
      <c r="C514" s="33"/>
      <c r="D514" s="102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3.5" customHeight="1">
      <c r="A515" s="1"/>
      <c r="B515" s="1"/>
      <c r="C515" s="33"/>
      <c r="D515" s="102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3.5" customHeight="1">
      <c r="A516" s="1"/>
      <c r="B516" s="1"/>
      <c r="C516" s="33"/>
      <c r="D516" s="102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3.5" customHeight="1">
      <c r="A517" s="1"/>
      <c r="B517" s="1"/>
      <c r="C517" s="33"/>
      <c r="D517" s="102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3.5" customHeight="1">
      <c r="A518" s="1"/>
      <c r="B518" s="1"/>
      <c r="C518" s="33"/>
      <c r="D518" s="102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3.5" customHeight="1">
      <c r="A519" s="1"/>
      <c r="B519" s="1"/>
      <c r="C519" s="33"/>
      <c r="D519" s="102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3.5" customHeight="1">
      <c r="A520" s="1"/>
      <c r="B520" s="1"/>
      <c r="C520" s="33"/>
      <c r="D520" s="102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3.5" customHeight="1">
      <c r="A521" s="1"/>
      <c r="B521" s="1"/>
      <c r="C521" s="33"/>
      <c r="D521" s="102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3.5" customHeight="1">
      <c r="A522" s="1"/>
      <c r="B522" s="1"/>
      <c r="C522" s="33"/>
      <c r="D522" s="102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3.5" customHeight="1">
      <c r="A523" s="1"/>
      <c r="B523" s="1"/>
      <c r="C523" s="33"/>
      <c r="D523" s="102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3.5" customHeight="1">
      <c r="A524" s="1"/>
      <c r="B524" s="1"/>
      <c r="C524" s="33"/>
      <c r="D524" s="102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3.5" customHeight="1">
      <c r="A525" s="1"/>
      <c r="B525" s="1"/>
      <c r="C525" s="33"/>
      <c r="D525" s="102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3.5" customHeight="1">
      <c r="A526" s="1"/>
      <c r="B526" s="1"/>
      <c r="C526" s="33"/>
      <c r="D526" s="102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3.5" customHeight="1">
      <c r="A527" s="1"/>
      <c r="B527" s="1"/>
      <c r="C527" s="33"/>
      <c r="D527" s="102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3.5" customHeight="1">
      <c r="A528" s="1"/>
      <c r="B528" s="1"/>
      <c r="C528" s="33"/>
      <c r="D528" s="102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3.5" customHeight="1">
      <c r="A529" s="1"/>
      <c r="B529" s="1"/>
      <c r="C529" s="33"/>
      <c r="D529" s="102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3.5" customHeight="1">
      <c r="A530" s="1"/>
      <c r="B530" s="1"/>
      <c r="C530" s="33"/>
      <c r="D530" s="102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3.5" customHeight="1">
      <c r="A531" s="1"/>
      <c r="B531" s="1"/>
      <c r="C531" s="33"/>
      <c r="D531" s="102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3.5" customHeight="1">
      <c r="A532" s="1"/>
      <c r="B532" s="1"/>
      <c r="C532" s="33"/>
      <c r="D532" s="102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3.5" customHeight="1">
      <c r="A533" s="1"/>
      <c r="B533" s="1"/>
      <c r="C533" s="33"/>
      <c r="D533" s="102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3.5" customHeight="1">
      <c r="A534" s="1"/>
      <c r="B534" s="1"/>
      <c r="C534" s="33"/>
      <c r="D534" s="102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3.5" customHeight="1">
      <c r="A535" s="1"/>
      <c r="B535" s="1"/>
      <c r="C535" s="33"/>
      <c r="D535" s="102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3.5" customHeight="1">
      <c r="A536" s="1"/>
      <c r="B536" s="1"/>
      <c r="C536" s="33"/>
      <c r="D536" s="102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3.5" customHeight="1">
      <c r="A537" s="1"/>
      <c r="B537" s="1"/>
      <c r="C537" s="33"/>
      <c r="D537" s="102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3.5" customHeight="1">
      <c r="A538" s="1"/>
      <c r="B538" s="1"/>
      <c r="C538" s="33"/>
      <c r="D538" s="102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3.5" customHeight="1">
      <c r="A539" s="1"/>
      <c r="B539" s="1"/>
      <c r="C539" s="33"/>
      <c r="D539" s="102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3.5" customHeight="1">
      <c r="A540" s="1"/>
      <c r="B540" s="1"/>
      <c r="C540" s="33"/>
      <c r="D540" s="102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3.5" customHeight="1">
      <c r="A541" s="1"/>
      <c r="B541" s="1"/>
      <c r="C541" s="33"/>
      <c r="D541" s="102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3.5" customHeight="1">
      <c r="A542" s="1"/>
      <c r="B542" s="1"/>
      <c r="C542" s="33"/>
      <c r="D542" s="102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3.5" customHeight="1">
      <c r="A543" s="1"/>
      <c r="B543" s="1"/>
      <c r="C543" s="33"/>
      <c r="D543" s="102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3.5" customHeight="1">
      <c r="A544" s="1"/>
      <c r="B544" s="1"/>
      <c r="C544" s="33"/>
      <c r="D544" s="102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3.5" customHeight="1">
      <c r="A545" s="1"/>
      <c r="B545" s="1"/>
      <c r="C545" s="33"/>
      <c r="D545" s="102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3.5" customHeight="1">
      <c r="A546" s="1"/>
      <c r="B546" s="1"/>
      <c r="C546" s="33"/>
      <c r="D546" s="102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3.5" customHeight="1">
      <c r="A547" s="1"/>
      <c r="B547" s="1"/>
      <c r="C547" s="33"/>
      <c r="D547" s="102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3.5" customHeight="1">
      <c r="A548" s="1"/>
      <c r="B548" s="1"/>
      <c r="C548" s="33"/>
      <c r="D548" s="102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3.5" customHeight="1">
      <c r="A549" s="1"/>
      <c r="B549" s="1"/>
      <c r="C549" s="33"/>
      <c r="D549" s="102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3.5" customHeight="1">
      <c r="A550" s="1"/>
      <c r="B550" s="1"/>
      <c r="C550" s="33"/>
      <c r="D550" s="102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3.5" customHeight="1">
      <c r="A551" s="1"/>
      <c r="B551" s="1"/>
      <c r="C551" s="33"/>
      <c r="D551" s="102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3.5" customHeight="1">
      <c r="A552" s="1"/>
      <c r="B552" s="1"/>
      <c r="C552" s="33"/>
      <c r="D552" s="102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3.5" customHeight="1">
      <c r="A553" s="1"/>
      <c r="B553" s="1"/>
      <c r="C553" s="33"/>
      <c r="D553" s="102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3.5" customHeight="1">
      <c r="A554" s="1"/>
      <c r="B554" s="1"/>
      <c r="C554" s="33"/>
      <c r="D554" s="102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3.5" customHeight="1">
      <c r="A555" s="1"/>
      <c r="B555" s="1"/>
      <c r="C555" s="33"/>
      <c r="D555" s="102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3.5" customHeight="1">
      <c r="A556" s="1"/>
      <c r="B556" s="1"/>
      <c r="C556" s="33"/>
      <c r="D556" s="102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3.5" customHeight="1">
      <c r="A557" s="1"/>
      <c r="B557" s="1"/>
      <c r="C557" s="33"/>
      <c r="D557" s="102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3.5" customHeight="1">
      <c r="A558" s="1"/>
      <c r="B558" s="1"/>
      <c r="C558" s="33"/>
      <c r="D558" s="102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3.5" customHeight="1">
      <c r="A559" s="1"/>
      <c r="B559" s="1"/>
      <c r="C559" s="33"/>
      <c r="D559" s="102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3.5" customHeight="1">
      <c r="A560" s="1"/>
      <c r="B560" s="1"/>
      <c r="C560" s="33"/>
      <c r="D560" s="102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3.5" customHeight="1">
      <c r="A561" s="1"/>
      <c r="B561" s="1"/>
      <c r="C561" s="33"/>
      <c r="D561" s="102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3.5" customHeight="1">
      <c r="A562" s="1"/>
      <c r="B562" s="1"/>
      <c r="C562" s="33"/>
      <c r="D562" s="102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3.5" customHeight="1">
      <c r="A563" s="1"/>
      <c r="B563" s="1"/>
      <c r="C563" s="33"/>
      <c r="D563" s="102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3.5" customHeight="1">
      <c r="A564" s="1"/>
      <c r="B564" s="1"/>
      <c r="C564" s="33"/>
      <c r="D564" s="102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3.5" customHeight="1">
      <c r="A565" s="1"/>
      <c r="B565" s="1"/>
      <c r="C565" s="33"/>
      <c r="D565" s="102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3.5" customHeight="1">
      <c r="A566" s="1"/>
      <c r="B566" s="1"/>
      <c r="C566" s="33"/>
      <c r="D566" s="102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3.5" customHeight="1">
      <c r="A567" s="1"/>
      <c r="B567" s="1"/>
      <c r="C567" s="33"/>
      <c r="D567" s="102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3.5" customHeight="1">
      <c r="A568" s="1"/>
      <c r="B568" s="1"/>
      <c r="C568" s="33"/>
      <c r="D568" s="102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3.5" customHeight="1">
      <c r="A569" s="1"/>
      <c r="B569" s="1"/>
      <c r="C569" s="33"/>
      <c r="D569" s="102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3.5" customHeight="1">
      <c r="A570" s="1"/>
      <c r="B570" s="1"/>
      <c r="C570" s="33"/>
      <c r="D570" s="102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3.5" customHeight="1">
      <c r="A571" s="1"/>
      <c r="B571" s="1"/>
      <c r="C571" s="33"/>
      <c r="D571" s="102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3.5" customHeight="1">
      <c r="A572" s="1"/>
      <c r="B572" s="1"/>
      <c r="C572" s="33"/>
      <c r="D572" s="102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3.5" customHeight="1">
      <c r="A573" s="1"/>
      <c r="B573" s="1"/>
      <c r="C573" s="33"/>
      <c r="D573" s="102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3.5" customHeight="1">
      <c r="A574" s="1"/>
      <c r="B574" s="1"/>
      <c r="C574" s="33"/>
      <c r="D574" s="102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3.5" customHeight="1">
      <c r="A575" s="1"/>
      <c r="B575" s="1"/>
      <c r="C575" s="33"/>
      <c r="D575" s="102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3.5" customHeight="1">
      <c r="A576" s="1"/>
      <c r="B576" s="1"/>
      <c r="C576" s="33"/>
      <c r="D576" s="102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3.5" customHeight="1">
      <c r="A577" s="1"/>
      <c r="B577" s="1"/>
      <c r="C577" s="33"/>
      <c r="D577" s="102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3.5" customHeight="1">
      <c r="A578" s="1"/>
      <c r="B578" s="1"/>
      <c r="C578" s="33"/>
      <c r="D578" s="102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3.5" customHeight="1">
      <c r="A579" s="1"/>
      <c r="B579" s="1"/>
      <c r="C579" s="33"/>
      <c r="D579" s="102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3.5" customHeight="1">
      <c r="A580" s="1"/>
      <c r="B580" s="1"/>
      <c r="C580" s="33"/>
      <c r="D580" s="102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3.5" customHeight="1">
      <c r="A581" s="1"/>
      <c r="B581" s="1"/>
      <c r="C581" s="33"/>
      <c r="D581" s="102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3.5" customHeight="1">
      <c r="A582" s="1"/>
      <c r="B582" s="1"/>
      <c r="C582" s="33"/>
      <c r="D582" s="102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3.5" customHeight="1">
      <c r="A583" s="1"/>
      <c r="B583" s="1"/>
      <c r="C583" s="33"/>
      <c r="D583" s="102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3.5" customHeight="1">
      <c r="A584" s="1"/>
      <c r="B584" s="1"/>
      <c r="C584" s="33"/>
      <c r="D584" s="102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3.5" customHeight="1">
      <c r="A585" s="1"/>
      <c r="B585" s="1"/>
      <c r="C585" s="33"/>
      <c r="D585" s="102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3.5" customHeight="1">
      <c r="A586" s="1"/>
      <c r="B586" s="1"/>
      <c r="C586" s="33"/>
      <c r="D586" s="102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3.5" customHeight="1">
      <c r="A587" s="1"/>
      <c r="B587" s="1"/>
      <c r="C587" s="33"/>
      <c r="D587" s="102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3.5" customHeight="1">
      <c r="A588" s="1"/>
      <c r="B588" s="1"/>
      <c r="C588" s="33"/>
      <c r="D588" s="102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3.5" customHeight="1">
      <c r="A589" s="1"/>
      <c r="B589" s="1"/>
      <c r="C589" s="33"/>
      <c r="D589" s="102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3.5" customHeight="1">
      <c r="A590" s="1"/>
      <c r="B590" s="1"/>
      <c r="C590" s="33"/>
      <c r="D590" s="102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3.5" customHeight="1">
      <c r="A591" s="1"/>
      <c r="B591" s="1"/>
      <c r="C591" s="33"/>
      <c r="D591" s="102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3.5" customHeight="1">
      <c r="A592" s="1"/>
      <c r="B592" s="1"/>
      <c r="C592" s="33"/>
      <c r="D592" s="102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3.5" customHeight="1">
      <c r="A593" s="1"/>
      <c r="B593" s="1"/>
      <c r="C593" s="33"/>
      <c r="D593" s="102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3.5" customHeight="1">
      <c r="A594" s="1"/>
      <c r="B594" s="1"/>
      <c r="C594" s="33"/>
      <c r="D594" s="102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3.5" customHeight="1">
      <c r="A595" s="1"/>
      <c r="B595" s="1"/>
      <c r="C595" s="33"/>
      <c r="D595" s="102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3.5" customHeight="1">
      <c r="A596" s="1"/>
      <c r="B596" s="1"/>
      <c r="C596" s="33"/>
      <c r="D596" s="102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3.5" customHeight="1">
      <c r="A597" s="1"/>
      <c r="B597" s="1"/>
      <c r="C597" s="33"/>
      <c r="D597" s="102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3.5" customHeight="1">
      <c r="A598" s="1"/>
      <c r="B598" s="1"/>
      <c r="C598" s="33"/>
      <c r="D598" s="102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3.5" customHeight="1">
      <c r="A599" s="1"/>
      <c r="B599" s="1"/>
      <c r="C599" s="33"/>
      <c r="D599" s="102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3.5" customHeight="1">
      <c r="A600" s="1"/>
      <c r="B600" s="1"/>
      <c r="C600" s="33"/>
      <c r="D600" s="102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3.5" customHeight="1">
      <c r="A601" s="1"/>
      <c r="B601" s="1"/>
      <c r="C601" s="33"/>
      <c r="D601" s="102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3.5" customHeight="1">
      <c r="A602" s="1"/>
      <c r="B602" s="1"/>
      <c r="C602" s="33"/>
      <c r="D602" s="102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3.5" customHeight="1">
      <c r="A603" s="1"/>
      <c r="B603" s="1"/>
      <c r="C603" s="33"/>
      <c r="D603" s="102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3.5" customHeight="1">
      <c r="A604" s="1"/>
      <c r="B604" s="1"/>
      <c r="C604" s="33"/>
      <c r="D604" s="102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3.5" customHeight="1">
      <c r="A605" s="1"/>
      <c r="B605" s="1"/>
      <c r="C605" s="33"/>
      <c r="D605" s="102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3.5" customHeight="1">
      <c r="A606" s="1"/>
      <c r="B606" s="1"/>
      <c r="C606" s="33"/>
      <c r="D606" s="102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3.5" customHeight="1">
      <c r="A607" s="1"/>
      <c r="B607" s="1"/>
      <c r="C607" s="33"/>
      <c r="D607" s="102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3.5" customHeight="1">
      <c r="A608" s="1"/>
      <c r="B608" s="1"/>
      <c r="C608" s="33"/>
      <c r="D608" s="102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3.5" customHeight="1">
      <c r="A609" s="1"/>
      <c r="B609" s="1"/>
      <c r="C609" s="33"/>
      <c r="D609" s="102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3.5" customHeight="1">
      <c r="A610" s="1"/>
      <c r="B610" s="1"/>
      <c r="C610" s="33"/>
      <c r="D610" s="102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3.5" customHeight="1">
      <c r="A611" s="1"/>
      <c r="B611" s="1"/>
      <c r="C611" s="33"/>
      <c r="D611" s="102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3.5" customHeight="1">
      <c r="A612" s="1"/>
      <c r="B612" s="1"/>
      <c r="C612" s="33"/>
      <c r="D612" s="102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3.5" customHeight="1">
      <c r="A613" s="1"/>
      <c r="B613" s="1"/>
      <c r="C613" s="33"/>
      <c r="D613" s="102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3.5" customHeight="1">
      <c r="A614" s="1"/>
      <c r="B614" s="1"/>
      <c r="C614" s="33"/>
      <c r="D614" s="102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3.5" customHeight="1">
      <c r="A615" s="1"/>
      <c r="B615" s="1"/>
      <c r="C615" s="33"/>
      <c r="D615" s="102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3.5" customHeight="1">
      <c r="A616" s="1"/>
      <c r="B616" s="1"/>
      <c r="C616" s="33"/>
      <c r="D616" s="102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3.5" customHeight="1">
      <c r="A617" s="1"/>
      <c r="B617" s="1"/>
      <c r="C617" s="33"/>
      <c r="D617" s="102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3.5" customHeight="1">
      <c r="A618" s="1"/>
      <c r="B618" s="1"/>
      <c r="C618" s="33"/>
      <c r="D618" s="102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3.5" customHeight="1">
      <c r="A619" s="1"/>
      <c r="B619" s="1"/>
      <c r="C619" s="33"/>
      <c r="D619" s="102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3.5" customHeight="1">
      <c r="A620" s="1"/>
      <c r="B620" s="1"/>
      <c r="C620" s="33"/>
      <c r="D620" s="102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3.5" customHeight="1">
      <c r="A621" s="1"/>
      <c r="B621" s="1"/>
      <c r="C621" s="33"/>
      <c r="D621" s="102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3.5" customHeight="1">
      <c r="A622" s="1"/>
      <c r="B622" s="1"/>
      <c r="C622" s="33"/>
      <c r="D622" s="102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3.5" customHeight="1">
      <c r="A623" s="1"/>
      <c r="B623" s="1"/>
      <c r="C623" s="33"/>
      <c r="D623" s="102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3.5" customHeight="1">
      <c r="A624" s="1"/>
      <c r="B624" s="1"/>
      <c r="C624" s="33"/>
      <c r="D624" s="102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3.5" customHeight="1">
      <c r="A625" s="1"/>
      <c r="B625" s="1"/>
      <c r="C625" s="33"/>
      <c r="D625" s="102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3.5" customHeight="1">
      <c r="A626" s="1"/>
      <c r="B626" s="1"/>
      <c r="C626" s="33"/>
      <c r="D626" s="102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3.5" customHeight="1">
      <c r="A627" s="1"/>
      <c r="B627" s="1"/>
      <c r="C627" s="33"/>
      <c r="D627" s="102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3.5" customHeight="1">
      <c r="A628" s="1"/>
      <c r="B628" s="1"/>
      <c r="C628" s="33"/>
      <c r="D628" s="102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3.5" customHeight="1">
      <c r="A629" s="1"/>
      <c r="B629" s="1"/>
      <c r="C629" s="33"/>
      <c r="D629" s="102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3.5" customHeight="1">
      <c r="A630" s="1"/>
      <c r="B630" s="1"/>
      <c r="C630" s="33"/>
      <c r="D630" s="102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3.5" customHeight="1">
      <c r="A631" s="1"/>
      <c r="B631" s="1"/>
      <c r="C631" s="33"/>
      <c r="D631" s="102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3.5" customHeight="1">
      <c r="A632" s="1"/>
      <c r="B632" s="1"/>
      <c r="C632" s="33"/>
      <c r="D632" s="102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3.5" customHeight="1">
      <c r="A633" s="1"/>
      <c r="B633" s="1"/>
      <c r="C633" s="33"/>
      <c r="D633" s="102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3.5" customHeight="1">
      <c r="A634" s="1"/>
      <c r="B634" s="1"/>
      <c r="C634" s="33"/>
      <c r="D634" s="102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3.5" customHeight="1">
      <c r="A635" s="1"/>
      <c r="B635" s="1"/>
      <c r="C635" s="33"/>
      <c r="D635" s="102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3.5" customHeight="1">
      <c r="A636" s="1"/>
      <c r="B636" s="1"/>
      <c r="C636" s="33"/>
      <c r="D636" s="102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3.5" customHeight="1">
      <c r="A637" s="1"/>
      <c r="B637" s="1"/>
      <c r="C637" s="33"/>
      <c r="D637" s="102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3.5" customHeight="1">
      <c r="A638" s="1"/>
      <c r="B638" s="1"/>
      <c r="C638" s="33"/>
      <c r="D638" s="102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3.5" customHeight="1">
      <c r="A639" s="1"/>
      <c r="B639" s="1"/>
      <c r="C639" s="33"/>
      <c r="D639" s="102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3.5" customHeight="1">
      <c r="A640" s="1"/>
      <c r="B640" s="1"/>
      <c r="C640" s="33"/>
      <c r="D640" s="102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3.5" customHeight="1">
      <c r="A641" s="1"/>
      <c r="B641" s="1"/>
      <c r="C641" s="33"/>
      <c r="D641" s="102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3.5" customHeight="1">
      <c r="A642" s="1"/>
      <c r="B642" s="1"/>
      <c r="C642" s="33"/>
      <c r="D642" s="102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3.5" customHeight="1">
      <c r="A643" s="1"/>
      <c r="B643" s="1"/>
      <c r="C643" s="33"/>
      <c r="D643" s="102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3.5" customHeight="1">
      <c r="A644" s="1"/>
      <c r="B644" s="1"/>
      <c r="C644" s="33"/>
      <c r="D644" s="102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3.5" customHeight="1">
      <c r="A645" s="1"/>
      <c r="B645" s="1"/>
      <c r="C645" s="33"/>
      <c r="D645" s="102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3.5" customHeight="1">
      <c r="A646" s="1"/>
      <c r="B646" s="1"/>
      <c r="C646" s="33"/>
      <c r="D646" s="102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3.5" customHeight="1">
      <c r="A647" s="1"/>
      <c r="B647" s="1"/>
      <c r="C647" s="33"/>
      <c r="D647" s="102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3.5" customHeight="1">
      <c r="A648" s="1"/>
      <c r="B648" s="1"/>
      <c r="C648" s="33"/>
      <c r="D648" s="102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3.5" customHeight="1">
      <c r="A649" s="1"/>
      <c r="B649" s="1"/>
      <c r="C649" s="33"/>
      <c r="D649" s="102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3.5" customHeight="1">
      <c r="A650" s="1"/>
      <c r="B650" s="1"/>
      <c r="C650" s="33"/>
      <c r="D650" s="102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3.5" customHeight="1">
      <c r="A651" s="1"/>
      <c r="B651" s="1"/>
      <c r="C651" s="33"/>
      <c r="D651" s="102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3.5" customHeight="1">
      <c r="A652" s="1"/>
      <c r="B652" s="1"/>
      <c r="C652" s="33"/>
      <c r="D652" s="102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3.5" customHeight="1">
      <c r="A653" s="1"/>
      <c r="B653" s="1"/>
      <c r="C653" s="33"/>
      <c r="D653" s="102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3.5" customHeight="1">
      <c r="A654" s="1"/>
      <c r="B654" s="1"/>
      <c r="C654" s="33"/>
      <c r="D654" s="102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3.5" customHeight="1">
      <c r="A655" s="1"/>
      <c r="B655" s="1"/>
      <c r="C655" s="33"/>
      <c r="D655" s="102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3.5" customHeight="1">
      <c r="A656" s="1"/>
      <c r="B656" s="1"/>
      <c r="C656" s="33"/>
      <c r="D656" s="102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3.5" customHeight="1">
      <c r="A657" s="1"/>
      <c r="B657" s="1"/>
      <c r="C657" s="33"/>
      <c r="D657" s="102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3.5" customHeight="1">
      <c r="A658" s="1"/>
      <c r="B658" s="1"/>
      <c r="C658" s="33"/>
      <c r="D658" s="102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3.5" customHeight="1">
      <c r="A659" s="1"/>
      <c r="B659" s="1"/>
      <c r="C659" s="33"/>
      <c r="D659" s="102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3.5" customHeight="1">
      <c r="A660" s="1"/>
      <c r="B660" s="1"/>
      <c r="C660" s="33"/>
      <c r="D660" s="102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3.5" customHeight="1">
      <c r="A661" s="1"/>
      <c r="B661" s="1"/>
      <c r="C661" s="33"/>
      <c r="D661" s="102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3.5" customHeight="1">
      <c r="A662" s="1"/>
      <c r="B662" s="1"/>
      <c r="C662" s="33"/>
      <c r="D662" s="102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3.5" customHeight="1">
      <c r="A663" s="1"/>
      <c r="B663" s="1"/>
      <c r="C663" s="33"/>
      <c r="D663" s="102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3.5" customHeight="1">
      <c r="A664" s="1"/>
      <c r="B664" s="1"/>
      <c r="C664" s="33"/>
      <c r="D664" s="102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3.5" customHeight="1">
      <c r="A665" s="1"/>
      <c r="B665" s="1"/>
      <c r="C665" s="33"/>
      <c r="D665" s="102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3.5" customHeight="1">
      <c r="A666" s="1"/>
      <c r="B666" s="1"/>
      <c r="C666" s="33"/>
      <c r="D666" s="102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3.5" customHeight="1">
      <c r="A667" s="1"/>
      <c r="B667" s="1"/>
      <c r="C667" s="33"/>
      <c r="D667" s="102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3.5" customHeight="1">
      <c r="A668" s="1"/>
      <c r="B668" s="1"/>
      <c r="C668" s="33"/>
      <c r="D668" s="102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3.5" customHeight="1">
      <c r="A669" s="1"/>
      <c r="B669" s="1"/>
      <c r="C669" s="33"/>
      <c r="D669" s="102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3.5" customHeight="1">
      <c r="A670" s="1"/>
      <c r="B670" s="1"/>
      <c r="C670" s="33"/>
      <c r="D670" s="102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3.5" customHeight="1">
      <c r="A671" s="1"/>
      <c r="B671" s="1"/>
      <c r="C671" s="33"/>
      <c r="D671" s="102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3.5" customHeight="1">
      <c r="A672" s="1"/>
      <c r="B672" s="1"/>
      <c r="C672" s="33"/>
      <c r="D672" s="102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3.5" customHeight="1">
      <c r="A673" s="1"/>
      <c r="B673" s="1"/>
      <c r="C673" s="33"/>
      <c r="D673" s="102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3.5" customHeight="1">
      <c r="A674" s="1"/>
      <c r="B674" s="1"/>
      <c r="C674" s="33"/>
      <c r="D674" s="102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3.5" customHeight="1">
      <c r="A675" s="1"/>
      <c r="B675" s="1"/>
      <c r="C675" s="33"/>
      <c r="D675" s="102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3.5" customHeight="1">
      <c r="A676" s="1"/>
      <c r="B676" s="1"/>
      <c r="C676" s="33"/>
      <c r="D676" s="102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3.5" customHeight="1">
      <c r="A677" s="1"/>
      <c r="B677" s="1"/>
      <c r="C677" s="33"/>
      <c r="D677" s="102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3.5" customHeight="1">
      <c r="A678" s="1"/>
      <c r="B678" s="1"/>
      <c r="C678" s="33"/>
      <c r="D678" s="102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3.5" customHeight="1">
      <c r="A679" s="1"/>
      <c r="B679" s="1"/>
      <c r="C679" s="33"/>
      <c r="D679" s="102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3.5" customHeight="1">
      <c r="A680" s="1"/>
      <c r="B680" s="1"/>
      <c r="C680" s="33"/>
      <c r="D680" s="102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3.5" customHeight="1">
      <c r="A681" s="1"/>
      <c r="B681" s="1"/>
      <c r="C681" s="33"/>
      <c r="D681" s="102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3.5" customHeight="1">
      <c r="A682" s="1"/>
      <c r="B682" s="1"/>
      <c r="C682" s="33"/>
      <c r="D682" s="102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3.5" customHeight="1">
      <c r="A683" s="1"/>
      <c r="B683" s="1"/>
      <c r="C683" s="33"/>
      <c r="D683" s="102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3.5" customHeight="1">
      <c r="A684" s="1"/>
      <c r="B684" s="1"/>
      <c r="C684" s="33"/>
      <c r="D684" s="102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3.5" customHeight="1">
      <c r="A685" s="1"/>
      <c r="B685" s="1"/>
      <c r="C685" s="33"/>
      <c r="D685" s="102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3.5" customHeight="1">
      <c r="A686" s="1"/>
      <c r="B686" s="1"/>
      <c r="C686" s="33"/>
      <c r="D686" s="102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3.5" customHeight="1">
      <c r="A687" s="1"/>
      <c r="B687" s="1"/>
      <c r="C687" s="33"/>
      <c r="D687" s="102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3.5" customHeight="1">
      <c r="A688" s="1"/>
      <c r="B688" s="1"/>
      <c r="C688" s="33"/>
      <c r="D688" s="102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3.5" customHeight="1">
      <c r="A689" s="1"/>
      <c r="B689" s="1"/>
      <c r="C689" s="33"/>
      <c r="D689" s="102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3.5" customHeight="1">
      <c r="A690" s="1"/>
      <c r="B690" s="1"/>
      <c r="C690" s="33"/>
      <c r="D690" s="102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3.5" customHeight="1">
      <c r="A691" s="1"/>
      <c r="B691" s="1"/>
      <c r="C691" s="33"/>
      <c r="D691" s="102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3.5" customHeight="1">
      <c r="A692" s="1"/>
      <c r="B692" s="1"/>
      <c r="C692" s="33"/>
      <c r="D692" s="102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3.5" customHeight="1">
      <c r="A693" s="1"/>
      <c r="B693" s="1"/>
      <c r="C693" s="33"/>
      <c r="D693" s="102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3.5" customHeight="1">
      <c r="A694" s="1"/>
      <c r="B694" s="1"/>
      <c r="C694" s="33"/>
      <c r="D694" s="102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3.5" customHeight="1">
      <c r="A695" s="1"/>
      <c r="B695" s="1"/>
      <c r="C695" s="33"/>
      <c r="D695" s="102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3.5" customHeight="1">
      <c r="A696" s="1"/>
      <c r="B696" s="1"/>
      <c r="C696" s="33"/>
      <c r="D696" s="102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3.5" customHeight="1">
      <c r="A697" s="1"/>
      <c r="B697" s="1"/>
      <c r="C697" s="33"/>
      <c r="D697" s="102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3.5" customHeight="1">
      <c r="A698" s="1"/>
      <c r="B698" s="1"/>
      <c r="C698" s="33"/>
      <c r="D698" s="102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3.5" customHeight="1">
      <c r="A699" s="1"/>
      <c r="B699" s="1"/>
      <c r="C699" s="33"/>
      <c r="D699" s="102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3.5" customHeight="1">
      <c r="A700" s="1"/>
      <c r="B700" s="1"/>
      <c r="C700" s="33"/>
      <c r="D700" s="102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3.5" customHeight="1">
      <c r="A701" s="1"/>
      <c r="B701" s="1"/>
      <c r="C701" s="33"/>
      <c r="D701" s="102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3.5" customHeight="1">
      <c r="A702" s="1"/>
      <c r="B702" s="1"/>
      <c r="C702" s="33"/>
      <c r="D702" s="102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3.5" customHeight="1">
      <c r="A703" s="1"/>
      <c r="B703" s="1"/>
      <c r="C703" s="33"/>
      <c r="D703" s="102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3.5" customHeight="1">
      <c r="A704" s="1"/>
      <c r="B704" s="1"/>
      <c r="C704" s="33"/>
      <c r="D704" s="102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3.5" customHeight="1">
      <c r="A705" s="1"/>
      <c r="B705" s="1"/>
      <c r="C705" s="33"/>
      <c r="D705" s="102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3.5" customHeight="1">
      <c r="A706" s="1"/>
      <c r="B706" s="1"/>
      <c r="C706" s="33"/>
      <c r="D706" s="102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3.5" customHeight="1">
      <c r="A707" s="1"/>
      <c r="B707" s="1"/>
      <c r="C707" s="33"/>
      <c r="D707" s="102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3.5" customHeight="1">
      <c r="A708" s="1"/>
      <c r="B708" s="1"/>
      <c r="C708" s="33"/>
      <c r="D708" s="102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3.5" customHeight="1">
      <c r="A709" s="1"/>
      <c r="B709" s="1"/>
      <c r="C709" s="33"/>
      <c r="D709" s="102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3.5" customHeight="1">
      <c r="A710" s="1"/>
      <c r="B710" s="1"/>
      <c r="C710" s="33"/>
      <c r="D710" s="102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3.5" customHeight="1">
      <c r="A711" s="1"/>
      <c r="B711" s="1"/>
      <c r="C711" s="33"/>
      <c r="D711" s="102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3.5" customHeight="1">
      <c r="A712" s="1"/>
      <c r="B712" s="1"/>
      <c r="C712" s="33"/>
      <c r="D712" s="102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3.5" customHeight="1">
      <c r="A713" s="1"/>
      <c r="B713" s="1"/>
      <c r="C713" s="33"/>
      <c r="D713" s="102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3.5" customHeight="1">
      <c r="A714" s="1"/>
      <c r="B714" s="1"/>
      <c r="C714" s="33"/>
      <c r="D714" s="102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3.5" customHeight="1">
      <c r="A715" s="1"/>
      <c r="B715" s="1"/>
      <c r="C715" s="33"/>
      <c r="D715" s="102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3.5" customHeight="1">
      <c r="A716" s="1"/>
      <c r="B716" s="1"/>
      <c r="C716" s="33"/>
      <c r="D716" s="102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3.5" customHeight="1">
      <c r="A717" s="1"/>
      <c r="B717" s="1"/>
      <c r="C717" s="33"/>
      <c r="D717" s="102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3.5" customHeight="1">
      <c r="A718" s="1"/>
      <c r="B718" s="1"/>
      <c r="C718" s="33"/>
      <c r="D718" s="102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3.5" customHeight="1">
      <c r="A719" s="1"/>
      <c r="B719" s="1"/>
      <c r="C719" s="33"/>
      <c r="D719" s="102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3.5" customHeight="1">
      <c r="A720" s="1"/>
      <c r="B720" s="1"/>
      <c r="C720" s="33"/>
      <c r="D720" s="102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3.5" customHeight="1">
      <c r="A721" s="1"/>
      <c r="B721" s="1"/>
      <c r="C721" s="33"/>
      <c r="D721" s="102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3.5" customHeight="1">
      <c r="A722" s="1"/>
      <c r="B722" s="1"/>
      <c r="C722" s="33"/>
      <c r="D722" s="102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3.5" customHeight="1">
      <c r="A723" s="1"/>
      <c r="B723" s="1"/>
      <c r="C723" s="33"/>
      <c r="D723" s="102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3.5" customHeight="1">
      <c r="A724" s="1"/>
      <c r="B724" s="1"/>
      <c r="C724" s="33"/>
      <c r="D724" s="102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3.5" customHeight="1">
      <c r="A725" s="1"/>
      <c r="B725" s="1"/>
      <c r="C725" s="33"/>
      <c r="D725" s="102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3.5" customHeight="1">
      <c r="A726" s="1"/>
      <c r="B726" s="1"/>
      <c r="C726" s="33"/>
      <c r="D726" s="102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3.5" customHeight="1">
      <c r="A727" s="1"/>
      <c r="B727" s="1"/>
      <c r="C727" s="33"/>
      <c r="D727" s="102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3.5" customHeight="1">
      <c r="A728" s="1"/>
      <c r="B728" s="1"/>
      <c r="C728" s="33"/>
      <c r="D728" s="102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3.5" customHeight="1">
      <c r="A729" s="1"/>
      <c r="B729" s="1"/>
      <c r="C729" s="33"/>
      <c r="D729" s="102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3.5" customHeight="1">
      <c r="A730" s="1"/>
      <c r="B730" s="1"/>
      <c r="C730" s="33"/>
      <c r="D730" s="102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3.5" customHeight="1">
      <c r="A731" s="1"/>
      <c r="B731" s="1"/>
      <c r="C731" s="33"/>
      <c r="D731" s="102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3.5" customHeight="1">
      <c r="A732" s="1"/>
      <c r="B732" s="1"/>
      <c r="C732" s="33"/>
      <c r="D732" s="102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3.5" customHeight="1">
      <c r="A733" s="1"/>
      <c r="B733" s="1"/>
      <c r="C733" s="33"/>
      <c r="D733" s="102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3.5" customHeight="1">
      <c r="A734" s="1"/>
      <c r="B734" s="1"/>
      <c r="C734" s="33"/>
      <c r="D734" s="102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3.5" customHeight="1">
      <c r="A735" s="1"/>
      <c r="B735" s="1"/>
      <c r="C735" s="33"/>
      <c r="D735" s="102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3.5" customHeight="1">
      <c r="A736" s="1"/>
      <c r="B736" s="1"/>
      <c r="C736" s="33"/>
      <c r="D736" s="102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3.5" customHeight="1">
      <c r="A737" s="1"/>
      <c r="B737" s="1"/>
      <c r="C737" s="33"/>
      <c r="D737" s="102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3.5" customHeight="1">
      <c r="A738" s="1"/>
      <c r="B738" s="1"/>
      <c r="C738" s="33"/>
      <c r="D738" s="102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3.5" customHeight="1">
      <c r="A739" s="1"/>
      <c r="B739" s="1"/>
      <c r="C739" s="33"/>
      <c r="D739" s="102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3.5" customHeight="1">
      <c r="A740" s="1"/>
      <c r="B740" s="1"/>
      <c r="C740" s="33"/>
      <c r="D740" s="102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3.5" customHeight="1">
      <c r="A741" s="1"/>
      <c r="B741" s="1"/>
      <c r="C741" s="33"/>
      <c r="D741" s="102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3.5" customHeight="1">
      <c r="A742" s="1"/>
      <c r="B742" s="1"/>
      <c r="C742" s="33"/>
      <c r="D742" s="102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3.5" customHeight="1">
      <c r="A743" s="1"/>
      <c r="B743" s="1"/>
      <c r="C743" s="33"/>
      <c r="D743" s="102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3.5" customHeight="1">
      <c r="A744" s="1"/>
      <c r="B744" s="1"/>
      <c r="C744" s="33"/>
      <c r="D744" s="102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3.5" customHeight="1">
      <c r="A745" s="1"/>
      <c r="B745" s="1"/>
      <c r="C745" s="33"/>
      <c r="D745" s="102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3.5" customHeight="1">
      <c r="A746" s="1"/>
      <c r="B746" s="1"/>
      <c r="C746" s="33"/>
      <c r="D746" s="102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3.5" customHeight="1">
      <c r="A747" s="1"/>
      <c r="B747" s="1"/>
      <c r="C747" s="33"/>
      <c r="D747" s="102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3.5" customHeight="1">
      <c r="A748" s="1"/>
      <c r="B748" s="1"/>
      <c r="C748" s="33"/>
      <c r="D748" s="102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3.5" customHeight="1">
      <c r="A749" s="1"/>
      <c r="B749" s="1"/>
      <c r="C749" s="33"/>
      <c r="D749" s="102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3.5" customHeight="1">
      <c r="A750" s="1"/>
      <c r="B750" s="1"/>
      <c r="C750" s="33"/>
      <c r="D750" s="102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3.5" customHeight="1">
      <c r="A751" s="1"/>
      <c r="B751" s="1"/>
      <c r="C751" s="33"/>
      <c r="D751" s="102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3.5" customHeight="1">
      <c r="A752" s="1"/>
      <c r="B752" s="1"/>
      <c r="C752" s="33"/>
      <c r="D752" s="102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3.5" customHeight="1">
      <c r="A753" s="1"/>
      <c r="B753" s="1"/>
      <c r="C753" s="33"/>
      <c r="D753" s="102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3.5" customHeight="1">
      <c r="A754" s="1"/>
      <c r="B754" s="1"/>
      <c r="C754" s="33"/>
      <c r="D754" s="102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3.5" customHeight="1">
      <c r="A755" s="1"/>
      <c r="B755" s="1"/>
      <c r="C755" s="33"/>
      <c r="D755" s="102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3.5" customHeight="1">
      <c r="A756" s="1"/>
      <c r="B756" s="1"/>
      <c r="C756" s="33"/>
      <c r="D756" s="102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3.5" customHeight="1">
      <c r="A757" s="1"/>
      <c r="B757" s="1"/>
      <c r="C757" s="33"/>
      <c r="D757" s="102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3.5" customHeight="1">
      <c r="A758" s="1"/>
      <c r="B758" s="1"/>
      <c r="C758" s="33"/>
      <c r="D758" s="102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3.5" customHeight="1">
      <c r="A759" s="1"/>
      <c r="B759" s="1"/>
      <c r="C759" s="33"/>
      <c r="D759" s="102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3.5" customHeight="1">
      <c r="A760" s="1"/>
      <c r="B760" s="1"/>
      <c r="C760" s="33"/>
      <c r="D760" s="102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3.5" customHeight="1">
      <c r="A761" s="1"/>
      <c r="B761" s="1"/>
      <c r="C761" s="33"/>
      <c r="D761" s="102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3.5" customHeight="1">
      <c r="A762" s="1"/>
      <c r="B762" s="1"/>
      <c r="C762" s="33"/>
      <c r="D762" s="102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3.5" customHeight="1">
      <c r="A763" s="1"/>
      <c r="B763" s="1"/>
      <c r="C763" s="33"/>
      <c r="D763" s="102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3.5" customHeight="1">
      <c r="A764" s="1"/>
      <c r="B764" s="1"/>
      <c r="C764" s="33"/>
      <c r="D764" s="102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3.5" customHeight="1">
      <c r="A765" s="1"/>
      <c r="B765" s="1"/>
      <c r="C765" s="33"/>
      <c r="D765" s="102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3.5" customHeight="1">
      <c r="A766" s="1"/>
      <c r="B766" s="1"/>
      <c r="C766" s="33"/>
      <c r="D766" s="102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3.5" customHeight="1">
      <c r="A767" s="1"/>
      <c r="B767" s="1"/>
      <c r="C767" s="33"/>
      <c r="D767" s="102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3.5" customHeight="1">
      <c r="A768" s="1"/>
      <c r="B768" s="1"/>
      <c r="C768" s="33"/>
      <c r="D768" s="102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3.5" customHeight="1">
      <c r="A769" s="1"/>
      <c r="B769" s="1"/>
      <c r="C769" s="33"/>
      <c r="D769" s="102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3.5" customHeight="1">
      <c r="A770" s="1"/>
      <c r="B770" s="1"/>
      <c r="C770" s="33"/>
      <c r="D770" s="102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3.5" customHeight="1">
      <c r="A771" s="1"/>
      <c r="B771" s="1"/>
      <c r="C771" s="33"/>
      <c r="D771" s="102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3.5" customHeight="1">
      <c r="A772" s="1"/>
      <c r="B772" s="1"/>
      <c r="C772" s="33"/>
      <c r="D772" s="102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3.5" customHeight="1">
      <c r="A773" s="1"/>
      <c r="B773" s="1"/>
      <c r="C773" s="33"/>
      <c r="D773" s="102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3.5" customHeight="1">
      <c r="A774" s="1"/>
      <c r="B774" s="1"/>
      <c r="C774" s="33"/>
      <c r="D774" s="102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3.5" customHeight="1">
      <c r="A775" s="1"/>
      <c r="B775" s="1"/>
      <c r="C775" s="33"/>
      <c r="D775" s="102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3.5" customHeight="1">
      <c r="A776" s="1"/>
      <c r="B776" s="1"/>
      <c r="C776" s="33"/>
      <c r="D776" s="102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3.5" customHeight="1">
      <c r="A777" s="1"/>
      <c r="B777" s="1"/>
      <c r="C777" s="33"/>
      <c r="D777" s="102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3.5" customHeight="1">
      <c r="A778" s="1"/>
      <c r="B778" s="1"/>
      <c r="C778" s="33"/>
      <c r="D778" s="102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3.5" customHeight="1">
      <c r="A779" s="1"/>
      <c r="B779" s="1"/>
      <c r="C779" s="33"/>
      <c r="D779" s="102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3.5" customHeight="1">
      <c r="A780" s="1"/>
      <c r="B780" s="1"/>
      <c r="C780" s="33"/>
      <c r="D780" s="102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3.5" customHeight="1">
      <c r="A781" s="1"/>
      <c r="B781" s="1"/>
      <c r="C781" s="33"/>
      <c r="D781" s="102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3.5" customHeight="1">
      <c r="A782" s="1"/>
      <c r="B782" s="1"/>
      <c r="C782" s="33"/>
      <c r="D782" s="102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3.5" customHeight="1">
      <c r="A783" s="1"/>
      <c r="B783" s="1"/>
      <c r="C783" s="33"/>
      <c r="D783" s="102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3.5" customHeight="1">
      <c r="A784" s="1"/>
      <c r="B784" s="1"/>
      <c r="C784" s="33"/>
      <c r="D784" s="102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3.5" customHeight="1">
      <c r="A785" s="1"/>
      <c r="B785" s="1"/>
      <c r="C785" s="33"/>
      <c r="D785" s="102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3.5" customHeight="1">
      <c r="A786" s="1"/>
      <c r="B786" s="1"/>
      <c r="C786" s="33"/>
      <c r="D786" s="102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3.5" customHeight="1">
      <c r="A787" s="1"/>
      <c r="B787" s="1"/>
      <c r="C787" s="33"/>
      <c r="D787" s="102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3.5" customHeight="1">
      <c r="A788" s="1"/>
      <c r="B788" s="1"/>
      <c r="C788" s="33"/>
      <c r="D788" s="102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3.5" customHeight="1">
      <c r="A789" s="1"/>
      <c r="B789" s="1"/>
      <c r="C789" s="33"/>
      <c r="D789" s="102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3.5" customHeight="1">
      <c r="A790" s="1"/>
      <c r="B790" s="1"/>
      <c r="C790" s="33"/>
      <c r="D790" s="102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3.5" customHeight="1">
      <c r="A791" s="1"/>
      <c r="B791" s="1"/>
      <c r="C791" s="33"/>
      <c r="D791" s="102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3.5" customHeight="1">
      <c r="A792" s="1"/>
      <c r="B792" s="1"/>
      <c r="C792" s="33"/>
      <c r="D792" s="102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3.5" customHeight="1">
      <c r="A793" s="1"/>
      <c r="B793" s="1"/>
      <c r="C793" s="33"/>
      <c r="D793" s="102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3.5" customHeight="1">
      <c r="A794" s="1"/>
      <c r="B794" s="1"/>
      <c r="C794" s="33"/>
      <c r="D794" s="102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3.5" customHeight="1">
      <c r="A795" s="1"/>
      <c r="B795" s="1"/>
      <c r="C795" s="33"/>
      <c r="D795" s="102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3.5" customHeight="1">
      <c r="A796" s="1"/>
      <c r="B796" s="1"/>
      <c r="C796" s="33"/>
      <c r="D796" s="102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3.5" customHeight="1">
      <c r="A797" s="1"/>
      <c r="B797" s="1"/>
      <c r="C797" s="33"/>
      <c r="D797" s="102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3.5" customHeight="1">
      <c r="A798" s="1"/>
      <c r="B798" s="1"/>
      <c r="C798" s="33"/>
      <c r="D798" s="102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3.5" customHeight="1">
      <c r="A799" s="1"/>
      <c r="B799" s="1"/>
      <c r="C799" s="33"/>
      <c r="D799" s="102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3.5" customHeight="1">
      <c r="A800" s="1"/>
      <c r="B800" s="1"/>
      <c r="C800" s="33"/>
      <c r="D800" s="102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3.5" customHeight="1">
      <c r="A801" s="1"/>
      <c r="B801" s="1"/>
      <c r="C801" s="33"/>
      <c r="D801" s="102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3.5" customHeight="1">
      <c r="A802" s="1"/>
      <c r="B802" s="1"/>
      <c r="C802" s="33"/>
      <c r="D802" s="102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3.5" customHeight="1">
      <c r="A803" s="1"/>
      <c r="B803" s="1"/>
      <c r="C803" s="33"/>
      <c r="D803" s="102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3.5" customHeight="1">
      <c r="A804" s="1"/>
      <c r="B804" s="1"/>
      <c r="C804" s="33"/>
      <c r="D804" s="102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3.5" customHeight="1">
      <c r="A805" s="1"/>
      <c r="B805" s="1"/>
      <c r="C805" s="33"/>
      <c r="D805" s="102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3.5" customHeight="1">
      <c r="A806" s="1"/>
      <c r="B806" s="1"/>
      <c r="C806" s="33"/>
      <c r="D806" s="102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3.5" customHeight="1">
      <c r="A807" s="1"/>
      <c r="B807" s="1"/>
      <c r="C807" s="33"/>
      <c r="D807" s="102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3.5" customHeight="1">
      <c r="A808" s="1"/>
      <c r="B808" s="1"/>
      <c r="C808" s="33"/>
      <c r="D808" s="102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3.5" customHeight="1">
      <c r="A809" s="1"/>
      <c r="B809" s="1"/>
      <c r="C809" s="33"/>
      <c r="D809" s="102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3.5" customHeight="1">
      <c r="A810" s="1"/>
      <c r="B810" s="1"/>
      <c r="C810" s="33"/>
      <c r="D810" s="102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3.5" customHeight="1">
      <c r="A811" s="1"/>
      <c r="B811" s="1"/>
      <c r="C811" s="33"/>
      <c r="D811" s="102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3.5" customHeight="1">
      <c r="A812" s="1"/>
      <c r="B812" s="1"/>
      <c r="C812" s="33"/>
      <c r="D812" s="102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3.5" customHeight="1">
      <c r="A813" s="1"/>
      <c r="B813" s="1"/>
      <c r="C813" s="33"/>
      <c r="D813" s="102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3.5" customHeight="1">
      <c r="A814" s="1"/>
      <c r="B814" s="1"/>
      <c r="C814" s="33"/>
      <c r="D814" s="102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3.5" customHeight="1">
      <c r="A815" s="1"/>
      <c r="B815" s="1"/>
      <c r="C815" s="33"/>
      <c r="D815" s="102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3.5" customHeight="1">
      <c r="A816" s="1"/>
      <c r="B816" s="1"/>
      <c r="C816" s="33"/>
      <c r="D816" s="102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3.5" customHeight="1">
      <c r="A817" s="1"/>
      <c r="B817" s="1"/>
      <c r="C817" s="33"/>
      <c r="D817" s="102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3.5" customHeight="1">
      <c r="A818" s="1"/>
      <c r="B818" s="1"/>
      <c r="C818" s="33"/>
      <c r="D818" s="102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3.5" customHeight="1">
      <c r="A819" s="1"/>
      <c r="B819" s="1"/>
      <c r="C819" s="33"/>
      <c r="D819" s="102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3.5" customHeight="1">
      <c r="A820" s="1"/>
      <c r="B820" s="1"/>
      <c r="C820" s="33"/>
      <c r="D820" s="102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3.5" customHeight="1">
      <c r="A821" s="1"/>
      <c r="B821" s="1"/>
      <c r="C821" s="33"/>
      <c r="D821" s="102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3.5" customHeight="1">
      <c r="A822" s="1"/>
      <c r="B822" s="1"/>
      <c r="C822" s="33"/>
      <c r="D822" s="102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3.5" customHeight="1">
      <c r="A823" s="1"/>
      <c r="B823" s="1"/>
      <c r="C823" s="33"/>
      <c r="D823" s="102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3.5" customHeight="1">
      <c r="A824" s="1"/>
      <c r="B824" s="1"/>
      <c r="C824" s="33"/>
      <c r="D824" s="102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3.5" customHeight="1">
      <c r="A825" s="1"/>
      <c r="B825" s="1"/>
      <c r="C825" s="33"/>
      <c r="D825" s="102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3.5" customHeight="1">
      <c r="A826" s="1"/>
      <c r="B826" s="1"/>
      <c r="C826" s="33"/>
      <c r="D826" s="102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3.5" customHeight="1">
      <c r="A827" s="1"/>
      <c r="B827" s="1"/>
      <c r="C827" s="33"/>
      <c r="D827" s="102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3.5" customHeight="1">
      <c r="A828" s="1"/>
      <c r="B828" s="1"/>
      <c r="C828" s="33"/>
      <c r="D828" s="102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3.5" customHeight="1">
      <c r="A829" s="1"/>
      <c r="B829" s="1"/>
      <c r="C829" s="33"/>
      <c r="D829" s="102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3.5" customHeight="1">
      <c r="A830" s="1"/>
      <c r="B830" s="1"/>
      <c r="C830" s="33"/>
      <c r="D830" s="102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3.5" customHeight="1">
      <c r="A831" s="1"/>
      <c r="B831" s="1"/>
      <c r="C831" s="33"/>
      <c r="D831" s="102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3.5" customHeight="1">
      <c r="A832" s="1"/>
      <c r="B832" s="1"/>
      <c r="C832" s="33"/>
      <c r="D832" s="102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3.5" customHeight="1">
      <c r="A833" s="1"/>
      <c r="B833" s="1"/>
      <c r="C833" s="33"/>
      <c r="D833" s="102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3.5" customHeight="1">
      <c r="A834" s="1"/>
      <c r="B834" s="1"/>
      <c r="C834" s="33"/>
      <c r="D834" s="102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3.5" customHeight="1">
      <c r="A835" s="1"/>
      <c r="B835" s="1"/>
      <c r="C835" s="33"/>
      <c r="D835" s="102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3.5" customHeight="1">
      <c r="A836" s="1"/>
      <c r="B836" s="1"/>
      <c r="C836" s="33"/>
      <c r="D836" s="102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3.5" customHeight="1">
      <c r="A837" s="1"/>
      <c r="B837" s="1"/>
      <c r="C837" s="33"/>
      <c r="D837" s="102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3.5" customHeight="1">
      <c r="A838" s="1"/>
      <c r="B838" s="1"/>
      <c r="C838" s="33"/>
      <c r="D838" s="102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3.5" customHeight="1">
      <c r="A839" s="1"/>
      <c r="B839" s="1"/>
      <c r="C839" s="33"/>
      <c r="D839" s="102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3.5" customHeight="1">
      <c r="A840" s="1"/>
      <c r="B840" s="1"/>
      <c r="C840" s="33"/>
      <c r="D840" s="102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3.5" customHeight="1">
      <c r="A841" s="1"/>
      <c r="B841" s="1"/>
      <c r="C841" s="33"/>
      <c r="D841" s="102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3.5" customHeight="1">
      <c r="A842" s="1"/>
      <c r="B842" s="1"/>
      <c r="C842" s="33"/>
      <c r="D842" s="102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3.5" customHeight="1">
      <c r="A843" s="1"/>
      <c r="B843" s="1"/>
      <c r="C843" s="33"/>
      <c r="D843" s="102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3.5" customHeight="1">
      <c r="A844" s="1"/>
      <c r="B844" s="1"/>
      <c r="C844" s="33"/>
      <c r="D844" s="102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3.5" customHeight="1">
      <c r="A845" s="1"/>
      <c r="B845" s="1"/>
      <c r="C845" s="33"/>
      <c r="D845" s="102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3.5" customHeight="1">
      <c r="A846" s="1"/>
      <c r="B846" s="1"/>
      <c r="C846" s="33"/>
      <c r="D846" s="102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3.5" customHeight="1">
      <c r="A847" s="1"/>
      <c r="B847" s="1"/>
      <c r="C847" s="33"/>
      <c r="D847" s="102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3.5" customHeight="1">
      <c r="A848" s="1"/>
      <c r="B848" s="1"/>
      <c r="C848" s="33"/>
      <c r="D848" s="102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3.5" customHeight="1">
      <c r="A849" s="1"/>
      <c r="B849" s="1"/>
      <c r="C849" s="33"/>
      <c r="D849" s="102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3.5" customHeight="1">
      <c r="A850" s="1"/>
      <c r="B850" s="1"/>
      <c r="C850" s="33"/>
      <c r="D850" s="102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3.5" customHeight="1">
      <c r="A851" s="1"/>
      <c r="B851" s="1"/>
      <c r="C851" s="33"/>
      <c r="D851" s="102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3.5" customHeight="1">
      <c r="A852" s="1"/>
      <c r="B852" s="1"/>
      <c r="C852" s="33"/>
      <c r="D852" s="102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3.5" customHeight="1">
      <c r="A853" s="1"/>
      <c r="B853" s="1"/>
      <c r="C853" s="33"/>
      <c r="D853" s="102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3.5" customHeight="1">
      <c r="A854" s="1"/>
      <c r="B854" s="1"/>
      <c r="C854" s="33"/>
      <c r="D854" s="102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3.5" customHeight="1">
      <c r="A855" s="1"/>
      <c r="B855" s="1"/>
      <c r="C855" s="33"/>
      <c r="D855" s="102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3.5" customHeight="1">
      <c r="A856" s="1"/>
      <c r="B856" s="1"/>
      <c r="C856" s="33"/>
      <c r="D856" s="102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3.5" customHeight="1">
      <c r="A857" s="1"/>
      <c r="B857" s="1"/>
      <c r="C857" s="33"/>
      <c r="D857" s="102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3.5" customHeight="1">
      <c r="A858" s="1"/>
      <c r="B858" s="1"/>
      <c r="C858" s="33"/>
      <c r="D858" s="102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3.5" customHeight="1">
      <c r="A859" s="1"/>
      <c r="B859" s="1"/>
      <c r="C859" s="33"/>
      <c r="D859" s="102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3.5" customHeight="1">
      <c r="A860" s="1"/>
      <c r="B860" s="1"/>
      <c r="C860" s="33"/>
      <c r="D860" s="102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3.5" customHeight="1">
      <c r="A861" s="1"/>
      <c r="B861" s="1"/>
      <c r="C861" s="33"/>
      <c r="D861" s="102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3.5" customHeight="1">
      <c r="A862" s="1"/>
      <c r="B862" s="1"/>
      <c r="C862" s="33"/>
      <c r="D862" s="102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3.5" customHeight="1">
      <c r="A863" s="1"/>
      <c r="B863" s="1"/>
      <c r="C863" s="33"/>
      <c r="D863" s="102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3.5" customHeight="1">
      <c r="A864" s="1"/>
      <c r="B864" s="1"/>
      <c r="C864" s="33"/>
      <c r="D864" s="102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3.5" customHeight="1">
      <c r="A865" s="1"/>
      <c r="B865" s="1"/>
      <c r="C865" s="33"/>
      <c r="D865" s="102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3.5" customHeight="1">
      <c r="A866" s="1"/>
      <c r="B866" s="1"/>
      <c r="C866" s="33"/>
      <c r="D866" s="102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3.5" customHeight="1">
      <c r="A867" s="1"/>
      <c r="B867" s="1"/>
      <c r="C867" s="33"/>
      <c r="D867" s="102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3.5" customHeight="1">
      <c r="A868" s="1"/>
      <c r="B868" s="1"/>
      <c r="C868" s="33"/>
      <c r="D868" s="102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3.5" customHeight="1">
      <c r="A869" s="1"/>
      <c r="B869" s="1"/>
      <c r="C869" s="33"/>
      <c r="D869" s="102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3.5" customHeight="1">
      <c r="A870" s="1"/>
      <c r="B870" s="1"/>
      <c r="C870" s="33"/>
      <c r="D870" s="102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3.5" customHeight="1">
      <c r="A871" s="1"/>
      <c r="B871" s="1"/>
      <c r="C871" s="33"/>
      <c r="D871" s="102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3.5" customHeight="1">
      <c r="A872" s="1"/>
      <c r="B872" s="1"/>
      <c r="C872" s="33"/>
      <c r="D872" s="102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3.5" customHeight="1">
      <c r="A873" s="1"/>
      <c r="B873" s="1"/>
      <c r="C873" s="33"/>
      <c r="D873" s="102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3.5" customHeight="1">
      <c r="A874" s="1"/>
      <c r="B874" s="1"/>
      <c r="C874" s="33"/>
      <c r="D874" s="102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3.5" customHeight="1">
      <c r="A875" s="1"/>
      <c r="B875" s="1"/>
      <c r="C875" s="33"/>
      <c r="D875" s="102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3.5" customHeight="1">
      <c r="A876" s="1"/>
      <c r="B876" s="1"/>
      <c r="C876" s="33"/>
      <c r="D876" s="102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3.5" customHeight="1">
      <c r="A877" s="1"/>
      <c r="B877" s="1"/>
      <c r="C877" s="33"/>
      <c r="D877" s="102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3.5" customHeight="1">
      <c r="A878" s="1"/>
      <c r="B878" s="1"/>
      <c r="C878" s="33"/>
      <c r="D878" s="102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3.5" customHeight="1">
      <c r="A879" s="1"/>
      <c r="B879" s="1"/>
      <c r="C879" s="33"/>
      <c r="D879" s="102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3.5" customHeight="1">
      <c r="A880" s="1"/>
      <c r="B880" s="1"/>
      <c r="C880" s="33"/>
      <c r="D880" s="102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3.5" customHeight="1">
      <c r="A881" s="1"/>
      <c r="B881" s="1"/>
      <c r="C881" s="33"/>
      <c r="D881" s="102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3.5" customHeight="1">
      <c r="A882" s="1"/>
      <c r="B882" s="1"/>
      <c r="C882" s="33"/>
      <c r="D882" s="102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3.5" customHeight="1">
      <c r="A883" s="1"/>
      <c r="B883" s="1"/>
      <c r="C883" s="33"/>
      <c r="D883" s="102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3.5" customHeight="1">
      <c r="A884" s="1"/>
      <c r="B884" s="1"/>
      <c r="C884" s="33"/>
      <c r="D884" s="102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3.5" customHeight="1">
      <c r="A885" s="1"/>
      <c r="B885" s="1"/>
      <c r="C885" s="33"/>
      <c r="D885" s="102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3.5" customHeight="1">
      <c r="A886" s="1"/>
      <c r="B886" s="1"/>
      <c r="C886" s="33"/>
      <c r="D886" s="102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3.5" customHeight="1">
      <c r="A887" s="1"/>
      <c r="B887" s="1"/>
      <c r="C887" s="33"/>
      <c r="D887" s="102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3.5" customHeight="1">
      <c r="A888" s="1"/>
      <c r="B888" s="1"/>
      <c r="C888" s="33"/>
      <c r="D888" s="102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3.5" customHeight="1">
      <c r="A889" s="1"/>
      <c r="B889" s="1"/>
      <c r="C889" s="33"/>
      <c r="D889" s="102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3.5" customHeight="1">
      <c r="A890" s="1"/>
      <c r="B890" s="1"/>
      <c r="C890" s="33"/>
      <c r="D890" s="102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3.5" customHeight="1">
      <c r="A891" s="1"/>
      <c r="B891" s="1"/>
      <c r="C891" s="33"/>
      <c r="D891" s="102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3.5" customHeight="1">
      <c r="A892" s="1"/>
      <c r="B892" s="1"/>
      <c r="C892" s="33"/>
      <c r="D892" s="102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3.5" customHeight="1">
      <c r="A893" s="1"/>
      <c r="B893" s="1"/>
      <c r="C893" s="33"/>
      <c r="D893" s="102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3.5" customHeight="1">
      <c r="A894" s="1"/>
      <c r="B894" s="1"/>
      <c r="C894" s="33"/>
      <c r="D894" s="102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3.5" customHeight="1">
      <c r="A895" s="1"/>
      <c r="B895" s="1"/>
      <c r="C895" s="33"/>
      <c r="D895" s="102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3.5" customHeight="1">
      <c r="A896" s="1"/>
      <c r="B896" s="1"/>
      <c r="C896" s="33"/>
      <c r="D896" s="102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3.5" customHeight="1">
      <c r="A897" s="1"/>
      <c r="B897" s="1"/>
      <c r="C897" s="33"/>
      <c r="D897" s="102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3.5" customHeight="1">
      <c r="A898" s="1"/>
      <c r="B898" s="1"/>
      <c r="C898" s="33"/>
      <c r="D898" s="102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3.5" customHeight="1">
      <c r="A899" s="1"/>
      <c r="B899" s="1"/>
      <c r="C899" s="33"/>
      <c r="D899" s="102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3.5" customHeight="1">
      <c r="A900" s="1"/>
      <c r="B900" s="1"/>
      <c r="C900" s="33"/>
      <c r="D900" s="102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3.5" customHeight="1">
      <c r="A901" s="1"/>
      <c r="B901" s="1"/>
      <c r="C901" s="33"/>
      <c r="D901" s="102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3.5" customHeight="1">
      <c r="A902" s="1"/>
      <c r="B902" s="1"/>
      <c r="C902" s="33"/>
      <c r="D902" s="102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3.5" customHeight="1">
      <c r="A903" s="1"/>
      <c r="B903" s="1"/>
      <c r="C903" s="33"/>
      <c r="D903" s="102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3.5" customHeight="1">
      <c r="A904" s="1"/>
      <c r="B904" s="1"/>
      <c r="C904" s="33"/>
      <c r="D904" s="102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3.5" customHeight="1">
      <c r="A905" s="1"/>
      <c r="B905" s="1"/>
      <c r="C905" s="33"/>
      <c r="D905" s="102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3.5" customHeight="1">
      <c r="A906" s="1"/>
      <c r="B906" s="1"/>
      <c r="C906" s="33"/>
      <c r="D906" s="102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3.5" customHeight="1">
      <c r="A907" s="1"/>
      <c r="B907" s="1"/>
      <c r="C907" s="33"/>
      <c r="D907" s="102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3.5" customHeight="1">
      <c r="A908" s="1"/>
      <c r="B908" s="1"/>
      <c r="C908" s="33"/>
      <c r="D908" s="102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3.5" customHeight="1">
      <c r="A909" s="1"/>
      <c r="B909" s="1"/>
      <c r="C909" s="33"/>
      <c r="D909" s="102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3.5" customHeight="1">
      <c r="A910" s="1"/>
      <c r="B910" s="1"/>
      <c r="C910" s="33"/>
      <c r="D910" s="102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3.5" customHeight="1">
      <c r="A911" s="1"/>
      <c r="B911" s="1"/>
      <c r="C911" s="33"/>
      <c r="D911" s="102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3.5" customHeight="1">
      <c r="A912" s="1"/>
      <c r="B912" s="1"/>
      <c r="C912" s="33"/>
      <c r="D912" s="102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3.5" customHeight="1">
      <c r="A913" s="1"/>
      <c r="B913" s="1"/>
      <c r="C913" s="33"/>
      <c r="D913" s="102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3.5" customHeight="1">
      <c r="A914" s="1"/>
      <c r="B914" s="1"/>
      <c r="C914" s="33"/>
      <c r="D914" s="102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3.5" customHeight="1">
      <c r="A915" s="1"/>
      <c r="B915" s="1"/>
      <c r="C915" s="33"/>
      <c r="D915" s="102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3.5" customHeight="1">
      <c r="A916" s="1"/>
      <c r="B916" s="1"/>
      <c r="C916" s="33"/>
      <c r="D916" s="102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3.5" customHeight="1">
      <c r="A917" s="1"/>
      <c r="B917" s="1"/>
      <c r="C917" s="33"/>
      <c r="D917" s="102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3.5" customHeight="1">
      <c r="A918" s="1"/>
      <c r="B918" s="1"/>
      <c r="C918" s="33"/>
      <c r="D918" s="102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3.5" customHeight="1">
      <c r="A919" s="1"/>
      <c r="B919" s="1"/>
      <c r="C919" s="33"/>
      <c r="D919" s="102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3.5" customHeight="1">
      <c r="A920" s="1"/>
      <c r="B920" s="1"/>
      <c r="C920" s="33"/>
      <c r="D920" s="102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3.5" customHeight="1">
      <c r="A921" s="1"/>
      <c r="B921" s="1"/>
      <c r="C921" s="33"/>
      <c r="D921" s="102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3.5" customHeight="1">
      <c r="A922" s="1"/>
      <c r="B922" s="1"/>
      <c r="C922" s="33"/>
      <c r="D922" s="102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3.5" customHeight="1">
      <c r="A923" s="1"/>
      <c r="B923" s="1"/>
      <c r="C923" s="33"/>
      <c r="D923" s="102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3.5" customHeight="1">
      <c r="A924" s="1"/>
      <c r="B924" s="1"/>
      <c r="C924" s="33"/>
      <c r="D924" s="102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3.5" customHeight="1">
      <c r="A925" s="1"/>
      <c r="B925" s="1"/>
      <c r="C925" s="33"/>
      <c r="D925" s="102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3.5" customHeight="1">
      <c r="A926" s="1"/>
      <c r="B926" s="1"/>
      <c r="C926" s="33"/>
      <c r="D926" s="102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3.5" customHeight="1">
      <c r="A927" s="1"/>
      <c r="B927" s="1"/>
      <c r="C927" s="33"/>
      <c r="D927" s="102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3.5" customHeight="1">
      <c r="A928" s="1"/>
      <c r="B928" s="1"/>
      <c r="C928" s="33"/>
      <c r="D928" s="102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3.5" customHeight="1">
      <c r="A929" s="1"/>
      <c r="B929" s="1"/>
      <c r="C929" s="33"/>
      <c r="D929" s="102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3.5" customHeight="1">
      <c r="A930" s="1"/>
      <c r="B930" s="1"/>
      <c r="C930" s="33"/>
      <c r="D930" s="102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3.5" customHeight="1">
      <c r="A931" s="1"/>
      <c r="B931" s="1"/>
      <c r="C931" s="33"/>
      <c r="D931" s="102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3.5" customHeight="1">
      <c r="A932" s="1"/>
      <c r="B932" s="1"/>
      <c r="C932" s="33"/>
      <c r="D932" s="102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3.5" customHeight="1">
      <c r="A933" s="1"/>
      <c r="B933" s="1"/>
      <c r="C933" s="33"/>
      <c r="D933" s="102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3.5" customHeight="1">
      <c r="A934" s="1"/>
      <c r="B934" s="1"/>
      <c r="C934" s="33"/>
      <c r="D934" s="102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3.5" customHeight="1">
      <c r="A935" s="1"/>
      <c r="B935" s="1"/>
      <c r="C935" s="33"/>
      <c r="D935" s="102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3.5" customHeight="1">
      <c r="A936" s="1"/>
      <c r="B936" s="1"/>
      <c r="C936" s="33"/>
      <c r="D936" s="102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3.5" customHeight="1">
      <c r="A937" s="1"/>
      <c r="B937" s="1"/>
      <c r="C937" s="33"/>
      <c r="D937" s="102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3.5" customHeight="1">
      <c r="A938" s="1"/>
      <c r="B938" s="1"/>
      <c r="C938" s="33"/>
      <c r="D938" s="102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3.5" customHeight="1">
      <c r="A939" s="1"/>
      <c r="B939" s="1"/>
      <c r="C939" s="33"/>
      <c r="D939" s="102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3.5" customHeight="1">
      <c r="A940" s="1"/>
      <c r="B940" s="1"/>
      <c r="C940" s="33"/>
      <c r="D940" s="102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3.5" customHeight="1">
      <c r="A941" s="1"/>
      <c r="B941" s="1"/>
      <c r="C941" s="33"/>
      <c r="D941" s="102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3.5" customHeight="1">
      <c r="A942" s="1"/>
      <c r="B942" s="1"/>
      <c r="C942" s="33"/>
      <c r="D942" s="102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3.5" customHeight="1">
      <c r="A943" s="1"/>
      <c r="B943" s="1"/>
      <c r="C943" s="33"/>
      <c r="D943" s="102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3.5" customHeight="1">
      <c r="A944" s="1"/>
      <c r="B944" s="1"/>
      <c r="C944" s="33"/>
      <c r="D944" s="102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3.5" customHeight="1">
      <c r="A945" s="1"/>
      <c r="B945" s="1"/>
      <c r="C945" s="33"/>
      <c r="D945" s="102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3.5" customHeight="1">
      <c r="A946" s="1"/>
      <c r="B946" s="1"/>
      <c r="C946" s="33"/>
      <c r="D946" s="102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3.5" customHeight="1">
      <c r="A947" s="1"/>
      <c r="B947" s="1"/>
      <c r="C947" s="33"/>
      <c r="D947" s="102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3.5" customHeight="1">
      <c r="A948" s="1"/>
      <c r="B948" s="1"/>
      <c r="C948" s="33"/>
      <c r="D948" s="102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3.5" customHeight="1">
      <c r="A949" s="1"/>
      <c r="B949" s="1"/>
      <c r="C949" s="33"/>
      <c r="D949" s="102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3.5" customHeight="1">
      <c r="A950" s="1"/>
      <c r="B950" s="1"/>
      <c r="C950" s="33"/>
      <c r="D950" s="102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3.5" customHeight="1">
      <c r="A951" s="1"/>
      <c r="B951" s="1"/>
      <c r="C951" s="33"/>
      <c r="D951" s="102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3.5" customHeight="1">
      <c r="A952" s="1"/>
      <c r="B952" s="1"/>
      <c r="C952" s="33"/>
      <c r="D952" s="102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3.5" customHeight="1">
      <c r="A953" s="1"/>
      <c r="B953" s="1"/>
      <c r="C953" s="33"/>
      <c r="D953" s="102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3.5" customHeight="1">
      <c r="A954" s="1"/>
      <c r="B954" s="1"/>
      <c r="C954" s="33"/>
      <c r="D954" s="102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3.5" customHeight="1">
      <c r="A955" s="1"/>
      <c r="B955" s="1"/>
      <c r="C955" s="33"/>
      <c r="D955" s="102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3.5" customHeight="1">
      <c r="A956" s="1"/>
      <c r="B956" s="1"/>
      <c r="C956" s="33"/>
      <c r="D956" s="102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3.5" customHeight="1">
      <c r="A957" s="1"/>
      <c r="B957" s="1"/>
      <c r="C957" s="33"/>
      <c r="D957" s="102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3.5" customHeight="1">
      <c r="A958" s="1"/>
      <c r="B958" s="1"/>
      <c r="C958" s="33"/>
      <c r="D958" s="102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3.5" customHeight="1">
      <c r="A959" s="1"/>
      <c r="B959" s="1"/>
      <c r="C959" s="33"/>
      <c r="D959" s="102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3.5" customHeight="1">
      <c r="A960" s="1"/>
      <c r="B960" s="1"/>
      <c r="C960" s="33"/>
      <c r="D960" s="102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3.5" customHeight="1">
      <c r="A961" s="1"/>
      <c r="B961" s="1"/>
      <c r="C961" s="33"/>
      <c r="D961" s="102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3.5" customHeight="1">
      <c r="A962" s="1"/>
      <c r="B962" s="1"/>
      <c r="C962" s="33"/>
      <c r="D962" s="102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3.5" customHeight="1">
      <c r="A963" s="1"/>
      <c r="B963" s="1"/>
      <c r="C963" s="33"/>
      <c r="D963" s="102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3.5" customHeight="1">
      <c r="A964" s="1"/>
      <c r="B964" s="1"/>
      <c r="C964" s="33"/>
      <c r="D964" s="102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3.5" customHeight="1">
      <c r="A965" s="1"/>
      <c r="B965" s="1"/>
      <c r="C965" s="33"/>
      <c r="D965" s="102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3.5" customHeight="1">
      <c r="A966" s="1"/>
      <c r="B966" s="1"/>
      <c r="C966" s="33"/>
      <c r="D966" s="102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3.5" customHeight="1">
      <c r="A967" s="1"/>
      <c r="B967" s="1"/>
      <c r="C967" s="33"/>
      <c r="D967" s="102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3.5" customHeight="1">
      <c r="A968" s="1"/>
      <c r="B968" s="1"/>
      <c r="C968" s="33"/>
      <c r="D968" s="102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3.5" customHeight="1">
      <c r="A969" s="1"/>
      <c r="B969" s="1"/>
      <c r="C969" s="33"/>
      <c r="D969" s="102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3.5" customHeight="1">
      <c r="A970" s="1"/>
      <c r="B970" s="1"/>
      <c r="C970" s="33"/>
      <c r="D970" s="102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3.5" customHeight="1">
      <c r="A971" s="1"/>
      <c r="B971" s="1"/>
      <c r="C971" s="33"/>
      <c r="D971" s="102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3.5" customHeight="1">
      <c r="A972" s="1"/>
      <c r="B972" s="1"/>
      <c r="C972" s="33"/>
      <c r="D972" s="102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3.5" customHeight="1">
      <c r="A973" s="1"/>
      <c r="B973" s="1"/>
      <c r="C973" s="33"/>
      <c r="D973" s="102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3.5" customHeight="1">
      <c r="A974" s="1"/>
      <c r="B974" s="1"/>
      <c r="C974" s="33"/>
      <c r="D974" s="102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3.5" customHeight="1">
      <c r="A975" s="1"/>
      <c r="B975" s="1"/>
      <c r="C975" s="33"/>
      <c r="D975" s="102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3.5" customHeight="1">
      <c r="A976" s="1"/>
      <c r="B976" s="1"/>
      <c r="C976" s="33"/>
      <c r="D976" s="102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3.5" customHeight="1">
      <c r="A977" s="1"/>
      <c r="B977" s="1"/>
      <c r="C977" s="33"/>
      <c r="D977" s="102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3.5" customHeight="1">
      <c r="A978" s="1"/>
      <c r="B978" s="1"/>
      <c r="C978" s="33"/>
      <c r="D978" s="102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3.5" customHeight="1">
      <c r="A979" s="1"/>
      <c r="B979" s="1"/>
      <c r="C979" s="33"/>
      <c r="D979" s="102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3.5" customHeight="1">
      <c r="A980" s="1"/>
      <c r="B980" s="1"/>
      <c r="C980" s="33"/>
      <c r="D980" s="102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3.5" customHeight="1">
      <c r="A981" s="1"/>
      <c r="B981" s="1"/>
      <c r="C981" s="33"/>
      <c r="D981" s="102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3.5" customHeight="1">
      <c r="A982" s="1"/>
      <c r="B982" s="1"/>
      <c r="C982" s="33"/>
      <c r="D982" s="102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3.5" customHeight="1">
      <c r="A983" s="1"/>
      <c r="B983" s="1"/>
      <c r="C983" s="33"/>
      <c r="D983" s="102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3.5" customHeight="1">
      <c r="A984" s="1"/>
      <c r="B984" s="1"/>
      <c r="C984" s="33"/>
      <c r="D984" s="102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3.5" customHeight="1">
      <c r="A985" s="1"/>
      <c r="B985" s="1"/>
      <c r="C985" s="33"/>
      <c r="D985" s="102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3.5" customHeight="1">
      <c r="A986" s="1"/>
      <c r="B986" s="1"/>
      <c r="C986" s="33"/>
      <c r="D986" s="102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3.5" customHeight="1">
      <c r="A987" s="1"/>
      <c r="B987" s="1"/>
      <c r="C987" s="33"/>
      <c r="D987" s="102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3.5" customHeight="1">
      <c r="A988" s="1"/>
      <c r="B988" s="1"/>
      <c r="C988" s="33"/>
      <c r="D988" s="102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3.5" customHeight="1">
      <c r="A989" s="1"/>
      <c r="B989" s="1"/>
      <c r="C989" s="33"/>
      <c r="D989" s="102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3.5" customHeight="1">
      <c r="A990" s="1"/>
      <c r="B990" s="1"/>
      <c r="C990" s="33"/>
      <c r="D990" s="102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3.5" customHeight="1">
      <c r="A991" s="1"/>
      <c r="B991" s="1"/>
      <c r="C991" s="33"/>
      <c r="D991" s="102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3.5" customHeight="1">
      <c r="A992" s="1"/>
      <c r="B992" s="1"/>
      <c r="C992" s="33"/>
      <c r="D992" s="102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3.5" customHeight="1">
      <c r="A993" s="1"/>
      <c r="B993" s="1"/>
      <c r="C993" s="33"/>
      <c r="D993" s="102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3.5" customHeight="1">
      <c r="A994" s="1"/>
      <c r="B994" s="1"/>
      <c r="C994" s="33"/>
      <c r="D994" s="102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3.5" customHeight="1">
      <c r="A995" s="1"/>
      <c r="B995" s="1"/>
      <c r="C995" s="33"/>
      <c r="D995" s="102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3.5" customHeight="1">
      <c r="A996" s="1"/>
      <c r="B996" s="1"/>
      <c r="C996" s="33"/>
      <c r="D996" s="102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3.5" customHeight="1">
      <c r="A997" s="1"/>
      <c r="B997" s="1"/>
      <c r="C997" s="33"/>
      <c r="D997" s="102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3.5" customHeight="1">
      <c r="A998" s="1"/>
      <c r="B998" s="1"/>
      <c r="C998" s="33"/>
      <c r="D998" s="102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3.5" customHeight="1">
      <c r="A999" s="1"/>
      <c r="B999" s="1"/>
      <c r="C999" s="33"/>
      <c r="D999" s="102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3.5" customHeight="1">
      <c r="A1000" s="1"/>
      <c r="B1000" s="1"/>
      <c r="C1000" s="33"/>
      <c r="D1000" s="102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ht="13.5" customHeight="1">
      <c r="A1001" s="1"/>
      <c r="B1001" s="1"/>
      <c r="C1001" s="33"/>
      <c r="D1001" s="102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ht="13.5" customHeight="1">
      <c r="A1002" s="1"/>
      <c r="B1002" s="1"/>
      <c r="C1002" s="33"/>
      <c r="D1002" s="102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ht="13.5" customHeight="1">
      <c r="A1003" s="1"/>
      <c r="B1003" s="1"/>
      <c r="C1003" s="33"/>
      <c r="D1003" s="102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ht="13.5" customHeight="1">
      <c r="A1004" s="1"/>
      <c r="B1004" s="1"/>
      <c r="C1004" s="33"/>
      <c r="D1004" s="102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ht="13.5" customHeight="1">
      <c r="A1005" s="1"/>
      <c r="B1005" s="1"/>
      <c r="C1005" s="33"/>
      <c r="D1005" s="102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ht="13.5" customHeight="1">
      <c r="A1006" s="1"/>
      <c r="B1006" s="1"/>
      <c r="C1006" s="33"/>
      <c r="D1006" s="102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ht="13.5" customHeight="1">
      <c r="A1007" s="1"/>
      <c r="B1007" s="1"/>
      <c r="C1007" s="33"/>
      <c r="D1007" s="102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ht="13.5" customHeight="1">
      <c r="A1008" s="1"/>
      <c r="B1008" s="1"/>
      <c r="C1008" s="33"/>
      <c r="D1008" s="102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ht="13.5" customHeight="1">
      <c r="A1009" s="1"/>
      <c r="B1009" s="1"/>
      <c r="C1009" s="33"/>
      <c r="D1009" s="102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ht="13.5" customHeight="1">
      <c r="A1010" s="1"/>
      <c r="B1010" s="1"/>
      <c r="C1010" s="33"/>
      <c r="D1010" s="102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ht="13.5" customHeight="1">
      <c r="A1011" s="1"/>
      <c r="B1011" s="1"/>
      <c r="C1011" s="33"/>
      <c r="D1011" s="102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ht="13.5" customHeight="1">
      <c r="A1012" s="1"/>
      <c r="B1012" s="1"/>
      <c r="C1012" s="33"/>
      <c r="D1012" s="102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ht="13.5" customHeight="1">
      <c r="A1013" s="1"/>
      <c r="B1013" s="1"/>
      <c r="C1013" s="33"/>
      <c r="D1013" s="102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ht="13.5" customHeight="1">
      <c r="A1014" s="1"/>
      <c r="B1014" s="1"/>
      <c r="C1014" s="33"/>
      <c r="D1014" s="102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ht="13.5" customHeight="1">
      <c r="A1015" s="1"/>
      <c r="B1015" s="1"/>
      <c r="C1015" s="33"/>
      <c r="D1015" s="102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ht="13.5" customHeight="1">
      <c r="A1016" s="1"/>
      <c r="B1016" s="1"/>
      <c r="C1016" s="33"/>
      <c r="D1016" s="102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ht="13.5" customHeight="1">
      <c r="A1017" s="1"/>
      <c r="B1017" s="1"/>
      <c r="C1017" s="33"/>
      <c r="D1017" s="102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ht="13.5" customHeight="1">
      <c r="A1018" s="1"/>
      <c r="B1018" s="1"/>
      <c r="C1018" s="33"/>
      <c r="D1018" s="102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ht="13.5" customHeight="1">
      <c r="A1019" s="1"/>
      <c r="B1019" s="1"/>
      <c r="C1019" s="33"/>
      <c r="D1019" s="102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ht="13.5" customHeight="1">
      <c r="A1020" s="1"/>
      <c r="B1020" s="1"/>
      <c r="C1020" s="33"/>
      <c r="D1020" s="102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</sheetData>
  <mergeCells count="29">
    <mergeCell ref="B1:C1"/>
    <mergeCell ref="E1:J1"/>
    <mergeCell ref="B2:C2"/>
    <mergeCell ref="F2:I2"/>
    <mergeCell ref="B3:C3"/>
    <mergeCell ref="F3:I3"/>
    <mergeCell ref="F4:I4"/>
    <mergeCell ref="G13:H13"/>
    <mergeCell ref="I13:J13"/>
    <mergeCell ref="L19:L57"/>
    <mergeCell ref="M19:M57"/>
    <mergeCell ref="B14:D14"/>
    <mergeCell ref="B15:D15"/>
    <mergeCell ref="B16:D16"/>
    <mergeCell ref="E16:K16"/>
    <mergeCell ref="B17:D17"/>
    <mergeCell ref="E17:H17"/>
    <mergeCell ref="I17:J17"/>
    <mergeCell ref="A53:B53"/>
    <mergeCell ref="A54:B54"/>
    <mergeCell ref="B177:C177"/>
    <mergeCell ref="B178:C178"/>
    <mergeCell ref="B4:C4"/>
    <mergeCell ref="B5:C5"/>
    <mergeCell ref="B6:C6"/>
    <mergeCell ref="B8:D8"/>
    <mergeCell ref="B9:C9"/>
    <mergeCell ref="B10:C10"/>
    <mergeCell ref="B11:C11"/>
  </mergeCells>
  <printOptions/>
  <pageMargins bottom="0.75" footer="0.0" header="0.0" left="0.7" right="0.7" top="0.75"/>
  <pageSetup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8.0"/>
    <col customWidth="1" min="5" max="5" width="9.57"/>
    <col customWidth="1" min="6" max="26" width="8.0"/>
  </cols>
  <sheetData>
    <row r="2">
      <c r="D2" s="103" t="s">
        <v>112</v>
      </c>
    </row>
    <row r="3" ht="15.75" customHeight="1"/>
    <row r="4" ht="48.0" customHeight="1">
      <c r="D4" s="104" t="s">
        <v>113</v>
      </c>
      <c r="E4" s="105" t="s">
        <v>114</v>
      </c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7"/>
      <c r="Q4" s="105" t="s">
        <v>115</v>
      </c>
      <c r="R4" s="106"/>
      <c r="S4" s="107"/>
    </row>
    <row r="5" ht="142.5" customHeight="1">
      <c r="D5" s="108"/>
      <c r="E5" s="109" t="s">
        <v>116</v>
      </c>
      <c r="F5" s="110" t="s">
        <v>117</v>
      </c>
      <c r="G5" s="111" t="s">
        <v>118</v>
      </c>
      <c r="H5" s="112" t="s">
        <v>119</v>
      </c>
      <c r="I5" s="113" t="s">
        <v>120</v>
      </c>
      <c r="J5" s="114" t="s">
        <v>121</v>
      </c>
      <c r="K5" s="115" t="s">
        <v>122</v>
      </c>
      <c r="L5" s="116" t="s">
        <v>123</v>
      </c>
      <c r="M5" s="117" t="s">
        <v>124</v>
      </c>
      <c r="N5" s="118" t="s">
        <v>125</v>
      </c>
      <c r="O5" s="118" t="s">
        <v>126</v>
      </c>
      <c r="P5" s="119" t="s">
        <v>127</v>
      </c>
      <c r="Q5" s="120" t="s">
        <v>128</v>
      </c>
      <c r="R5" s="120" t="s">
        <v>129</v>
      </c>
      <c r="S5" s="120" t="s">
        <v>130</v>
      </c>
    </row>
    <row r="6" ht="16.5" customHeight="1">
      <c r="D6" s="121" t="s">
        <v>131</v>
      </c>
      <c r="E6" s="122">
        <v>1.0</v>
      </c>
      <c r="F6" s="122">
        <v>0.0</v>
      </c>
      <c r="G6" s="122">
        <v>2.0</v>
      </c>
      <c r="H6" s="122">
        <v>1.0</v>
      </c>
      <c r="I6" s="122">
        <v>1.0</v>
      </c>
      <c r="J6" s="122">
        <v>3.0</v>
      </c>
      <c r="K6" s="122">
        <v>3.0</v>
      </c>
      <c r="L6" s="122">
        <v>1.0</v>
      </c>
      <c r="M6" s="122">
        <v>2.0</v>
      </c>
      <c r="N6" s="122">
        <v>2.0</v>
      </c>
      <c r="O6" s="122">
        <v>1.0</v>
      </c>
      <c r="P6" s="122">
        <v>0.0</v>
      </c>
      <c r="Q6" s="122">
        <v>3.0</v>
      </c>
      <c r="R6" s="123">
        <v>1.0</v>
      </c>
      <c r="S6" s="123">
        <v>2.0</v>
      </c>
    </row>
    <row r="7" ht="16.5" customHeight="1">
      <c r="D7" s="121" t="s">
        <v>132</v>
      </c>
      <c r="E7" s="122">
        <v>3.0</v>
      </c>
      <c r="F7" s="122">
        <v>3.0</v>
      </c>
      <c r="G7" s="122">
        <v>0.0</v>
      </c>
      <c r="H7" s="122">
        <v>1.0</v>
      </c>
      <c r="I7" s="122">
        <v>0.0</v>
      </c>
      <c r="J7" s="122">
        <v>0.0</v>
      </c>
      <c r="K7" s="122">
        <v>2.0</v>
      </c>
      <c r="L7" s="122">
        <v>2.0</v>
      </c>
      <c r="M7" s="122">
        <v>0.0</v>
      </c>
      <c r="N7" s="122">
        <v>2.0</v>
      </c>
      <c r="O7" s="122">
        <v>1.0</v>
      </c>
      <c r="P7" s="122">
        <v>2.0</v>
      </c>
      <c r="Q7" s="122">
        <v>3.0</v>
      </c>
      <c r="R7" s="122">
        <v>0.0</v>
      </c>
      <c r="S7" s="122">
        <v>1.0</v>
      </c>
    </row>
    <row r="8" ht="16.5" customHeight="1">
      <c r="D8" s="121" t="s">
        <v>133</v>
      </c>
      <c r="E8" s="122">
        <v>2.0</v>
      </c>
      <c r="F8" s="122">
        <v>1.0</v>
      </c>
      <c r="G8" s="122">
        <v>0.0</v>
      </c>
      <c r="H8" s="122">
        <v>3.0</v>
      </c>
      <c r="I8" s="122">
        <v>3.0</v>
      </c>
      <c r="J8" s="122">
        <v>3.0</v>
      </c>
      <c r="K8" s="122">
        <v>2.0</v>
      </c>
      <c r="L8" s="122">
        <v>1.0</v>
      </c>
      <c r="M8" s="122">
        <v>2.0</v>
      </c>
      <c r="N8" s="122">
        <v>3.0</v>
      </c>
      <c r="O8" s="122">
        <v>2.0</v>
      </c>
      <c r="P8" s="122">
        <v>1.0</v>
      </c>
      <c r="Q8" s="122">
        <v>2.0</v>
      </c>
      <c r="R8" s="122">
        <v>1.0</v>
      </c>
      <c r="S8" s="122">
        <v>2.0</v>
      </c>
    </row>
    <row r="9" ht="16.5" customHeight="1">
      <c r="D9" s="121" t="s">
        <v>134</v>
      </c>
      <c r="E9" s="122">
        <v>3.0</v>
      </c>
      <c r="F9" s="122">
        <v>0.0</v>
      </c>
      <c r="G9" s="122">
        <v>1.0</v>
      </c>
      <c r="H9" s="122">
        <v>1.0</v>
      </c>
      <c r="I9" s="122">
        <v>0.0</v>
      </c>
      <c r="J9" s="122">
        <v>3.0</v>
      </c>
      <c r="K9" s="122">
        <v>3.0</v>
      </c>
      <c r="L9" s="122">
        <v>1.0</v>
      </c>
      <c r="M9" s="122">
        <v>2.0</v>
      </c>
      <c r="N9" s="122">
        <v>2.0</v>
      </c>
      <c r="O9" s="122">
        <v>2.0</v>
      </c>
      <c r="P9" s="122">
        <v>0.0</v>
      </c>
      <c r="Q9" s="122">
        <v>3.0</v>
      </c>
      <c r="R9" s="122">
        <v>1.0</v>
      </c>
      <c r="S9" s="123">
        <v>0.0</v>
      </c>
    </row>
    <row r="10" ht="16.5" customHeight="1">
      <c r="B10" s="103" t="s">
        <v>135</v>
      </c>
      <c r="D10" s="124" t="s">
        <v>136</v>
      </c>
      <c r="E10" s="125">
        <f t="shared" ref="E10:S10" si="1">IFERROR(AVERAGEIF(E6:E9,"&lt;&gt;0",E6:E9),0)</f>
        <v>2.25</v>
      </c>
      <c r="F10" s="125">
        <f t="shared" si="1"/>
        <v>2</v>
      </c>
      <c r="G10" s="125">
        <f t="shared" si="1"/>
        <v>1.5</v>
      </c>
      <c r="H10" s="125">
        <f t="shared" si="1"/>
        <v>1.5</v>
      </c>
      <c r="I10" s="125">
        <f t="shared" si="1"/>
        <v>2</v>
      </c>
      <c r="J10" s="125">
        <f t="shared" si="1"/>
        <v>3</v>
      </c>
      <c r="K10" s="125">
        <f t="shared" si="1"/>
        <v>2.5</v>
      </c>
      <c r="L10" s="125">
        <f t="shared" si="1"/>
        <v>1.25</v>
      </c>
      <c r="M10" s="125">
        <f t="shared" si="1"/>
        <v>2</v>
      </c>
      <c r="N10" s="125">
        <f t="shared" si="1"/>
        <v>2.25</v>
      </c>
      <c r="O10" s="125">
        <f t="shared" si="1"/>
        <v>1.5</v>
      </c>
      <c r="P10" s="125">
        <f t="shared" si="1"/>
        <v>1.5</v>
      </c>
      <c r="Q10" s="125">
        <f t="shared" si="1"/>
        <v>2.75</v>
      </c>
      <c r="R10" s="125">
        <f t="shared" si="1"/>
        <v>1</v>
      </c>
      <c r="S10" s="125">
        <f t="shared" si="1"/>
        <v>1.666666667</v>
      </c>
    </row>
    <row r="12" ht="15.75" customHeight="1"/>
    <row r="13" ht="48.0" customHeight="1">
      <c r="B13" s="103" t="s">
        <v>137</v>
      </c>
      <c r="D13" s="104" t="s">
        <v>113</v>
      </c>
      <c r="E13" s="105" t="s">
        <v>114</v>
      </c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7"/>
      <c r="Q13" s="105" t="s">
        <v>115</v>
      </c>
      <c r="R13" s="106"/>
      <c r="S13" s="107"/>
    </row>
    <row r="14" ht="142.5" customHeight="1">
      <c r="D14" s="108"/>
      <c r="E14" s="109" t="s">
        <v>116</v>
      </c>
      <c r="F14" s="110" t="s">
        <v>117</v>
      </c>
      <c r="G14" s="111" t="s">
        <v>118</v>
      </c>
      <c r="H14" s="112" t="s">
        <v>119</v>
      </c>
      <c r="I14" s="113" t="s">
        <v>120</v>
      </c>
      <c r="J14" s="114" t="s">
        <v>121</v>
      </c>
      <c r="K14" s="115" t="s">
        <v>122</v>
      </c>
      <c r="L14" s="116" t="s">
        <v>123</v>
      </c>
      <c r="M14" s="117" t="s">
        <v>124</v>
      </c>
      <c r="N14" s="118" t="s">
        <v>125</v>
      </c>
      <c r="O14" s="118" t="s">
        <v>126</v>
      </c>
      <c r="P14" s="119" t="s">
        <v>127</v>
      </c>
      <c r="Q14" s="120" t="s">
        <v>128</v>
      </c>
      <c r="R14" s="120" t="s">
        <v>129</v>
      </c>
      <c r="S14" s="120" t="s">
        <v>130</v>
      </c>
    </row>
    <row r="15" ht="16.5" customHeight="1">
      <c r="C15" s="103">
        <f>'CC10'!N19</f>
        <v>0.3</v>
      </c>
      <c r="D15" s="121" t="s">
        <v>131</v>
      </c>
      <c r="E15" s="122">
        <f t="shared" ref="E15:S15" si="2">($C$15*E6/3)</f>
        <v>0.1</v>
      </c>
      <c r="F15" s="122">
        <f t="shared" si="2"/>
        <v>0</v>
      </c>
      <c r="G15" s="122">
        <f t="shared" si="2"/>
        <v>0.2</v>
      </c>
      <c r="H15" s="122">
        <f t="shared" si="2"/>
        <v>0.1</v>
      </c>
      <c r="I15" s="122">
        <f t="shared" si="2"/>
        <v>0.1</v>
      </c>
      <c r="J15" s="122">
        <f t="shared" si="2"/>
        <v>0.3</v>
      </c>
      <c r="K15" s="122">
        <f t="shared" si="2"/>
        <v>0.3</v>
      </c>
      <c r="L15" s="122">
        <f t="shared" si="2"/>
        <v>0.1</v>
      </c>
      <c r="M15" s="122">
        <f t="shared" si="2"/>
        <v>0.2</v>
      </c>
      <c r="N15" s="122">
        <f t="shared" si="2"/>
        <v>0.2</v>
      </c>
      <c r="O15" s="122">
        <f t="shared" si="2"/>
        <v>0.1</v>
      </c>
      <c r="P15" s="122">
        <f t="shared" si="2"/>
        <v>0</v>
      </c>
      <c r="Q15" s="122">
        <f t="shared" si="2"/>
        <v>0.3</v>
      </c>
      <c r="R15" s="122">
        <f t="shared" si="2"/>
        <v>0.1</v>
      </c>
      <c r="S15" s="122">
        <f t="shared" si="2"/>
        <v>0.2</v>
      </c>
    </row>
    <row r="16" ht="16.5" customHeight="1">
      <c r="D16" s="121" t="s">
        <v>132</v>
      </c>
      <c r="E16" s="122">
        <f t="shared" ref="E16:S16" si="3">($C$15*E7/3)</f>
        <v>0.3</v>
      </c>
      <c r="F16" s="122">
        <f t="shared" si="3"/>
        <v>0.3</v>
      </c>
      <c r="G16" s="122">
        <f t="shared" si="3"/>
        <v>0</v>
      </c>
      <c r="H16" s="122">
        <f t="shared" si="3"/>
        <v>0.1</v>
      </c>
      <c r="I16" s="122">
        <f t="shared" si="3"/>
        <v>0</v>
      </c>
      <c r="J16" s="122">
        <f t="shared" si="3"/>
        <v>0</v>
      </c>
      <c r="K16" s="122">
        <f t="shared" si="3"/>
        <v>0.2</v>
      </c>
      <c r="L16" s="122">
        <f t="shared" si="3"/>
        <v>0.2</v>
      </c>
      <c r="M16" s="122">
        <f t="shared" si="3"/>
        <v>0</v>
      </c>
      <c r="N16" s="122">
        <f t="shared" si="3"/>
        <v>0.2</v>
      </c>
      <c r="O16" s="122">
        <f t="shared" si="3"/>
        <v>0.1</v>
      </c>
      <c r="P16" s="122">
        <f t="shared" si="3"/>
        <v>0.2</v>
      </c>
      <c r="Q16" s="122">
        <f t="shared" si="3"/>
        <v>0.3</v>
      </c>
      <c r="R16" s="122">
        <f t="shared" si="3"/>
        <v>0</v>
      </c>
      <c r="S16" s="122">
        <f t="shared" si="3"/>
        <v>0.1</v>
      </c>
    </row>
    <row r="17" ht="16.5" customHeight="1">
      <c r="D17" s="121" t="s">
        <v>133</v>
      </c>
      <c r="E17" s="122">
        <f t="shared" ref="E17:S17" si="4">($C$15*E8/3)</f>
        <v>0.2</v>
      </c>
      <c r="F17" s="122">
        <f t="shared" si="4"/>
        <v>0.1</v>
      </c>
      <c r="G17" s="122">
        <f t="shared" si="4"/>
        <v>0</v>
      </c>
      <c r="H17" s="122">
        <f t="shared" si="4"/>
        <v>0.3</v>
      </c>
      <c r="I17" s="122">
        <f t="shared" si="4"/>
        <v>0.3</v>
      </c>
      <c r="J17" s="122">
        <f t="shared" si="4"/>
        <v>0.3</v>
      </c>
      <c r="K17" s="122">
        <f t="shared" si="4"/>
        <v>0.2</v>
      </c>
      <c r="L17" s="122">
        <f t="shared" si="4"/>
        <v>0.1</v>
      </c>
      <c r="M17" s="122">
        <f t="shared" si="4"/>
        <v>0.2</v>
      </c>
      <c r="N17" s="122">
        <f t="shared" si="4"/>
        <v>0.3</v>
      </c>
      <c r="O17" s="122">
        <f t="shared" si="4"/>
        <v>0.2</v>
      </c>
      <c r="P17" s="122">
        <f t="shared" si="4"/>
        <v>0.1</v>
      </c>
      <c r="Q17" s="122">
        <f t="shared" si="4"/>
        <v>0.2</v>
      </c>
      <c r="R17" s="122">
        <f t="shared" si="4"/>
        <v>0.1</v>
      </c>
      <c r="S17" s="122">
        <f t="shared" si="4"/>
        <v>0.2</v>
      </c>
    </row>
    <row r="18" ht="16.5" customHeight="1">
      <c r="D18" s="121" t="s">
        <v>134</v>
      </c>
      <c r="E18" s="122">
        <f t="shared" ref="E18:S18" si="5">($C$15*E9/3)</f>
        <v>0.3</v>
      </c>
      <c r="F18" s="122">
        <f t="shared" si="5"/>
        <v>0</v>
      </c>
      <c r="G18" s="122">
        <f t="shared" si="5"/>
        <v>0.1</v>
      </c>
      <c r="H18" s="122">
        <f t="shared" si="5"/>
        <v>0.1</v>
      </c>
      <c r="I18" s="122">
        <f t="shared" si="5"/>
        <v>0</v>
      </c>
      <c r="J18" s="122">
        <f t="shared" si="5"/>
        <v>0.3</v>
      </c>
      <c r="K18" s="122">
        <f t="shared" si="5"/>
        <v>0.3</v>
      </c>
      <c r="L18" s="122">
        <f t="shared" si="5"/>
        <v>0.1</v>
      </c>
      <c r="M18" s="122">
        <f t="shared" si="5"/>
        <v>0.2</v>
      </c>
      <c r="N18" s="122">
        <f t="shared" si="5"/>
        <v>0.2</v>
      </c>
      <c r="O18" s="122">
        <f t="shared" si="5"/>
        <v>0.2</v>
      </c>
      <c r="P18" s="122">
        <f t="shared" si="5"/>
        <v>0</v>
      </c>
      <c r="Q18" s="122">
        <f t="shared" si="5"/>
        <v>0.3</v>
      </c>
      <c r="R18" s="122">
        <f t="shared" si="5"/>
        <v>0.1</v>
      </c>
      <c r="S18" s="122">
        <f t="shared" si="5"/>
        <v>0</v>
      </c>
    </row>
    <row r="19" ht="16.5" customHeight="1">
      <c r="D19" s="124" t="s">
        <v>136</v>
      </c>
      <c r="E19" s="125">
        <f t="shared" ref="E19:S19" si="6">IFERROR(AVERAGEIF(E15:E18,"&lt;&gt;0",E15:E18),0)</f>
        <v>0.225</v>
      </c>
      <c r="F19" s="125">
        <f t="shared" si="6"/>
        <v>0.2</v>
      </c>
      <c r="G19" s="125">
        <f t="shared" si="6"/>
        <v>0.15</v>
      </c>
      <c r="H19" s="125">
        <f t="shared" si="6"/>
        <v>0.15</v>
      </c>
      <c r="I19" s="125">
        <f t="shared" si="6"/>
        <v>0.2</v>
      </c>
      <c r="J19" s="125">
        <f t="shared" si="6"/>
        <v>0.3</v>
      </c>
      <c r="K19" s="125">
        <f t="shared" si="6"/>
        <v>0.25</v>
      </c>
      <c r="L19" s="125">
        <f t="shared" si="6"/>
        <v>0.125</v>
      </c>
      <c r="M19" s="125">
        <f t="shared" si="6"/>
        <v>0.2</v>
      </c>
      <c r="N19" s="125">
        <f t="shared" si="6"/>
        <v>0.225</v>
      </c>
      <c r="O19" s="125">
        <f t="shared" si="6"/>
        <v>0.15</v>
      </c>
      <c r="P19" s="125">
        <f t="shared" si="6"/>
        <v>0.15</v>
      </c>
      <c r="Q19" s="125">
        <f t="shared" si="6"/>
        <v>0.275</v>
      </c>
      <c r="R19" s="125">
        <f t="shared" si="6"/>
        <v>0.1</v>
      </c>
      <c r="S19" s="125">
        <f t="shared" si="6"/>
        <v>0.1666666667</v>
      </c>
    </row>
    <row r="21" ht="15.75" customHeight="1"/>
    <row r="22" ht="15.75" customHeight="1">
      <c r="B22" s="126" t="s">
        <v>135</v>
      </c>
      <c r="C22" s="127"/>
      <c r="D22" s="128" t="s">
        <v>136</v>
      </c>
      <c r="E22" s="129">
        <f t="shared" ref="E22:S22" si="7">E10</f>
        <v>2.25</v>
      </c>
      <c r="F22" s="129">
        <f t="shared" si="7"/>
        <v>2</v>
      </c>
      <c r="G22" s="129">
        <f t="shared" si="7"/>
        <v>1.5</v>
      </c>
      <c r="H22" s="129">
        <f t="shared" si="7"/>
        <v>1.5</v>
      </c>
      <c r="I22" s="129">
        <f t="shared" si="7"/>
        <v>2</v>
      </c>
      <c r="J22" s="129">
        <f t="shared" si="7"/>
        <v>3</v>
      </c>
      <c r="K22" s="129">
        <f t="shared" si="7"/>
        <v>2.5</v>
      </c>
      <c r="L22" s="129">
        <f t="shared" si="7"/>
        <v>1.25</v>
      </c>
      <c r="M22" s="129">
        <f t="shared" si="7"/>
        <v>2</v>
      </c>
      <c r="N22" s="129">
        <f t="shared" si="7"/>
        <v>2.25</v>
      </c>
      <c r="O22" s="129">
        <f t="shared" si="7"/>
        <v>1.5</v>
      </c>
      <c r="P22" s="129">
        <f t="shared" si="7"/>
        <v>1.5</v>
      </c>
      <c r="Q22" s="129">
        <f t="shared" si="7"/>
        <v>2.75</v>
      </c>
      <c r="R22" s="129">
        <f t="shared" si="7"/>
        <v>1</v>
      </c>
      <c r="S22" s="129">
        <f t="shared" si="7"/>
        <v>1.666666667</v>
      </c>
    </row>
    <row r="23" ht="15.75" customHeight="1">
      <c r="B23" s="130" t="s">
        <v>137</v>
      </c>
      <c r="C23" s="127"/>
      <c r="D23" s="128" t="s">
        <v>136</v>
      </c>
      <c r="E23" s="131">
        <f t="shared" ref="E23:S23" si="8">E19</f>
        <v>0.225</v>
      </c>
      <c r="F23" s="131">
        <f t="shared" si="8"/>
        <v>0.2</v>
      </c>
      <c r="G23" s="131">
        <f t="shared" si="8"/>
        <v>0.15</v>
      </c>
      <c r="H23" s="131">
        <f t="shared" si="8"/>
        <v>0.15</v>
      </c>
      <c r="I23" s="131">
        <f t="shared" si="8"/>
        <v>0.2</v>
      </c>
      <c r="J23" s="131">
        <f t="shared" si="8"/>
        <v>0.3</v>
      </c>
      <c r="K23" s="131">
        <f t="shared" si="8"/>
        <v>0.25</v>
      </c>
      <c r="L23" s="131">
        <f t="shared" si="8"/>
        <v>0.125</v>
      </c>
      <c r="M23" s="131">
        <f t="shared" si="8"/>
        <v>0.2</v>
      </c>
      <c r="N23" s="131">
        <f t="shared" si="8"/>
        <v>0.225</v>
      </c>
      <c r="O23" s="131">
        <f t="shared" si="8"/>
        <v>0.15</v>
      </c>
      <c r="P23" s="131">
        <f t="shared" si="8"/>
        <v>0.15</v>
      </c>
      <c r="Q23" s="131">
        <f t="shared" si="8"/>
        <v>0.275</v>
      </c>
      <c r="R23" s="131">
        <f t="shared" si="8"/>
        <v>0.1</v>
      </c>
      <c r="S23" s="131">
        <f t="shared" si="8"/>
        <v>0.1666666667</v>
      </c>
    </row>
    <row r="24" ht="15.75" customHeight="1"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</row>
    <row r="25" ht="15.75" customHeight="1">
      <c r="B25" s="127" t="s">
        <v>138</v>
      </c>
      <c r="C25" s="127"/>
      <c r="D25" s="127"/>
      <c r="E25" s="126">
        <f t="shared" ref="E25:S25" si="9">E22-E23</f>
        <v>2.025</v>
      </c>
      <c r="F25" s="126">
        <f t="shared" si="9"/>
        <v>1.8</v>
      </c>
      <c r="G25" s="126">
        <f t="shared" si="9"/>
        <v>1.35</v>
      </c>
      <c r="H25" s="126">
        <f t="shared" si="9"/>
        <v>1.35</v>
      </c>
      <c r="I25" s="126">
        <f t="shared" si="9"/>
        <v>1.8</v>
      </c>
      <c r="J25" s="126">
        <f t="shared" si="9"/>
        <v>2.7</v>
      </c>
      <c r="K25" s="126">
        <f t="shared" si="9"/>
        <v>2.25</v>
      </c>
      <c r="L25" s="126">
        <f t="shared" si="9"/>
        <v>1.125</v>
      </c>
      <c r="M25" s="126">
        <f t="shared" si="9"/>
        <v>1.8</v>
      </c>
      <c r="N25" s="126">
        <f t="shared" si="9"/>
        <v>2.025</v>
      </c>
      <c r="O25" s="126">
        <f t="shared" si="9"/>
        <v>1.35</v>
      </c>
      <c r="P25" s="126">
        <f t="shared" si="9"/>
        <v>1.35</v>
      </c>
      <c r="Q25" s="126">
        <f t="shared" si="9"/>
        <v>2.475</v>
      </c>
      <c r="R25" s="126">
        <f t="shared" si="9"/>
        <v>0.9</v>
      </c>
      <c r="S25" s="126">
        <f t="shared" si="9"/>
        <v>1.5</v>
      </c>
    </row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E4:P4"/>
    <mergeCell ref="Q4:S4"/>
    <mergeCell ref="E13:P13"/>
    <mergeCell ref="Q13:S13"/>
  </mergeCells>
  <printOptions/>
  <pageMargins bottom="0.75" footer="0.0" header="0.0" left="0.7" right="0.7" top="0.75"/>
  <pageSetup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11.0"/>
    <col customWidth="1" min="3" max="3" width="16.43"/>
    <col customWidth="1" min="4" max="4" width="23.14"/>
    <col customWidth="1" min="5" max="5" width="15.86"/>
    <col customWidth="1" min="6" max="6" width="18.29"/>
    <col customWidth="1" min="7" max="7" width="12.43"/>
    <col customWidth="1" min="8" max="8" width="11.71"/>
    <col customWidth="1" min="9" max="9" width="12.43"/>
    <col customWidth="1" min="10" max="10" width="7.0"/>
    <col customWidth="1" min="11" max="11" width="12.0"/>
    <col customWidth="1" min="12" max="12" width="13.29"/>
    <col customWidth="1" min="13" max="13" width="8.0"/>
    <col customWidth="1" min="14" max="14" width="12.29"/>
    <col customWidth="1" min="15" max="15" width="6.57"/>
    <col customWidth="1" min="16" max="16" width="11.14"/>
    <col customWidth="1" min="17" max="17" width="5.14"/>
    <col customWidth="1" min="18" max="19" width="6.0"/>
    <col customWidth="1" min="20" max="20" width="6.57"/>
    <col customWidth="1" min="21" max="21" width="5.71"/>
    <col customWidth="1" min="22" max="26" width="8.0"/>
  </cols>
  <sheetData>
    <row r="1" ht="15.0" customHeight="1">
      <c r="A1" s="1"/>
      <c r="B1" s="2" t="s">
        <v>0</v>
      </c>
      <c r="C1" s="3"/>
      <c r="D1" s="4" t="s">
        <v>298</v>
      </c>
      <c r="E1" s="5" t="s">
        <v>2</v>
      </c>
      <c r="F1" s="6"/>
      <c r="G1" s="6"/>
      <c r="H1" s="6"/>
      <c r="I1" s="6"/>
      <c r="J1" s="3"/>
      <c r="K1" s="7"/>
      <c r="L1" s="7"/>
      <c r="M1" s="7"/>
      <c r="N1" s="8"/>
      <c r="O1" s="8"/>
      <c r="P1" s="8"/>
      <c r="Q1" s="8"/>
      <c r="R1" s="8"/>
      <c r="S1" s="9"/>
      <c r="T1" s="9"/>
      <c r="U1" s="9"/>
      <c r="V1" s="1"/>
      <c r="W1" s="1"/>
      <c r="X1" s="1"/>
      <c r="Y1" s="1"/>
      <c r="Z1" s="1"/>
    </row>
    <row r="2" ht="16.5" customHeight="1">
      <c r="A2" s="1"/>
      <c r="B2" s="10" t="s">
        <v>3</v>
      </c>
      <c r="C2" s="3"/>
      <c r="D2" s="4" t="s">
        <v>299</v>
      </c>
      <c r="E2" s="11"/>
      <c r="F2" s="12" t="s">
        <v>5</v>
      </c>
      <c r="G2" s="6"/>
      <c r="H2" s="6"/>
      <c r="I2" s="3"/>
      <c r="J2" s="11"/>
      <c r="K2" s="7"/>
      <c r="L2" s="7"/>
      <c r="M2" s="7"/>
      <c r="N2" s="13"/>
      <c r="O2" s="13"/>
      <c r="P2" s="13"/>
      <c r="Q2" s="13"/>
      <c r="R2" s="14"/>
      <c r="S2" s="7"/>
      <c r="T2" s="7"/>
      <c r="U2" s="7"/>
      <c r="V2" s="1"/>
      <c r="W2" s="1"/>
      <c r="X2" s="1"/>
      <c r="Y2" s="1"/>
      <c r="Z2" s="1"/>
    </row>
    <row r="3" ht="15.0" customHeight="1">
      <c r="A3" s="1"/>
      <c r="B3" s="15" t="s">
        <v>6</v>
      </c>
      <c r="C3" s="3"/>
      <c r="D3" s="4" t="s">
        <v>250</v>
      </c>
      <c r="E3" s="11"/>
      <c r="F3" s="16" t="s">
        <v>8</v>
      </c>
      <c r="G3" s="6"/>
      <c r="H3" s="6"/>
      <c r="I3" s="3"/>
      <c r="J3" s="11"/>
      <c r="K3" s="7"/>
      <c r="L3" s="7"/>
      <c r="M3" s="7"/>
      <c r="N3" s="13"/>
      <c r="O3" s="13"/>
      <c r="P3" s="13"/>
      <c r="Q3" s="13"/>
      <c r="R3" s="14"/>
      <c r="S3" s="7"/>
      <c r="T3" s="7"/>
      <c r="U3" s="7"/>
      <c r="V3" s="1"/>
      <c r="W3" s="1"/>
      <c r="X3" s="1"/>
      <c r="Y3" s="1"/>
      <c r="Z3" s="1"/>
    </row>
    <row r="4" ht="16.5" customHeight="1">
      <c r="A4" s="1"/>
      <c r="B4" s="10" t="s">
        <v>9</v>
      </c>
      <c r="C4" s="3"/>
      <c r="D4" s="4" t="s">
        <v>296</v>
      </c>
      <c r="E4" s="11"/>
      <c r="F4" s="17" t="s">
        <v>11</v>
      </c>
      <c r="G4" s="6"/>
      <c r="H4" s="6"/>
      <c r="I4" s="3"/>
      <c r="J4" s="11"/>
      <c r="K4" s="1"/>
      <c r="L4" s="1"/>
      <c r="M4" s="1"/>
      <c r="N4" s="13"/>
      <c r="O4" s="13"/>
      <c r="P4" s="13"/>
      <c r="Q4" s="13"/>
      <c r="R4" s="14"/>
      <c r="S4" s="7"/>
      <c r="T4" s="7"/>
      <c r="U4" s="7"/>
      <c r="V4" s="1"/>
      <c r="W4" s="1"/>
      <c r="X4" s="1"/>
      <c r="Y4" s="1"/>
      <c r="Z4" s="1"/>
    </row>
    <row r="5" ht="14.25" customHeight="1">
      <c r="A5" s="1"/>
      <c r="B5" s="18" t="s">
        <v>12</v>
      </c>
      <c r="C5" s="3"/>
      <c r="D5" s="4">
        <v>4.0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6.5" customHeight="1">
      <c r="A6" s="1"/>
      <c r="B6" s="19" t="s">
        <v>13</v>
      </c>
      <c r="C6" s="3"/>
      <c r="D6" s="20" t="s">
        <v>14</v>
      </c>
      <c r="E6" s="21"/>
      <c r="F6" s="21"/>
      <c r="G6" s="21"/>
      <c r="H6" s="21"/>
      <c r="I6" s="21"/>
      <c r="J6" s="22"/>
      <c r="K6" s="22"/>
      <c r="L6" s="22"/>
      <c r="M6" s="22" t="str">
        <f>IFERROR(SUM(M1:M5)/COUNT(M1:M5),"")</f>
        <v/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4.5" customHeight="1">
      <c r="A7" s="1"/>
      <c r="B7" s="23"/>
      <c r="C7" s="23"/>
      <c r="D7" s="24"/>
      <c r="E7" s="25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1"/>
      <c r="W7" s="1"/>
      <c r="X7" s="1"/>
      <c r="Y7" s="1"/>
      <c r="Z7" s="1"/>
    </row>
    <row r="8" ht="15.0" customHeight="1">
      <c r="A8" s="1"/>
      <c r="B8" s="26" t="s">
        <v>15</v>
      </c>
      <c r="C8" s="6"/>
      <c r="D8" s="3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4.25" customHeight="1">
      <c r="A9" s="1"/>
      <c r="B9" s="10"/>
      <c r="C9" s="3"/>
      <c r="D9" s="27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4.25" customHeight="1">
      <c r="A10" s="1"/>
      <c r="B10" s="10"/>
      <c r="C10" s="3"/>
      <c r="D10" s="27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4.25" customHeight="1">
      <c r="A11" s="1"/>
      <c r="B11" s="10"/>
      <c r="C11" s="3"/>
      <c r="D11" s="27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3.0" customHeight="1">
      <c r="A12" s="1"/>
      <c r="B12" s="23"/>
      <c r="C12" s="23"/>
      <c r="D12" s="24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4.25" hidden="1" customHeight="1">
      <c r="A13" s="28"/>
      <c r="B13" s="28"/>
      <c r="C13" s="23"/>
      <c r="D13" s="24"/>
      <c r="E13" s="23"/>
      <c r="F13" s="29"/>
      <c r="G13" s="30"/>
      <c r="H13" s="3"/>
      <c r="I13" s="30"/>
      <c r="J13" s="3"/>
      <c r="K13" s="31"/>
      <c r="L13" s="31"/>
      <c r="M13" s="31"/>
      <c r="N13" s="31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ht="33.0" customHeight="1">
      <c r="A14" s="1"/>
      <c r="B14" s="32" t="s">
        <v>16</v>
      </c>
      <c r="C14" s="6"/>
      <c r="D14" s="3"/>
      <c r="E14" s="33"/>
      <c r="F14" s="34"/>
      <c r="G14" s="34"/>
      <c r="H14" s="34"/>
      <c r="I14" s="34"/>
      <c r="J14" s="34"/>
      <c r="K14" s="31"/>
      <c r="L14" s="31"/>
      <c r="M14" s="31"/>
      <c r="N14" s="3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57.0" customHeight="1">
      <c r="A15" s="35"/>
      <c r="B15" s="32" t="s">
        <v>17</v>
      </c>
      <c r="C15" s="6"/>
      <c r="D15" s="3"/>
      <c r="E15" s="35"/>
      <c r="F15" s="36"/>
      <c r="G15" s="37"/>
      <c r="H15" s="38"/>
      <c r="I15" s="39"/>
      <c r="J15" s="39"/>
      <c r="K15" s="40"/>
      <c r="L15" s="40"/>
      <c r="M15" s="40"/>
      <c r="N15" s="40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ht="72.0" customHeight="1">
      <c r="A16" s="41"/>
      <c r="B16" s="32" t="s">
        <v>18</v>
      </c>
      <c r="C16" s="6"/>
      <c r="D16" s="3"/>
      <c r="E16" s="42" t="s">
        <v>19</v>
      </c>
      <c r="F16" s="43"/>
      <c r="G16" s="43"/>
      <c r="H16" s="43"/>
      <c r="I16" s="43"/>
      <c r="J16" s="43"/>
      <c r="K16" s="44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ht="14.25" customHeight="1">
      <c r="A17" s="41"/>
      <c r="B17" s="45" t="s">
        <v>20</v>
      </c>
      <c r="C17" s="6"/>
      <c r="D17" s="3"/>
      <c r="E17" s="46" t="s">
        <v>21</v>
      </c>
      <c r="F17" s="47"/>
      <c r="G17" s="47"/>
      <c r="H17" s="48"/>
      <c r="I17" s="49" t="s">
        <v>22</v>
      </c>
      <c r="J17" s="50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ht="49.5" customHeight="1">
      <c r="A18" s="41" t="s">
        <v>23</v>
      </c>
      <c r="B18" s="51"/>
      <c r="C18" s="52" t="s">
        <v>24</v>
      </c>
      <c r="D18" s="53" t="s">
        <v>25</v>
      </c>
      <c r="E18" s="169" t="s">
        <v>26</v>
      </c>
      <c r="F18" s="169" t="s">
        <v>27</v>
      </c>
      <c r="G18" s="169" t="s">
        <v>28</v>
      </c>
      <c r="H18" s="169" t="s">
        <v>29</v>
      </c>
      <c r="I18" s="35">
        <v>65.0</v>
      </c>
      <c r="J18" s="35" t="s">
        <v>214</v>
      </c>
      <c r="K18" s="35" t="s">
        <v>30</v>
      </c>
      <c r="L18" s="35" t="s">
        <v>31</v>
      </c>
      <c r="M18" s="35" t="s">
        <v>32</v>
      </c>
      <c r="N18" s="35" t="s">
        <v>33</v>
      </c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ht="17.25" customHeight="1">
      <c r="A19" s="78">
        <v>1.0</v>
      </c>
      <c r="B19" s="57"/>
      <c r="C19" s="196" t="s">
        <v>34</v>
      </c>
      <c r="D19" s="127" t="s">
        <v>35</v>
      </c>
      <c r="E19" s="59" t="s">
        <v>36</v>
      </c>
      <c r="F19" s="59" t="s">
        <v>36</v>
      </c>
      <c r="G19" s="59" t="s">
        <v>36</v>
      </c>
      <c r="H19" s="59" t="s">
        <v>37</v>
      </c>
      <c r="I19" s="59">
        <v>32.0</v>
      </c>
      <c r="J19" s="59">
        <f t="shared" ref="J19:J52" si="1">(I19/65)*100</f>
        <v>49.23076923</v>
      </c>
      <c r="K19" s="59" t="str">
        <f t="shared" ref="K19:K52" si="2">IF(J19&lt;=0,"",IF((J19&gt;=60),"Y","N"))</f>
        <v>N</v>
      </c>
      <c r="L19" s="61">
        <f>(E57+F57+G57+H57)/4</f>
        <v>1</v>
      </c>
      <c r="M19" s="61">
        <f>K57</f>
        <v>3</v>
      </c>
      <c r="N19" s="62">
        <f>(L19*0.2+M19*0.8)</f>
        <v>2.6</v>
      </c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ht="15.0" customHeight="1">
      <c r="A20" s="78">
        <v>2.0</v>
      </c>
      <c r="B20" s="57"/>
      <c r="C20" s="196" t="s">
        <v>256</v>
      </c>
      <c r="D20" s="127" t="s">
        <v>39</v>
      </c>
      <c r="E20" s="59" t="s">
        <v>36</v>
      </c>
      <c r="F20" s="59" t="s">
        <v>37</v>
      </c>
      <c r="G20" s="59" t="s">
        <v>36</v>
      </c>
      <c r="H20" s="59" t="s">
        <v>36</v>
      </c>
      <c r="I20" s="59">
        <v>38.0</v>
      </c>
      <c r="J20" s="59">
        <f t="shared" si="1"/>
        <v>58.46153846</v>
      </c>
      <c r="K20" s="59" t="str">
        <f t="shared" si="2"/>
        <v>N</v>
      </c>
      <c r="L20" s="65"/>
      <c r="M20" s="65"/>
      <c r="N20" s="66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ht="17.25" customHeight="1">
      <c r="A21" s="78">
        <v>3.0</v>
      </c>
      <c r="B21" s="57"/>
      <c r="C21" s="196" t="s">
        <v>257</v>
      </c>
      <c r="D21" s="127" t="s">
        <v>41</v>
      </c>
      <c r="E21" s="59" t="s">
        <v>36</v>
      </c>
      <c r="F21" s="59" t="s">
        <v>36</v>
      </c>
      <c r="G21" s="59" t="s">
        <v>36</v>
      </c>
      <c r="H21" s="59" t="s">
        <v>36</v>
      </c>
      <c r="I21" s="59">
        <v>39.0</v>
      </c>
      <c r="J21" s="59">
        <f t="shared" si="1"/>
        <v>60</v>
      </c>
      <c r="K21" s="59" t="str">
        <f t="shared" si="2"/>
        <v>Y</v>
      </c>
      <c r="L21" s="65"/>
      <c r="M21" s="65"/>
      <c r="N21" s="66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</row>
    <row r="22" ht="13.5" customHeight="1">
      <c r="A22" s="78">
        <v>4.0</v>
      </c>
      <c r="B22" s="57"/>
      <c r="C22" s="196" t="s">
        <v>258</v>
      </c>
      <c r="D22" s="127" t="s">
        <v>43</v>
      </c>
      <c r="E22" s="59" t="s">
        <v>37</v>
      </c>
      <c r="F22" s="59" t="s">
        <v>37</v>
      </c>
      <c r="G22" s="59" t="s">
        <v>37</v>
      </c>
      <c r="H22" s="59" t="s">
        <v>36</v>
      </c>
      <c r="I22" s="59">
        <v>46.0</v>
      </c>
      <c r="J22" s="59">
        <f t="shared" si="1"/>
        <v>70.76923077</v>
      </c>
      <c r="K22" s="59" t="str">
        <f t="shared" si="2"/>
        <v>Y</v>
      </c>
      <c r="L22" s="65"/>
      <c r="M22" s="65"/>
      <c r="N22" s="66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ht="13.5" customHeight="1">
      <c r="A23" s="78">
        <v>5.0</v>
      </c>
      <c r="B23" s="57"/>
      <c r="C23" s="196" t="s">
        <v>259</v>
      </c>
      <c r="D23" s="127" t="s">
        <v>45</v>
      </c>
      <c r="E23" s="59" t="s">
        <v>36</v>
      </c>
      <c r="F23" s="59" t="s">
        <v>37</v>
      </c>
      <c r="G23" s="59" t="s">
        <v>36</v>
      </c>
      <c r="H23" s="59" t="s">
        <v>37</v>
      </c>
      <c r="I23" s="40">
        <v>49.0</v>
      </c>
      <c r="J23" s="59">
        <f t="shared" si="1"/>
        <v>75.38461538</v>
      </c>
      <c r="K23" s="59" t="str">
        <f t="shared" si="2"/>
        <v>Y</v>
      </c>
      <c r="L23" s="65"/>
      <c r="M23" s="65"/>
      <c r="N23" s="66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3.5" customHeight="1">
      <c r="A24" s="78">
        <v>6.0</v>
      </c>
      <c r="B24" s="57"/>
      <c r="C24" s="196" t="s">
        <v>260</v>
      </c>
      <c r="D24" s="127" t="s">
        <v>47</v>
      </c>
      <c r="E24" s="59" t="s">
        <v>37</v>
      </c>
      <c r="F24" s="59" t="s">
        <v>37</v>
      </c>
      <c r="G24" s="59" t="s">
        <v>36</v>
      </c>
      <c r="H24" s="59" t="s">
        <v>36</v>
      </c>
      <c r="I24" s="40">
        <v>45.0</v>
      </c>
      <c r="J24" s="59">
        <f t="shared" si="1"/>
        <v>69.23076923</v>
      </c>
      <c r="K24" s="59" t="str">
        <f t="shared" si="2"/>
        <v>Y</v>
      </c>
      <c r="L24" s="65"/>
      <c r="M24" s="65"/>
      <c r="N24" s="66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3.5" customHeight="1">
      <c r="A25" s="78">
        <v>7.0</v>
      </c>
      <c r="B25" s="57"/>
      <c r="C25" s="196" t="s">
        <v>261</v>
      </c>
      <c r="D25" s="127" t="s">
        <v>49</v>
      </c>
      <c r="E25" s="59" t="s">
        <v>36</v>
      </c>
      <c r="F25" s="59" t="s">
        <v>36</v>
      </c>
      <c r="G25" s="59" t="s">
        <v>36</v>
      </c>
      <c r="H25" s="59" t="s">
        <v>36</v>
      </c>
      <c r="I25" s="40">
        <v>40.0</v>
      </c>
      <c r="J25" s="59">
        <f t="shared" si="1"/>
        <v>61.53846154</v>
      </c>
      <c r="K25" s="59" t="str">
        <f t="shared" si="2"/>
        <v>Y</v>
      </c>
      <c r="L25" s="65"/>
      <c r="M25" s="65"/>
      <c r="N25" s="66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3.5" customHeight="1">
      <c r="A26" s="78">
        <v>8.0</v>
      </c>
      <c r="B26" s="57"/>
      <c r="C26" s="196" t="s">
        <v>262</v>
      </c>
      <c r="D26" s="127" t="s">
        <v>51</v>
      </c>
      <c r="E26" s="59" t="s">
        <v>37</v>
      </c>
      <c r="F26" s="59" t="s">
        <v>37</v>
      </c>
      <c r="G26" s="59" t="s">
        <v>36</v>
      </c>
      <c r="H26" s="59" t="s">
        <v>293</v>
      </c>
      <c r="I26" s="40">
        <v>31.0</v>
      </c>
      <c r="J26" s="59">
        <f t="shared" si="1"/>
        <v>47.69230769</v>
      </c>
      <c r="K26" s="59" t="str">
        <f t="shared" si="2"/>
        <v>N</v>
      </c>
      <c r="L26" s="65"/>
      <c r="M26" s="65"/>
      <c r="N26" s="66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3.5" customHeight="1">
      <c r="A27" s="78">
        <v>9.0</v>
      </c>
      <c r="B27" s="57"/>
      <c r="C27" s="196" t="s">
        <v>263</v>
      </c>
      <c r="D27" s="127" t="s">
        <v>53</v>
      </c>
      <c r="E27" s="59" t="s">
        <v>36</v>
      </c>
      <c r="F27" s="59" t="s">
        <v>37</v>
      </c>
      <c r="G27" s="59" t="s">
        <v>36</v>
      </c>
      <c r="H27" s="59" t="s">
        <v>37</v>
      </c>
      <c r="I27" s="40">
        <v>27.0</v>
      </c>
      <c r="J27" s="59">
        <f t="shared" si="1"/>
        <v>41.53846154</v>
      </c>
      <c r="K27" s="59" t="str">
        <f t="shared" si="2"/>
        <v>N</v>
      </c>
      <c r="L27" s="65"/>
      <c r="M27" s="65"/>
      <c r="N27" s="66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3.5" customHeight="1">
      <c r="A28" s="78">
        <v>10.0</v>
      </c>
      <c r="B28" s="57"/>
      <c r="C28" s="196" t="s">
        <v>264</v>
      </c>
      <c r="D28" s="127" t="s">
        <v>55</v>
      </c>
      <c r="E28" s="59" t="s">
        <v>37</v>
      </c>
      <c r="F28" s="59" t="s">
        <v>37</v>
      </c>
      <c r="G28" s="59" t="s">
        <v>36</v>
      </c>
      <c r="H28" s="59" t="s">
        <v>36</v>
      </c>
      <c r="I28" s="40">
        <v>33.0</v>
      </c>
      <c r="J28" s="59">
        <f t="shared" si="1"/>
        <v>50.76923077</v>
      </c>
      <c r="K28" s="59" t="str">
        <f t="shared" si="2"/>
        <v>N</v>
      </c>
      <c r="L28" s="65"/>
      <c r="M28" s="65"/>
      <c r="N28" s="66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3.5" customHeight="1">
      <c r="A29" s="78">
        <v>11.0</v>
      </c>
      <c r="B29" s="57"/>
      <c r="C29" s="196" t="s">
        <v>265</v>
      </c>
      <c r="D29" s="127" t="s">
        <v>57</v>
      </c>
      <c r="E29" s="59" t="s">
        <v>36</v>
      </c>
      <c r="F29" s="59" t="s">
        <v>36</v>
      </c>
      <c r="G29" s="59" t="s">
        <v>37</v>
      </c>
      <c r="H29" s="59" t="s">
        <v>36</v>
      </c>
      <c r="I29" s="40">
        <v>29.0</v>
      </c>
      <c r="J29" s="59">
        <f t="shared" si="1"/>
        <v>44.61538462</v>
      </c>
      <c r="K29" s="59" t="str">
        <f t="shared" si="2"/>
        <v>N</v>
      </c>
      <c r="L29" s="65"/>
      <c r="M29" s="65"/>
      <c r="N29" s="66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3.5" customHeight="1">
      <c r="A30" s="78">
        <v>12.0</v>
      </c>
      <c r="B30" s="57"/>
      <c r="C30" s="196" t="s">
        <v>266</v>
      </c>
      <c r="D30" s="127" t="s">
        <v>59</v>
      </c>
      <c r="E30" s="59" t="s">
        <v>37</v>
      </c>
      <c r="F30" s="59" t="s">
        <v>37</v>
      </c>
      <c r="G30" s="59" t="s">
        <v>36</v>
      </c>
      <c r="H30" s="59" t="s">
        <v>36</v>
      </c>
      <c r="I30" s="40">
        <v>37.0</v>
      </c>
      <c r="J30" s="59">
        <f t="shared" si="1"/>
        <v>56.92307692</v>
      </c>
      <c r="K30" s="59" t="str">
        <f t="shared" si="2"/>
        <v>N</v>
      </c>
      <c r="L30" s="65"/>
      <c r="M30" s="65"/>
      <c r="N30" s="66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3.5" customHeight="1">
      <c r="A31" s="78">
        <v>13.0</v>
      </c>
      <c r="B31" s="57"/>
      <c r="C31" s="196" t="s">
        <v>267</v>
      </c>
      <c r="D31" s="127" t="s">
        <v>61</v>
      </c>
      <c r="E31" s="59" t="s">
        <v>36</v>
      </c>
      <c r="F31" s="59" t="s">
        <v>36</v>
      </c>
      <c r="G31" s="59" t="s">
        <v>36</v>
      </c>
      <c r="H31" s="59" t="s">
        <v>37</v>
      </c>
      <c r="I31" s="40">
        <v>29.0</v>
      </c>
      <c r="J31" s="59">
        <f t="shared" si="1"/>
        <v>44.61538462</v>
      </c>
      <c r="K31" s="59" t="str">
        <f t="shared" si="2"/>
        <v>N</v>
      </c>
      <c r="L31" s="65"/>
      <c r="M31" s="65"/>
      <c r="N31" s="66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3.5" customHeight="1">
      <c r="A32" s="78">
        <v>14.0</v>
      </c>
      <c r="B32" s="57"/>
      <c r="C32" s="196" t="s">
        <v>268</v>
      </c>
      <c r="D32" s="127" t="s">
        <v>63</v>
      </c>
      <c r="E32" s="59" t="s">
        <v>36</v>
      </c>
      <c r="F32" s="59" t="s">
        <v>37</v>
      </c>
      <c r="G32" s="59" t="s">
        <v>36</v>
      </c>
      <c r="H32" s="59" t="s">
        <v>36</v>
      </c>
      <c r="I32" s="40">
        <v>27.0</v>
      </c>
      <c r="J32" s="59">
        <f t="shared" si="1"/>
        <v>41.53846154</v>
      </c>
      <c r="K32" s="59" t="str">
        <f t="shared" si="2"/>
        <v>N</v>
      </c>
      <c r="L32" s="65"/>
      <c r="M32" s="65"/>
      <c r="N32" s="66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3.5" customHeight="1">
      <c r="A33" s="78">
        <v>15.0</v>
      </c>
      <c r="B33" s="57"/>
      <c r="C33" s="196" t="s">
        <v>269</v>
      </c>
      <c r="D33" s="127" t="s">
        <v>65</v>
      </c>
      <c r="E33" s="59" t="s">
        <v>36</v>
      </c>
      <c r="F33" s="59" t="s">
        <v>36</v>
      </c>
      <c r="G33" s="59" t="s">
        <v>37</v>
      </c>
      <c r="H33" s="59" t="s">
        <v>36</v>
      </c>
      <c r="I33" s="40">
        <v>28.0</v>
      </c>
      <c r="J33" s="59">
        <f t="shared" si="1"/>
        <v>43.07692308</v>
      </c>
      <c r="K33" s="59" t="str">
        <f t="shared" si="2"/>
        <v>N</v>
      </c>
      <c r="L33" s="65"/>
      <c r="M33" s="65"/>
      <c r="N33" s="66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3.5" customHeight="1">
      <c r="A34" s="78">
        <v>16.0</v>
      </c>
      <c r="B34" s="57"/>
      <c r="C34" s="196" t="s">
        <v>270</v>
      </c>
      <c r="D34" s="127" t="s">
        <v>67</v>
      </c>
      <c r="E34" s="59" t="s">
        <v>37</v>
      </c>
      <c r="F34" s="59" t="s">
        <v>37</v>
      </c>
      <c r="G34" s="59" t="s">
        <v>36</v>
      </c>
      <c r="H34" s="59" t="s">
        <v>36</v>
      </c>
      <c r="I34" s="40">
        <v>26.0</v>
      </c>
      <c r="J34" s="59">
        <f t="shared" si="1"/>
        <v>40</v>
      </c>
      <c r="K34" s="59" t="str">
        <f t="shared" si="2"/>
        <v>N</v>
      </c>
      <c r="L34" s="65"/>
      <c r="M34" s="65"/>
      <c r="N34" s="66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3.5" customHeight="1">
      <c r="A35" s="78">
        <v>17.0</v>
      </c>
      <c r="B35" s="57"/>
      <c r="C35" s="196" t="s">
        <v>271</v>
      </c>
      <c r="D35" s="127" t="s">
        <v>69</v>
      </c>
      <c r="E35" s="59" t="s">
        <v>36</v>
      </c>
      <c r="F35" s="59" t="s">
        <v>37</v>
      </c>
      <c r="G35" s="59" t="s">
        <v>37</v>
      </c>
      <c r="H35" s="59" t="s">
        <v>36</v>
      </c>
      <c r="I35" s="40">
        <v>24.0</v>
      </c>
      <c r="J35" s="59">
        <f t="shared" si="1"/>
        <v>36.92307692</v>
      </c>
      <c r="K35" s="59" t="str">
        <f t="shared" si="2"/>
        <v>N</v>
      </c>
      <c r="L35" s="65"/>
      <c r="M35" s="65"/>
      <c r="N35" s="66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3.5" customHeight="1">
      <c r="A36" s="78">
        <v>18.0</v>
      </c>
      <c r="B36" s="57"/>
      <c r="C36" s="196" t="s">
        <v>272</v>
      </c>
      <c r="D36" s="127" t="s">
        <v>71</v>
      </c>
      <c r="E36" s="59" t="s">
        <v>37</v>
      </c>
      <c r="F36" s="59" t="s">
        <v>36</v>
      </c>
      <c r="G36" s="59" t="s">
        <v>37</v>
      </c>
      <c r="H36" s="59" t="s">
        <v>36</v>
      </c>
      <c r="I36" s="40">
        <v>28.0</v>
      </c>
      <c r="J36" s="59">
        <f t="shared" si="1"/>
        <v>43.07692308</v>
      </c>
      <c r="K36" s="59" t="str">
        <f t="shared" si="2"/>
        <v>N</v>
      </c>
      <c r="L36" s="65"/>
      <c r="M36" s="65"/>
      <c r="N36" s="66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3.5" customHeight="1">
      <c r="A37" s="78">
        <v>19.0</v>
      </c>
      <c r="B37" s="57"/>
      <c r="C37" s="196" t="s">
        <v>273</v>
      </c>
      <c r="D37" s="127" t="s">
        <v>73</v>
      </c>
      <c r="E37" s="59" t="s">
        <v>36</v>
      </c>
      <c r="F37" s="59" t="s">
        <v>37</v>
      </c>
      <c r="G37" s="59" t="s">
        <v>36</v>
      </c>
      <c r="H37" s="59" t="s">
        <v>36</v>
      </c>
      <c r="I37" s="40">
        <v>29.0</v>
      </c>
      <c r="J37" s="59">
        <f t="shared" si="1"/>
        <v>44.61538462</v>
      </c>
      <c r="K37" s="59" t="str">
        <f t="shared" si="2"/>
        <v>N</v>
      </c>
      <c r="L37" s="65"/>
      <c r="M37" s="65"/>
      <c r="N37" s="66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78">
        <v>20.0</v>
      </c>
      <c r="B38" s="57"/>
      <c r="C38" s="196" t="s">
        <v>274</v>
      </c>
      <c r="D38" s="127" t="s">
        <v>75</v>
      </c>
      <c r="E38" s="59" t="s">
        <v>37</v>
      </c>
      <c r="F38" s="59" t="s">
        <v>37</v>
      </c>
      <c r="G38" s="59" t="s">
        <v>36</v>
      </c>
      <c r="H38" s="59" t="s">
        <v>37</v>
      </c>
      <c r="I38" s="40">
        <v>27.0</v>
      </c>
      <c r="J38" s="59">
        <f t="shared" si="1"/>
        <v>41.53846154</v>
      </c>
      <c r="K38" s="59" t="str">
        <f t="shared" si="2"/>
        <v>N</v>
      </c>
      <c r="L38" s="65"/>
      <c r="M38" s="65"/>
      <c r="N38" s="66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3.5" customHeight="1">
      <c r="A39" s="78">
        <v>21.0</v>
      </c>
      <c r="B39" s="57"/>
      <c r="C39" s="196" t="s">
        <v>275</v>
      </c>
      <c r="D39" s="127" t="s">
        <v>77</v>
      </c>
      <c r="E39" s="59" t="s">
        <v>36</v>
      </c>
      <c r="F39" s="59" t="s">
        <v>37</v>
      </c>
      <c r="G39" s="59" t="s">
        <v>36</v>
      </c>
      <c r="H39" s="59" t="s">
        <v>36</v>
      </c>
      <c r="I39" s="40">
        <v>30.0</v>
      </c>
      <c r="J39" s="59">
        <f t="shared" si="1"/>
        <v>46.15384615</v>
      </c>
      <c r="K39" s="59" t="str">
        <f t="shared" si="2"/>
        <v>N</v>
      </c>
      <c r="L39" s="65"/>
      <c r="M39" s="65"/>
      <c r="N39" s="66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3.5" customHeight="1">
      <c r="A40" s="78">
        <v>22.0</v>
      </c>
      <c r="B40" s="57"/>
      <c r="C40" s="196" t="s">
        <v>276</v>
      </c>
      <c r="D40" s="127" t="s">
        <v>79</v>
      </c>
      <c r="E40" s="59" t="s">
        <v>36</v>
      </c>
      <c r="F40" s="59" t="s">
        <v>37</v>
      </c>
      <c r="G40" s="59" t="s">
        <v>36</v>
      </c>
      <c r="H40" s="59" t="s">
        <v>36</v>
      </c>
      <c r="I40" s="40">
        <v>39.0</v>
      </c>
      <c r="J40" s="59">
        <f t="shared" si="1"/>
        <v>60</v>
      </c>
      <c r="K40" s="59" t="str">
        <f t="shared" si="2"/>
        <v>Y</v>
      </c>
      <c r="L40" s="65"/>
      <c r="M40" s="65"/>
      <c r="N40" s="66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3.5" customHeight="1">
      <c r="A41" s="78">
        <v>23.0</v>
      </c>
      <c r="B41" s="57"/>
      <c r="C41" s="196" t="s">
        <v>277</v>
      </c>
      <c r="D41" s="127" t="s">
        <v>81</v>
      </c>
      <c r="E41" s="59" t="s">
        <v>37</v>
      </c>
      <c r="F41" s="59" t="s">
        <v>36</v>
      </c>
      <c r="G41" s="59" t="s">
        <v>36</v>
      </c>
      <c r="H41" s="59" t="s">
        <v>36</v>
      </c>
      <c r="I41" s="40">
        <v>38.0</v>
      </c>
      <c r="J41" s="59">
        <f t="shared" si="1"/>
        <v>58.46153846</v>
      </c>
      <c r="K41" s="59" t="str">
        <f t="shared" si="2"/>
        <v>N</v>
      </c>
      <c r="L41" s="65"/>
      <c r="M41" s="65"/>
      <c r="N41" s="66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3.5" customHeight="1">
      <c r="A42" s="78">
        <v>24.0</v>
      </c>
      <c r="B42" s="57"/>
      <c r="C42" s="196" t="s">
        <v>278</v>
      </c>
      <c r="D42" s="127" t="s">
        <v>83</v>
      </c>
      <c r="E42" s="59" t="s">
        <v>36</v>
      </c>
      <c r="F42" s="59" t="s">
        <v>37</v>
      </c>
      <c r="G42" s="59" t="s">
        <v>36</v>
      </c>
      <c r="H42" s="59" t="s">
        <v>36</v>
      </c>
      <c r="I42" s="40">
        <v>34.0</v>
      </c>
      <c r="J42" s="59">
        <f t="shared" si="1"/>
        <v>52.30769231</v>
      </c>
      <c r="K42" s="59" t="str">
        <f t="shared" si="2"/>
        <v>N</v>
      </c>
      <c r="L42" s="65"/>
      <c r="M42" s="65"/>
      <c r="N42" s="66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3.5" customHeight="1">
      <c r="A43" s="78">
        <v>25.0</v>
      </c>
      <c r="B43" s="57"/>
      <c r="C43" s="196" t="s">
        <v>279</v>
      </c>
      <c r="D43" s="127" t="s">
        <v>85</v>
      </c>
      <c r="E43" s="59" t="s">
        <v>36</v>
      </c>
      <c r="F43" s="59" t="s">
        <v>37</v>
      </c>
      <c r="G43" s="59" t="s">
        <v>36</v>
      </c>
      <c r="H43" s="59" t="s">
        <v>37</v>
      </c>
      <c r="I43" s="40">
        <v>36.0</v>
      </c>
      <c r="J43" s="59">
        <f t="shared" si="1"/>
        <v>55.38461538</v>
      </c>
      <c r="K43" s="59" t="str">
        <f t="shared" si="2"/>
        <v>N</v>
      </c>
      <c r="L43" s="65"/>
      <c r="M43" s="65"/>
      <c r="N43" s="66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3.5" customHeight="1">
      <c r="A44" s="78">
        <v>26.0</v>
      </c>
      <c r="B44" s="57"/>
      <c r="C44" s="196" t="s">
        <v>280</v>
      </c>
      <c r="D44" s="127" t="s">
        <v>87</v>
      </c>
      <c r="E44" s="59" t="s">
        <v>36</v>
      </c>
      <c r="F44" s="59" t="s">
        <v>37</v>
      </c>
      <c r="G44" s="59" t="s">
        <v>36</v>
      </c>
      <c r="H44" s="59" t="s">
        <v>37</v>
      </c>
      <c r="I44" s="40">
        <v>39.0</v>
      </c>
      <c r="J44" s="59">
        <f t="shared" si="1"/>
        <v>60</v>
      </c>
      <c r="K44" s="59" t="str">
        <f t="shared" si="2"/>
        <v>Y</v>
      </c>
      <c r="L44" s="65"/>
      <c r="M44" s="65"/>
      <c r="N44" s="66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78">
        <v>27.0</v>
      </c>
      <c r="B45" s="57"/>
      <c r="C45" s="196" t="s">
        <v>281</v>
      </c>
      <c r="D45" s="127" t="s">
        <v>89</v>
      </c>
      <c r="E45" s="59" t="s">
        <v>36</v>
      </c>
      <c r="F45" s="59" t="s">
        <v>37</v>
      </c>
      <c r="G45" s="59" t="s">
        <v>36</v>
      </c>
      <c r="H45" s="59" t="s">
        <v>36</v>
      </c>
      <c r="I45" s="40">
        <v>45.0</v>
      </c>
      <c r="J45" s="59">
        <f t="shared" si="1"/>
        <v>69.23076923</v>
      </c>
      <c r="K45" s="59" t="str">
        <f t="shared" si="2"/>
        <v>Y</v>
      </c>
      <c r="L45" s="65"/>
      <c r="M45" s="65"/>
      <c r="N45" s="66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78">
        <v>28.0</v>
      </c>
      <c r="B46" s="57"/>
      <c r="C46" s="196" t="s">
        <v>282</v>
      </c>
      <c r="D46" s="127" t="s">
        <v>91</v>
      </c>
      <c r="E46" s="59" t="s">
        <v>36</v>
      </c>
      <c r="F46" s="59" t="s">
        <v>36</v>
      </c>
      <c r="G46" s="59" t="s">
        <v>36</v>
      </c>
      <c r="H46" s="59" t="s">
        <v>37</v>
      </c>
      <c r="I46" s="40">
        <v>36.0</v>
      </c>
      <c r="J46" s="59">
        <f t="shared" si="1"/>
        <v>55.38461538</v>
      </c>
      <c r="K46" s="59" t="str">
        <f t="shared" si="2"/>
        <v>N</v>
      </c>
      <c r="L46" s="65"/>
      <c r="M46" s="65"/>
      <c r="N46" s="66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3.5" customHeight="1">
      <c r="A47" s="78">
        <v>29.0</v>
      </c>
      <c r="B47" s="57"/>
      <c r="C47" s="196" t="s">
        <v>283</v>
      </c>
      <c r="D47" s="127" t="s">
        <v>93</v>
      </c>
      <c r="E47" s="59" t="s">
        <v>36</v>
      </c>
      <c r="F47" s="59" t="s">
        <v>37</v>
      </c>
      <c r="G47" s="59" t="s">
        <v>36</v>
      </c>
      <c r="H47" s="59" t="s">
        <v>37</v>
      </c>
      <c r="I47" s="40">
        <v>37.0</v>
      </c>
      <c r="J47" s="59">
        <f t="shared" si="1"/>
        <v>56.92307692</v>
      </c>
      <c r="K47" s="59" t="str">
        <f t="shared" si="2"/>
        <v>N</v>
      </c>
      <c r="L47" s="65"/>
      <c r="M47" s="65"/>
      <c r="N47" s="66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3.5" customHeight="1">
      <c r="A48" s="78">
        <v>30.0</v>
      </c>
      <c r="B48" s="57"/>
      <c r="C48" s="196" t="s">
        <v>284</v>
      </c>
      <c r="D48" s="127" t="s">
        <v>95</v>
      </c>
      <c r="E48" s="59" t="s">
        <v>36</v>
      </c>
      <c r="F48" s="59" t="s">
        <v>37</v>
      </c>
      <c r="G48" s="59" t="s">
        <v>36</v>
      </c>
      <c r="H48" s="59" t="s">
        <v>36</v>
      </c>
      <c r="I48" s="40">
        <v>37.0</v>
      </c>
      <c r="J48" s="59">
        <f t="shared" si="1"/>
        <v>56.92307692</v>
      </c>
      <c r="K48" s="59" t="str">
        <f t="shared" si="2"/>
        <v>N</v>
      </c>
      <c r="L48" s="65"/>
      <c r="M48" s="65"/>
      <c r="N48" s="66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3.5" customHeight="1">
      <c r="A49" s="78">
        <v>31.0</v>
      </c>
      <c r="B49" s="57"/>
      <c r="C49" s="196" t="s">
        <v>285</v>
      </c>
      <c r="D49" s="127" t="s">
        <v>97</v>
      </c>
      <c r="E49" s="59" t="s">
        <v>36</v>
      </c>
      <c r="F49" s="59" t="s">
        <v>36</v>
      </c>
      <c r="G49" s="59" t="s">
        <v>37</v>
      </c>
      <c r="H49" s="59" t="s">
        <v>37</v>
      </c>
      <c r="I49" s="40">
        <v>33.0</v>
      </c>
      <c r="J49" s="59">
        <f t="shared" si="1"/>
        <v>50.76923077</v>
      </c>
      <c r="K49" s="59" t="str">
        <f t="shared" si="2"/>
        <v>N</v>
      </c>
      <c r="L49" s="65"/>
      <c r="M49" s="65"/>
      <c r="N49" s="66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3.5" customHeight="1">
      <c r="A50" s="78">
        <v>32.0</v>
      </c>
      <c r="B50" s="57"/>
      <c r="C50" s="196" t="s">
        <v>286</v>
      </c>
      <c r="D50" s="127" t="s">
        <v>99</v>
      </c>
      <c r="E50" s="59" t="s">
        <v>36</v>
      </c>
      <c r="F50" s="59" t="s">
        <v>37</v>
      </c>
      <c r="G50" s="59" t="s">
        <v>36</v>
      </c>
      <c r="H50" s="59" t="s">
        <v>36</v>
      </c>
      <c r="I50" s="40">
        <v>44.0</v>
      </c>
      <c r="J50" s="59">
        <f t="shared" si="1"/>
        <v>67.69230769</v>
      </c>
      <c r="K50" s="59" t="str">
        <f t="shared" si="2"/>
        <v>Y</v>
      </c>
      <c r="L50" s="65"/>
      <c r="M50" s="65"/>
      <c r="N50" s="66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3.5" customHeight="1">
      <c r="A51" s="78">
        <v>33.0</v>
      </c>
      <c r="B51" s="57"/>
      <c r="C51" s="196" t="s">
        <v>287</v>
      </c>
      <c r="D51" s="127" t="s">
        <v>101</v>
      </c>
      <c r="E51" s="59" t="s">
        <v>36</v>
      </c>
      <c r="F51" s="59" t="s">
        <v>37</v>
      </c>
      <c r="G51" s="59" t="s">
        <v>36</v>
      </c>
      <c r="H51" s="59" t="s">
        <v>37</v>
      </c>
      <c r="I51" s="40">
        <v>29.0</v>
      </c>
      <c r="J51" s="59">
        <f t="shared" si="1"/>
        <v>44.61538462</v>
      </c>
      <c r="K51" s="59" t="str">
        <f t="shared" si="2"/>
        <v>N</v>
      </c>
      <c r="L51" s="65"/>
      <c r="M51" s="65"/>
      <c r="N51" s="66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3.5" customHeight="1">
      <c r="A52" s="78">
        <v>34.0</v>
      </c>
      <c r="B52" s="57"/>
      <c r="C52" s="196" t="s">
        <v>288</v>
      </c>
      <c r="D52" s="127" t="s">
        <v>103</v>
      </c>
      <c r="E52" s="59" t="s">
        <v>36</v>
      </c>
      <c r="F52" s="59" t="s">
        <v>37</v>
      </c>
      <c r="G52" s="59" t="s">
        <v>37</v>
      </c>
      <c r="H52" s="59" t="s">
        <v>37</v>
      </c>
      <c r="I52" s="40">
        <v>34.0</v>
      </c>
      <c r="J52" s="59">
        <f t="shared" si="1"/>
        <v>52.30769231</v>
      </c>
      <c r="K52" s="59" t="str">
        <f t="shared" si="2"/>
        <v>N</v>
      </c>
      <c r="L52" s="65"/>
      <c r="M52" s="65"/>
      <c r="N52" s="66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15.5" customHeight="1">
      <c r="A53" s="67" t="s">
        <v>104</v>
      </c>
      <c r="B53" s="3"/>
      <c r="C53" s="67">
        <f>COUNTA(A19:A52)</f>
        <v>34</v>
      </c>
      <c r="D53" s="170"/>
      <c r="E53" s="40">
        <f t="shared" ref="E53:H53" si="3">COUNTIF(E19:E52,"Y")</f>
        <v>25</v>
      </c>
      <c r="F53" s="40">
        <f t="shared" si="3"/>
        <v>10</v>
      </c>
      <c r="G53" s="40">
        <f t="shared" si="3"/>
        <v>27</v>
      </c>
      <c r="H53" s="40">
        <f t="shared" si="3"/>
        <v>21</v>
      </c>
      <c r="I53" s="40"/>
      <c r="J53" s="40"/>
      <c r="K53" s="40">
        <f>COUNTIF(K19:K52,"Y")</f>
        <v>9</v>
      </c>
      <c r="L53" s="65"/>
      <c r="M53" s="65"/>
      <c r="N53" s="66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87.75" customHeight="1">
      <c r="A54" s="171" t="s">
        <v>105</v>
      </c>
      <c r="B54" s="172"/>
      <c r="C54" s="67" t="str">
        <f>'[1]CC1-CO-Attainment-correct'!C34</f>
        <v>#REF!</v>
      </c>
      <c r="D54" s="173" t="s">
        <v>106</v>
      </c>
      <c r="E54" s="40" t="str">
        <f>(E53/C54)*100</f>
        <v>#REF!</v>
      </c>
      <c r="F54" s="40" t="str">
        <f>(F53/C54)*100</f>
        <v>#REF!</v>
      </c>
      <c r="G54" s="40" t="str">
        <f>(G53/C54)*100</f>
        <v>#REF!</v>
      </c>
      <c r="H54" s="40" t="str">
        <f>(H53/C54)*100</f>
        <v>#REF!</v>
      </c>
      <c r="I54" s="40"/>
      <c r="J54" s="40"/>
      <c r="K54" s="40" t="str">
        <f>(K53/C54)*100</f>
        <v>#REF!</v>
      </c>
      <c r="L54" s="65"/>
      <c r="M54" s="65"/>
      <c r="N54" s="66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39.75" customHeight="1">
      <c r="A55" s="78"/>
      <c r="B55" s="57"/>
      <c r="C55" s="57"/>
      <c r="D55" s="174"/>
      <c r="E55" s="176" t="str">
        <f t="shared" ref="E55:K55" si="4">IF(E54&lt;=0,"",IF((E54&gt;=60),"Attained","Not-Attained"))</f>
        <v>#REF!</v>
      </c>
      <c r="F55" s="176" t="str">
        <f t="shared" si="4"/>
        <v>#REF!</v>
      </c>
      <c r="G55" s="176" t="str">
        <f t="shared" si="4"/>
        <v>#REF!</v>
      </c>
      <c r="H55" s="176" t="str">
        <f t="shared" si="4"/>
        <v>#REF!</v>
      </c>
      <c r="I55" s="40" t="str">
        <f t="shared" si="4"/>
        <v/>
      </c>
      <c r="J55" s="40" t="str">
        <f t="shared" si="4"/>
        <v/>
      </c>
      <c r="K55" s="40" t="str">
        <f t="shared" si="4"/>
        <v>#REF!</v>
      </c>
      <c r="L55" s="65"/>
      <c r="M55" s="65"/>
      <c r="N55" s="66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0" customHeight="1">
      <c r="A56" s="78"/>
      <c r="B56" s="57"/>
      <c r="C56" s="57"/>
      <c r="D56" s="174"/>
      <c r="E56" s="40"/>
      <c r="F56" s="40"/>
      <c r="G56" s="40"/>
      <c r="H56" s="40"/>
      <c r="I56" s="40"/>
      <c r="J56" s="40"/>
      <c r="K56" s="40"/>
      <c r="L56" s="65"/>
      <c r="M56" s="65"/>
      <c r="N56" s="66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0" customHeight="1">
      <c r="A57" s="78"/>
      <c r="B57" s="57"/>
      <c r="C57" s="57"/>
      <c r="D57" s="174"/>
      <c r="E57" s="175">
        <v>0.0</v>
      </c>
      <c r="F57" s="175">
        <v>1.0</v>
      </c>
      <c r="G57" s="175">
        <v>1.0</v>
      </c>
      <c r="H57" s="175">
        <v>2.0</v>
      </c>
      <c r="I57" s="40"/>
      <c r="J57" s="40"/>
      <c r="K57" s="175">
        <v>3.0</v>
      </c>
      <c r="L57" s="76"/>
      <c r="M57" s="76"/>
      <c r="N57" s="77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0" customHeight="1">
      <c r="A58" s="78"/>
      <c r="B58" s="57"/>
      <c r="C58" s="57"/>
      <c r="D58" s="69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0" customHeight="1">
      <c r="A59" s="78"/>
      <c r="B59" s="57"/>
      <c r="C59" s="57"/>
      <c r="D59" s="69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0" customHeight="1">
      <c r="A60" s="78"/>
      <c r="B60" s="57"/>
      <c r="C60" s="57"/>
      <c r="D60" s="69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0" customHeight="1">
      <c r="A61" s="78"/>
      <c r="B61" s="57"/>
      <c r="C61" s="57"/>
      <c r="D61" s="69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0" customHeight="1">
      <c r="A62" s="78"/>
      <c r="B62" s="57"/>
      <c r="C62" s="57"/>
      <c r="D62" s="79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0" customHeight="1">
      <c r="A63" s="78"/>
      <c r="B63" s="57"/>
      <c r="C63" s="57"/>
      <c r="D63" s="69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0" customHeight="1">
      <c r="A64" s="78"/>
      <c r="B64" s="57"/>
      <c r="C64" s="57"/>
      <c r="D64" s="69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0" customHeight="1">
      <c r="A65" s="78"/>
      <c r="B65" s="57"/>
      <c r="C65" s="57"/>
      <c r="D65" s="69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3.5" customHeight="1">
      <c r="A66" s="78"/>
      <c r="B66" s="80"/>
      <c r="C66" s="80"/>
      <c r="D66" s="80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3.5" customHeight="1">
      <c r="A67" s="78"/>
      <c r="B67" s="80"/>
      <c r="C67" s="80"/>
      <c r="D67" s="80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3.5" customHeight="1">
      <c r="A68" s="78"/>
      <c r="B68" s="80"/>
      <c r="C68" s="80"/>
      <c r="D68" s="80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3.5" customHeight="1">
      <c r="A69" s="78"/>
      <c r="B69" s="80"/>
      <c r="C69" s="80"/>
      <c r="D69" s="80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3.5" customHeight="1">
      <c r="A70" s="78"/>
      <c r="B70" s="80"/>
      <c r="C70" s="80"/>
      <c r="D70" s="80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3.5" customHeight="1">
      <c r="A71" s="78"/>
      <c r="B71" s="80"/>
      <c r="C71" s="80"/>
      <c r="D71" s="80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3.5" customHeight="1">
      <c r="A72" s="78"/>
      <c r="B72" s="80"/>
      <c r="C72" s="80"/>
      <c r="D72" s="80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3.5" customHeight="1">
      <c r="A73" s="78"/>
      <c r="B73" s="80"/>
      <c r="C73" s="80"/>
      <c r="D73" s="80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3.5" customHeight="1">
      <c r="A74" s="78"/>
      <c r="B74" s="80"/>
      <c r="C74" s="80"/>
      <c r="D74" s="80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3.5" customHeight="1">
      <c r="A75" s="78"/>
      <c r="B75" s="80"/>
      <c r="C75" s="80"/>
      <c r="D75" s="80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3.5" customHeight="1">
      <c r="A76" s="78"/>
      <c r="B76" s="80"/>
      <c r="C76" s="80"/>
      <c r="D76" s="80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3.5" customHeight="1">
      <c r="A77" s="78"/>
      <c r="B77" s="80"/>
      <c r="C77" s="80"/>
      <c r="D77" s="80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3.5" customHeight="1">
      <c r="A78" s="78"/>
      <c r="B78" s="80"/>
      <c r="C78" s="80"/>
      <c r="D78" s="80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3.5" customHeight="1">
      <c r="A79" s="78"/>
      <c r="B79" s="80"/>
      <c r="C79" s="80"/>
      <c r="D79" s="80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3.5" customHeight="1">
      <c r="A80" s="78"/>
      <c r="B80" s="80"/>
      <c r="C80" s="80"/>
      <c r="D80" s="80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3.5" customHeight="1">
      <c r="A81" s="78"/>
      <c r="B81" s="80"/>
      <c r="C81" s="80"/>
      <c r="D81" s="80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3.5" customHeight="1">
      <c r="A82" s="78"/>
      <c r="B82" s="80"/>
      <c r="C82" s="80"/>
      <c r="D82" s="80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3.5" customHeight="1">
      <c r="A83" s="78"/>
      <c r="B83" s="80"/>
      <c r="C83" s="80"/>
      <c r="D83" s="80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3.5" customHeight="1">
      <c r="A84" s="78"/>
      <c r="B84" s="80"/>
      <c r="C84" s="80"/>
      <c r="D84" s="80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3.5" customHeight="1">
      <c r="A85" s="78"/>
      <c r="B85" s="80"/>
      <c r="C85" s="80"/>
      <c r="D85" s="80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3.5" customHeight="1">
      <c r="A86" s="78"/>
      <c r="B86" s="80"/>
      <c r="C86" s="80"/>
      <c r="D86" s="80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3.5" customHeight="1">
      <c r="A87" s="78"/>
      <c r="B87" s="80"/>
      <c r="C87" s="80"/>
      <c r="D87" s="80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3.5" customHeight="1">
      <c r="A88" s="78"/>
      <c r="B88" s="80"/>
      <c r="C88" s="80"/>
      <c r="D88" s="80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3.5" customHeight="1">
      <c r="A89" s="78"/>
      <c r="B89" s="80"/>
      <c r="C89" s="80"/>
      <c r="D89" s="80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3.5" customHeight="1">
      <c r="A90" s="78"/>
      <c r="B90" s="80"/>
      <c r="C90" s="80"/>
      <c r="D90" s="80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3.5" customHeight="1">
      <c r="A91" s="78"/>
      <c r="B91" s="80"/>
      <c r="C91" s="80"/>
      <c r="D91" s="80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3.5" customHeight="1">
      <c r="A92" s="78"/>
      <c r="B92" s="80"/>
      <c r="C92" s="80"/>
      <c r="D92" s="80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3.5" customHeight="1">
      <c r="A93" s="78"/>
      <c r="B93" s="80"/>
      <c r="C93" s="80"/>
      <c r="D93" s="80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3.5" customHeight="1">
      <c r="A94" s="78"/>
      <c r="B94" s="80"/>
      <c r="C94" s="80"/>
      <c r="D94" s="80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3.5" customHeight="1">
      <c r="A95" s="78"/>
      <c r="B95" s="80"/>
      <c r="C95" s="80"/>
      <c r="D95" s="80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3.5" customHeight="1">
      <c r="A96" s="78"/>
      <c r="B96" s="80"/>
      <c r="C96" s="80"/>
      <c r="D96" s="80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3.5" customHeight="1">
      <c r="A97" s="78"/>
      <c r="B97" s="80"/>
      <c r="C97" s="80"/>
      <c r="D97" s="80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3.5" customHeight="1">
      <c r="A98" s="78"/>
      <c r="B98" s="80"/>
      <c r="C98" s="80"/>
      <c r="D98" s="80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3.5" customHeight="1">
      <c r="A99" s="78"/>
      <c r="B99" s="80"/>
      <c r="C99" s="80"/>
      <c r="D99" s="80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3.5" customHeight="1">
      <c r="A100" s="78"/>
      <c r="B100" s="80"/>
      <c r="C100" s="80"/>
      <c r="D100" s="80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3.5" customHeight="1">
      <c r="A101" s="78"/>
      <c r="B101" s="80"/>
      <c r="C101" s="80"/>
      <c r="D101" s="80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3.5" customHeight="1">
      <c r="A102" s="78"/>
      <c r="B102" s="80"/>
      <c r="C102" s="80"/>
      <c r="D102" s="80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3.5" customHeight="1">
      <c r="A103" s="78"/>
      <c r="B103" s="80"/>
      <c r="C103" s="80"/>
      <c r="D103" s="80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3.5" customHeight="1">
      <c r="A104" s="78"/>
      <c r="B104" s="80"/>
      <c r="C104" s="80"/>
      <c r="D104" s="80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3.5" customHeight="1">
      <c r="A105" s="78"/>
      <c r="B105" s="80"/>
      <c r="C105" s="80"/>
      <c r="D105" s="80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3.5" customHeight="1">
      <c r="A106" s="78"/>
      <c r="B106" s="80"/>
      <c r="C106" s="80"/>
      <c r="D106" s="80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3.5" customHeight="1">
      <c r="A107" s="78"/>
      <c r="B107" s="80"/>
      <c r="C107" s="80"/>
      <c r="D107" s="80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3.5" customHeight="1">
      <c r="A108" s="78"/>
      <c r="B108" s="80"/>
      <c r="C108" s="80"/>
      <c r="D108" s="80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3.5" customHeight="1">
      <c r="A109" s="78"/>
      <c r="B109" s="80"/>
      <c r="C109" s="80"/>
      <c r="D109" s="80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3.5" customHeight="1">
      <c r="A110" s="78"/>
      <c r="B110" s="80"/>
      <c r="C110" s="80"/>
      <c r="D110" s="80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3.5" customHeight="1">
      <c r="A111" s="78"/>
      <c r="B111" s="80"/>
      <c r="C111" s="80"/>
      <c r="D111" s="80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0" customHeight="1">
      <c r="A112" s="78"/>
      <c r="B112" s="80"/>
      <c r="C112" s="80"/>
      <c r="D112" s="80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0" customHeight="1">
      <c r="A113" s="78"/>
      <c r="B113" s="80"/>
      <c r="C113" s="80"/>
      <c r="D113" s="80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0" customHeight="1">
      <c r="A114" s="78"/>
      <c r="B114" s="80"/>
      <c r="C114" s="80"/>
      <c r="D114" s="80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0" customHeight="1">
      <c r="A115" s="78"/>
      <c r="B115" s="80"/>
      <c r="C115" s="80"/>
      <c r="D115" s="80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0" customHeight="1">
      <c r="A116" s="78"/>
      <c r="B116" s="80"/>
      <c r="C116" s="80"/>
      <c r="D116" s="80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0" customHeight="1">
      <c r="A117" s="78"/>
      <c r="B117" s="80"/>
      <c r="C117" s="80"/>
      <c r="D117" s="80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0" customHeight="1">
      <c r="A118" s="78"/>
      <c r="B118" s="80"/>
      <c r="C118" s="80"/>
      <c r="D118" s="80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0" customHeight="1">
      <c r="A119" s="78"/>
      <c r="B119" s="80"/>
      <c r="C119" s="80"/>
      <c r="D119" s="80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0" customHeight="1">
      <c r="A120" s="78"/>
      <c r="B120" s="80"/>
      <c r="C120" s="80"/>
      <c r="D120" s="80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0" customHeight="1">
      <c r="A121" s="78"/>
      <c r="B121" s="80"/>
      <c r="C121" s="80"/>
      <c r="D121" s="80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0" customHeight="1">
      <c r="A122" s="78"/>
      <c r="B122" s="80"/>
      <c r="C122" s="80"/>
      <c r="D122" s="80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0" customHeight="1">
      <c r="A123" s="78"/>
      <c r="B123" s="80"/>
      <c r="C123" s="80"/>
      <c r="D123" s="80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0" customHeight="1">
      <c r="A124" s="78"/>
      <c r="B124" s="80"/>
      <c r="C124" s="80"/>
      <c r="D124" s="80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0" customHeight="1">
      <c r="A125" s="78"/>
      <c r="B125" s="80"/>
      <c r="C125" s="80"/>
      <c r="D125" s="80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0" customHeight="1">
      <c r="A126" s="78"/>
      <c r="B126" s="80"/>
      <c r="C126" s="80"/>
      <c r="D126" s="80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0" customHeight="1">
      <c r="A127" s="78"/>
      <c r="B127" s="80"/>
      <c r="C127" s="80"/>
      <c r="D127" s="80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0" customHeight="1">
      <c r="A128" s="78"/>
      <c r="B128" s="80"/>
      <c r="C128" s="80"/>
      <c r="D128" s="80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0" customHeight="1">
      <c r="A129" s="78"/>
      <c r="B129" s="80"/>
      <c r="C129" s="80"/>
      <c r="D129" s="80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3.5" customHeight="1">
      <c r="A130" s="78"/>
      <c r="B130" s="80"/>
      <c r="C130" s="80"/>
      <c r="D130" s="80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3.5" customHeight="1">
      <c r="A131" s="81"/>
      <c r="B131" s="82"/>
      <c r="C131" s="82"/>
      <c r="D131" s="83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3.5" customHeight="1">
      <c r="A132" s="81"/>
      <c r="B132" s="82"/>
      <c r="C132" s="82"/>
      <c r="D132" s="83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3.5" customHeight="1">
      <c r="A133" s="81"/>
      <c r="B133" s="82"/>
      <c r="C133" s="82"/>
      <c r="D133" s="83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3.5" customHeight="1">
      <c r="A134" s="81"/>
      <c r="B134" s="82"/>
      <c r="C134" s="82"/>
      <c r="D134" s="83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3.5" customHeight="1">
      <c r="A135" s="81"/>
      <c r="B135" s="82"/>
      <c r="C135" s="82"/>
      <c r="D135" s="83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3.5" customHeight="1">
      <c r="A136" s="81"/>
      <c r="B136" s="82"/>
      <c r="C136" s="82"/>
      <c r="D136" s="84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3.5" customHeight="1">
      <c r="A137" s="81"/>
      <c r="B137" s="82"/>
      <c r="C137" s="82"/>
      <c r="D137" s="83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3.5" customHeight="1">
      <c r="A138" s="81"/>
      <c r="B138" s="82"/>
      <c r="C138" s="82"/>
      <c r="D138" s="83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3.5" customHeight="1">
      <c r="A139" s="81"/>
      <c r="B139" s="82"/>
      <c r="C139" s="82"/>
      <c r="D139" s="84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3.5" customHeight="1">
      <c r="A140" s="81"/>
      <c r="B140" s="82"/>
      <c r="C140" s="82"/>
      <c r="D140" s="83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3.5" customHeight="1">
      <c r="A141" s="81"/>
      <c r="B141" s="82"/>
      <c r="C141" s="82"/>
      <c r="D141" s="84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3.5" customHeight="1">
      <c r="A142" s="81"/>
      <c r="B142" s="82"/>
      <c r="C142" s="82"/>
      <c r="D142" s="84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3.5" customHeight="1">
      <c r="A143" s="81"/>
      <c r="B143" s="85"/>
      <c r="C143" s="85"/>
      <c r="D143" s="86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3.5" customHeight="1">
      <c r="A144" s="81"/>
      <c r="B144" s="82"/>
      <c r="C144" s="82"/>
      <c r="D144" s="83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3.5" customHeight="1">
      <c r="A145" s="81"/>
      <c r="B145" s="82"/>
      <c r="C145" s="82"/>
      <c r="D145" s="83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3.5" customHeight="1">
      <c r="A146" s="81"/>
      <c r="B146" s="82"/>
      <c r="C146" s="82"/>
      <c r="D146" s="83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3.5" customHeight="1">
      <c r="A147" s="81"/>
      <c r="B147" s="82"/>
      <c r="C147" s="82"/>
      <c r="D147" s="83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3.5" customHeight="1">
      <c r="A148" s="81"/>
      <c r="B148" s="82"/>
      <c r="C148" s="82"/>
      <c r="D148" s="83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3.5" customHeight="1">
      <c r="A149" s="81"/>
      <c r="B149" s="82"/>
      <c r="C149" s="82"/>
      <c r="D149" s="83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3.5" customHeight="1">
      <c r="A150" s="81"/>
      <c r="B150" s="82"/>
      <c r="C150" s="82"/>
      <c r="D150" s="84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3.5" customHeight="1">
      <c r="A151" s="81"/>
      <c r="B151" s="82"/>
      <c r="C151" s="82"/>
      <c r="D151" s="83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3.5" customHeight="1">
      <c r="A152" s="81"/>
      <c r="B152" s="82"/>
      <c r="C152" s="82"/>
      <c r="D152" s="83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3.5" customHeight="1">
      <c r="A153" s="81"/>
      <c r="B153" s="82"/>
      <c r="C153" s="82"/>
      <c r="D153" s="83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3.5" customHeight="1">
      <c r="A154" s="81"/>
      <c r="B154" s="82"/>
      <c r="C154" s="82"/>
      <c r="D154" s="84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3.5" customHeight="1">
      <c r="A155" s="87"/>
      <c r="B155" s="88"/>
      <c r="C155" s="89"/>
      <c r="D155" s="90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3.5" customHeight="1">
      <c r="A156" s="87"/>
      <c r="B156" s="88"/>
      <c r="C156" s="89"/>
      <c r="D156" s="90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3.5" customHeight="1">
      <c r="A157" s="87"/>
      <c r="B157" s="88"/>
      <c r="C157" s="89"/>
      <c r="D157" s="90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3.5" customHeight="1">
      <c r="A158" s="87"/>
      <c r="B158" s="88"/>
      <c r="C158" s="89"/>
      <c r="D158" s="90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3.5" customHeight="1">
      <c r="A159" s="87"/>
      <c r="B159" s="88"/>
      <c r="C159" s="89"/>
      <c r="D159" s="90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3.5" customHeight="1">
      <c r="A160" s="87"/>
      <c r="B160" s="88"/>
      <c r="C160" s="89"/>
      <c r="D160" s="90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3.5" customHeight="1">
      <c r="A161" s="87"/>
      <c r="B161" s="88"/>
      <c r="C161" s="89"/>
      <c r="D161" s="90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3.5" customHeight="1">
      <c r="A162" s="87"/>
      <c r="B162" s="88"/>
      <c r="C162" s="89"/>
      <c r="D162" s="90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3.5" customHeight="1">
      <c r="A163" s="87"/>
      <c r="B163" s="88"/>
      <c r="C163" s="89"/>
      <c r="D163" s="90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3.5" customHeight="1">
      <c r="A164" s="87"/>
      <c r="B164" s="88"/>
      <c r="C164" s="89"/>
      <c r="D164" s="90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3.5" customHeight="1">
      <c r="A165" s="87"/>
      <c r="B165" s="88"/>
      <c r="C165" s="91"/>
      <c r="D165" s="92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3.5" customHeight="1">
      <c r="A166" s="87"/>
      <c r="B166" s="88"/>
      <c r="C166" s="91"/>
      <c r="D166" s="92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3.5" customHeight="1">
      <c r="A167" s="87"/>
      <c r="B167" s="88"/>
      <c r="C167" s="91"/>
      <c r="D167" s="92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3.5" customHeight="1">
      <c r="A168" s="87"/>
      <c r="B168" s="88"/>
      <c r="C168" s="91"/>
      <c r="D168" s="92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3.5" customHeight="1">
      <c r="A169" s="87">
        <v>146.0</v>
      </c>
      <c r="B169" s="88"/>
      <c r="C169" s="91"/>
      <c r="D169" s="92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3.5" customHeight="1">
      <c r="A170" s="87">
        <v>147.0</v>
      </c>
      <c r="B170" s="88"/>
      <c r="C170" s="91"/>
      <c r="D170" s="92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3.5" customHeight="1">
      <c r="A171" s="87">
        <v>148.0</v>
      </c>
      <c r="B171" s="88"/>
      <c r="C171" s="91"/>
      <c r="D171" s="92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3.5" customHeight="1">
      <c r="A172" s="87">
        <v>149.0</v>
      </c>
      <c r="B172" s="88"/>
      <c r="C172" s="91"/>
      <c r="D172" s="92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3.5" customHeight="1">
      <c r="A173" s="87">
        <v>150.0</v>
      </c>
      <c r="B173" s="88"/>
      <c r="C173" s="91"/>
      <c r="D173" s="92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3.5" customHeight="1">
      <c r="A174" s="87">
        <v>151.0</v>
      </c>
      <c r="B174" s="93"/>
      <c r="C174" s="91"/>
      <c r="D174" s="92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3.5" customHeight="1">
      <c r="A175" s="87">
        <v>152.0</v>
      </c>
      <c r="B175" s="88"/>
      <c r="C175" s="91"/>
      <c r="D175" s="92"/>
      <c r="E175" s="33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6.5" customHeight="1">
      <c r="A176" s="87">
        <v>153.0</v>
      </c>
      <c r="B176" s="88"/>
      <c r="C176" s="91"/>
      <c r="D176" s="92"/>
      <c r="E176" s="33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80.25" customHeight="1">
      <c r="A177" s="94"/>
      <c r="B177" s="95" t="s">
        <v>104</v>
      </c>
      <c r="C177" s="75"/>
      <c r="D177" s="67">
        <f>COUNTA(D19:D176)</f>
        <v>35</v>
      </c>
      <c r="E177" s="96" t="s">
        <v>107</v>
      </c>
      <c r="F177" s="97" t="str">
        <f>COUNTIF(#REF!,"3")</f>
        <v>#REF!</v>
      </c>
      <c r="G177" s="97" t="s">
        <v>108</v>
      </c>
      <c r="H177" s="96" t="str">
        <f>COUNTIF(#REF!,"2")</f>
        <v>#REF!</v>
      </c>
      <c r="I177" s="97" t="s">
        <v>109</v>
      </c>
      <c r="J177" s="96" t="str">
        <f>COUNTIF(#REF!,"1")</f>
        <v>#REF!</v>
      </c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</row>
    <row r="178" ht="75.75" customHeight="1">
      <c r="A178" s="98"/>
      <c r="B178" s="67" t="s">
        <v>105</v>
      </c>
      <c r="C178" s="3"/>
      <c r="D178" s="67" t="str">
        <f>COUNTIF(#REF!,"&gt;0")</f>
        <v>#REF!</v>
      </c>
      <c r="E178" s="99" t="s">
        <v>106</v>
      </c>
      <c r="F178" s="100" t="str">
        <f>F177/D178*100</f>
        <v>#REF!</v>
      </c>
      <c r="G178" s="101" t="s">
        <v>110</v>
      </c>
      <c r="H178" s="100" t="str">
        <f>H177/D178*100</f>
        <v>#REF!</v>
      </c>
      <c r="I178" s="101" t="s">
        <v>111</v>
      </c>
      <c r="J178" s="100" t="str">
        <f>J177/D178*100</f>
        <v>#REF!</v>
      </c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21.0" customHeight="1">
      <c r="A179" s="1"/>
      <c r="B179" s="1"/>
      <c r="C179" s="33"/>
      <c r="D179" s="102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3.5" customHeight="1">
      <c r="A180" s="1"/>
      <c r="B180" s="1"/>
      <c r="C180" s="33"/>
      <c r="D180" s="102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3.5" customHeight="1">
      <c r="A181" s="1"/>
      <c r="B181" s="1"/>
      <c r="C181" s="33"/>
      <c r="D181" s="102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3.5" customHeight="1">
      <c r="A182" s="1"/>
      <c r="B182" s="1"/>
      <c r="C182" s="33"/>
      <c r="D182" s="102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3.5" customHeight="1">
      <c r="A183" s="1"/>
      <c r="B183" s="1"/>
      <c r="C183" s="33"/>
      <c r="D183" s="102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3.5" customHeight="1">
      <c r="A184" s="1"/>
      <c r="B184" s="1"/>
      <c r="C184" s="33"/>
      <c r="D184" s="102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3.5" customHeight="1">
      <c r="A185" s="1"/>
      <c r="B185" s="1"/>
      <c r="C185" s="33"/>
      <c r="D185" s="102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3.5" customHeight="1">
      <c r="A186" s="1"/>
      <c r="B186" s="1"/>
      <c r="C186" s="33"/>
      <c r="D186" s="102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3.5" customHeight="1">
      <c r="A187" s="1"/>
      <c r="B187" s="1"/>
      <c r="C187" s="33"/>
      <c r="D187" s="102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3.5" customHeight="1">
      <c r="A188" s="1"/>
      <c r="B188" s="1"/>
      <c r="C188" s="33"/>
      <c r="D188" s="102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3.5" customHeight="1">
      <c r="A189" s="1"/>
      <c r="B189" s="1"/>
      <c r="C189" s="33"/>
      <c r="D189" s="102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3.5" customHeight="1">
      <c r="A190" s="1"/>
      <c r="B190" s="1"/>
      <c r="C190" s="33"/>
      <c r="D190" s="102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3.5" customHeight="1">
      <c r="A191" s="1"/>
      <c r="B191" s="1"/>
      <c r="C191" s="33"/>
      <c r="D191" s="102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3.5" customHeight="1">
      <c r="A192" s="1"/>
      <c r="B192" s="1"/>
      <c r="C192" s="33"/>
      <c r="D192" s="102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3.5" customHeight="1">
      <c r="A193" s="1"/>
      <c r="B193" s="1"/>
      <c r="C193" s="33"/>
      <c r="D193" s="102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3.5" customHeight="1">
      <c r="A194" s="1"/>
      <c r="B194" s="1"/>
      <c r="C194" s="33"/>
      <c r="D194" s="102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3.5" customHeight="1">
      <c r="A195" s="1"/>
      <c r="B195" s="1"/>
      <c r="C195" s="33"/>
      <c r="D195" s="102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3.5" customHeight="1">
      <c r="A196" s="1"/>
      <c r="B196" s="1"/>
      <c r="C196" s="33"/>
      <c r="D196" s="102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3.5" customHeight="1">
      <c r="A197" s="1"/>
      <c r="B197" s="1"/>
      <c r="C197" s="33"/>
      <c r="D197" s="102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3.5" customHeight="1">
      <c r="A198" s="1"/>
      <c r="B198" s="1"/>
      <c r="C198" s="33"/>
      <c r="D198" s="102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3.5" customHeight="1">
      <c r="A199" s="1"/>
      <c r="B199" s="1"/>
      <c r="C199" s="33"/>
      <c r="D199" s="102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3.5" customHeight="1">
      <c r="A200" s="1"/>
      <c r="B200" s="1"/>
      <c r="C200" s="33"/>
      <c r="D200" s="102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3.5" customHeight="1">
      <c r="A201" s="1"/>
      <c r="B201" s="1"/>
      <c r="C201" s="33"/>
      <c r="D201" s="102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3.5" customHeight="1">
      <c r="A202" s="1"/>
      <c r="B202" s="1"/>
      <c r="C202" s="33"/>
      <c r="D202" s="102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3.5" customHeight="1">
      <c r="A203" s="1"/>
      <c r="B203" s="1"/>
      <c r="C203" s="33"/>
      <c r="D203" s="102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3.5" customHeight="1">
      <c r="A204" s="1"/>
      <c r="B204" s="1"/>
      <c r="C204" s="33"/>
      <c r="D204" s="102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3.5" customHeight="1">
      <c r="A205" s="1"/>
      <c r="B205" s="1"/>
      <c r="C205" s="33"/>
      <c r="D205" s="102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3.5" customHeight="1">
      <c r="A206" s="1"/>
      <c r="B206" s="1"/>
      <c r="C206" s="33"/>
      <c r="D206" s="102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3.5" customHeight="1">
      <c r="A207" s="1"/>
      <c r="B207" s="1"/>
      <c r="C207" s="33"/>
      <c r="D207" s="102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3.5" customHeight="1">
      <c r="A208" s="1"/>
      <c r="B208" s="1"/>
      <c r="C208" s="33"/>
      <c r="D208" s="102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3.5" customHeight="1">
      <c r="A209" s="1"/>
      <c r="B209" s="1"/>
      <c r="C209" s="33"/>
      <c r="D209" s="102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3.5" customHeight="1">
      <c r="A210" s="1"/>
      <c r="B210" s="1"/>
      <c r="C210" s="33"/>
      <c r="D210" s="102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3.5" customHeight="1">
      <c r="A211" s="1"/>
      <c r="B211" s="1"/>
      <c r="C211" s="33"/>
      <c r="D211" s="102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3.5" customHeight="1">
      <c r="A212" s="1"/>
      <c r="B212" s="1"/>
      <c r="C212" s="33"/>
      <c r="D212" s="102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3.5" customHeight="1">
      <c r="A213" s="1"/>
      <c r="B213" s="1"/>
      <c r="C213" s="33"/>
      <c r="D213" s="102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3.5" customHeight="1">
      <c r="A214" s="1"/>
      <c r="B214" s="1"/>
      <c r="C214" s="33"/>
      <c r="D214" s="102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3.5" customHeight="1">
      <c r="A215" s="1"/>
      <c r="B215" s="1"/>
      <c r="C215" s="33"/>
      <c r="D215" s="102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3.5" customHeight="1">
      <c r="A216" s="1"/>
      <c r="B216" s="1"/>
      <c r="C216" s="33"/>
      <c r="D216" s="102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3.5" customHeight="1">
      <c r="A217" s="1"/>
      <c r="B217" s="1"/>
      <c r="C217" s="33"/>
      <c r="D217" s="102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3.5" customHeight="1">
      <c r="A218" s="1"/>
      <c r="B218" s="1"/>
      <c r="C218" s="33"/>
      <c r="D218" s="102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3.5" customHeight="1">
      <c r="A219" s="1"/>
      <c r="B219" s="1"/>
      <c r="C219" s="33"/>
      <c r="D219" s="102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3.5" customHeight="1">
      <c r="A220" s="1"/>
      <c r="B220" s="1"/>
      <c r="C220" s="33"/>
      <c r="D220" s="102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3.5" customHeight="1">
      <c r="A221" s="1"/>
      <c r="B221" s="1"/>
      <c r="C221" s="33"/>
      <c r="D221" s="102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3.5" customHeight="1">
      <c r="A222" s="1"/>
      <c r="B222" s="1"/>
      <c r="C222" s="33"/>
      <c r="D222" s="102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3.5" customHeight="1">
      <c r="A223" s="1"/>
      <c r="B223" s="1"/>
      <c r="C223" s="33"/>
      <c r="D223" s="102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3.5" customHeight="1">
      <c r="A224" s="1"/>
      <c r="B224" s="1"/>
      <c r="C224" s="33"/>
      <c r="D224" s="102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3.5" customHeight="1">
      <c r="A225" s="1"/>
      <c r="B225" s="1"/>
      <c r="C225" s="33"/>
      <c r="D225" s="102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3.5" customHeight="1">
      <c r="A226" s="1"/>
      <c r="B226" s="1"/>
      <c r="C226" s="33"/>
      <c r="D226" s="102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3.5" customHeight="1">
      <c r="A227" s="1"/>
      <c r="B227" s="1"/>
      <c r="C227" s="33"/>
      <c r="D227" s="102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3.5" customHeight="1">
      <c r="A228" s="1"/>
      <c r="B228" s="1"/>
      <c r="C228" s="33"/>
      <c r="D228" s="102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3.5" customHeight="1">
      <c r="A229" s="1"/>
      <c r="B229" s="1"/>
      <c r="C229" s="33"/>
      <c r="D229" s="102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3.5" customHeight="1">
      <c r="A230" s="1"/>
      <c r="B230" s="1"/>
      <c r="C230" s="33"/>
      <c r="D230" s="102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3.5" customHeight="1">
      <c r="A231" s="1"/>
      <c r="B231" s="1"/>
      <c r="C231" s="33"/>
      <c r="D231" s="102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3.5" customHeight="1">
      <c r="A232" s="1"/>
      <c r="B232" s="1"/>
      <c r="C232" s="33"/>
      <c r="D232" s="102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3.5" customHeight="1">
      <c r="A233" s="1"/>
      <c r="B233" s="1"/>
      <c r="C233" s="33"/>
      <c r="D233" s="102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3.5" customHeight="1">
      <c r="A234" s="1"/>
      <c r="B234" s="1"/>
      <c r="C234" s="33"/>
      <c r="D234" s="102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3.5" customHeight="1">
      <c r="A235" s="1"/>
      <c r="B235" s="1"/>
      <c r="C235" s="33"/>
      <c r="D235" s="102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3.5" customHeight="1">
      <c r="A236" s="1"/>
      <c r="B236" s="1"/>
      <c r="C236" s="33"/>
      <c r="D236" s="102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3.5" customHeight="1">
      <c r="A237" s="1"/>
      <c r="B237" s="1"/>
      <c r="C237" s="33"/>
      <c r="D237" s="102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3.5" customHeight="1">
      <c r="A238" s="1"/>
      <c r="B238" s="1"/>
      <c r="C238" s="33"/>
      <c r="D238" s="102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3.5" customHeight="1">
      <c r="A239" s="1"/>
      <c r="B239" s="1"/>
      <c r="C239" s="33"/>
      <c r="D239" s="102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3.5" customHeight="1">
      <c r="A240" s="1"/>
      <c r="B240" s="1"/>
      <c r="C240" s="33"/>
      <c r="D240" s="102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3.5" customHeight="1">
      <c r="A241" s="1"/>
      <c r="B241" s="1"/>
      <c r="C241" s="33"/>
      <c r="D241" s="102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3.5" customHeight="1">
      <c r="A242" s="1"/>
      <c r="B242" s="1"/>
      <c r="C242" s="33"/>
      <c r="D242" s="102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3.5" customHeight="1">
      <c r="A243" s="1"/>
      <c r="B243" s="1"/>
      <c r="C243" s="33"/>
      <c r="D243" s="102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3.5" customHeight="1">
      <c r="A244" s="1"/>
      <c r="B244" s="1"/>
      <c r="C244" s="33"/>
      <c r="D244" s="102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3.5" customHeight="1">
      <c r="A245" s="1"/>
      <c r="B245" s="1"/>
      <c r="C245" s="33"/>
      <c r="D245" s="102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3.5" customHeight="1">
      <c r="A246" s="1"/>
      <c r="B246" s="1"/>
      <c r="C246" s="33"/>
      <c r="D246" s="102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3.5" customHeight="1">
      <c r="A247" s="1"/>
      <c r="B247" s="1"/>
      <c r="C247" s="33"/>
      <c r="D247" s="102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3.5" customHeight="1">
      <c r="A248" s="1"/>
      <c r="B248" s="1"/>
      <c r="C248" s="33"/>
      <c r="D248" s="102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3.5" customHeight="1">
      <c r="A249" s="1"/>
      <c r="B249" s="1"/>
      <c r="C249" s="33"/>
      <c r="D249" s="102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3.5" customHeight="1">
      <c r="A250" s="1"/>
      <c r="B250" s="1"/>
      <c r="C250" s="33"/>
      <c r="D250" s="102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3.5" customHeight="1">
      <c r="A251" s="1"/>
      <c r="B251" s="1"/>
      <c r="C251" s="33"/>
      <c r="D251" s="102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3.5" customHeight="1">
      <c r="A252" s="1"/>
      <c r="B252" s="1"/>
      <c r="C252" s="33"/>
      <c r="D252" s="102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3.5" customHeight="1">
      <c r="A253" s="1"/>
      <c r="B253" s="1"/>
      <c r="C253" s="33"/>
      <c r="D253" s="102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3.5" customHeight="1">
      <c r="A254" s="1"/>
      <c r="B254" s="1"/>
      <c r="C254" s="33"/>
      <c r="D254" s="102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3.5" customHeight="1">
      <c r="A255" s="1"/>
      <c r="B255" s="1"/>
      <c r="C255" s="33"/>
      <c r="D255" s="102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3.5" customHeight="1">
      <c r="A256" s="1"/>
      <c r="B256" s="1"/>
      <c r="C256" s="33"/>
      <c r="D256" s="102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3.5" customHeight="1">
      <c r="A257" s="1"/>
      <c r="B257" s="1"/>
      <c r="C257" s="33"/>
      <c r="D257" s="102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3.5" customHeight="1">
      <c r="A258" s="1"/>
      <c r="B258" s="1"/>
      <c r="C258" s="33"/>
      <c r="D258" s="102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3.5" customHeight="1">
      <c r="A259" s="1"/>
      <c r="B259" s="1"/>
      <c r="C259" s="33"/>
      <c r="D259" s="102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3.5" customHeight="1">
      <c r="A260" s="1"/>
      <c r="B260" s="1"/>
      <c r="C260" s="33"/>
      <c r="D260" s="102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3.5" customHeight="1">
      <c r="A261" s="1"/>
      <c r="B261" s="1"/>
      <c r="C261" s="33"/>
      <c r="D261" s="102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3.5" customHeight="1">
      <c r="A262" s="1"/>
      <c r="B262" s="1"/>
      <c r="C262" s="33"/>
      <c r="D262" s="102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3.5" customHeight="1">
      <c r="A263" s="1"/>
      <c r="B263" s="1"/>
      <c r="C263" s="33"/>
      <c r="D263" s="102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3.5" customHeight="1">
      <c r="A264" s="1"/>
      <c r="B264" s="1"/>
      <c r="C264" s="33"/>
      <c r="D264" s="102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3.5" customHeight="1">
      <c r="A265" s="1"/>
      <c r="B265" s="1"/>
      <c r="C265" s="33"/>
      <c r="D265" s="102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3.5" customHeight="1">
      <c r="A266" s="1"/>
      <c r="B266" s="1"/>
      <c r="C266" s="33"/>
      <c r="D266" s="102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3.5" customHeight="1">
      <c r="A267" s="1"/>
      <c r="B267" s="1"/>
      <c r="C267" s="33"/>
      <c r="D267" s="102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3.5" customHeight="1">
      <c r="A268" s="1"/>
      <c r="B268" s="1"/>
      <c r="C268" s="33"/>
      <c r="D268" s="102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3.5" customHeight="1">
      <c r="A269" s="1"/>
      <c r="B269" s="1"/>
      <c r="C269" s="33"/>
      <c r="D269" s="102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3.5" customHeight="1">
      <c r="A270" s="1"/>
      <c r="B270" s="1"/>
      <c r="C270" s="33"/>
      <c r="D270" s="102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3.5" customHeight="1">
      <c r="A271" s="1"/>
      <c r="B271" s="1"/>
      <c r="C271" s="33"/>
      <c r="D271" s="102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3.5" customHeight="1">
      <c r="A272" s="1"/>
      <c r="B272" s="1"/>
      <c r="C272" s="33"/>
      <c r="D272" s="102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3.5" customHeight="1">
      <c r="A273" s="1"/>
      <c r="B273" s="1"/>
      <c r="C273" s="33"/>
      <c r="D273" s="102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3.5" customHeight="1">
      <c r="A274" s="1"/>
      <c r="B274" s="1"/>
      <c r="C274" s="33"/>
      <c r="D274" s="102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3.5" customHeight="1">
      <c r="A275" s="1"/>
      <c r="B275" s="1"/>
      <c r="C275" s="33"/>
      <c r="D275" s="102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3.5" customHeight="1">
      <c r="A276" s="1"/>
      <c r="B276" s="1"/>
      <c r="C276" s="33"/>
      <c r="D276" s="102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3.5" customHeight="1">
      <c r="A277" s="1"/>
      <c r="B277" s="1"/>
      <c r="C277" s="33"/>
      <c r="D277" s="102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3.5" customHeight="1">
      <c r="A278" s="1"/>
      <c r="B278" s="1"/>
      <c r="C278" s="33"/>
      <c r="D278" s="102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3.5" customHeight="1">
      <c r="A279" s="1"/>
      <c r="B279" s="1"/>
      <c r="C279" s="33"/>
      <c r="D279" s="102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3.5" customHeight="1">
      <c r="A280" s="1"/>
      <c r="B280" s="1"/>
      <c r="C280" s="33"/>
      <c r="D280" s="102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3.5" customHeight="1">
      <c r="A281" s="1"/>
      <c r="B281" s="1"/>
      <c r="C281" s="33"/>
      <c r="D281" s="102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3.5" customHeight="1">
      <c r="A282" s="1"/>
      <c r="B282" s="1"/>
      <c r="C282" s="33"/>
      <c r="D282" s="102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3.5" customHeight="1">
      <c r="A283" s="1"/>
      <c r="B283" s="1"/>
      <c r="C283" s="33"/>
      <c r="D283" s="102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3.5" customHeight="1">
      <c r="A284" s="1"/>
      <c r="B284" s="1"/>
      <c r="C284" s="33"/>
      <c r="D284" s="102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3.5" customHeight="1">
      <c r="A285" s="1"/>
      <c r="B285" s="1"/>
      <c r="C285" s="33"/>
      <c r="D285" s="102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3.5" customHeight="1">
      <c r="A286" s="1"/>
      <c r="B286" s="1"/>
      <c r="C286" s="33"/>
      <c r="D286" s="102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3.5" customHeight="1">
      <c r="A287" s="1"/>
      <c r="B287" s="1"/>
      <c r="C287" s="33"/>
      <c r="D287" s="102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3.5" customHeight="1">
      <c r="A288" s="1"/>
      <c r="B288" s="1"/>
      <c r="C288" s="33"/>
      <c r="D288" s="102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3.5" customHeight="1">
      <c r="A289" s="1"/>
      <c r="B289" s="1"/>
      <c r="C289" s="33"/>
      <c r="D289" s="102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3.5" customHeight="1">
      <c r="A290" s="1"/>
      <c r="B290" s="1"/>
      <c r="C290" s="33"/>
      <c r="D290" s="102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3.5" customHeight="1">
      <c r="A291" s="1"/>
      <c r="B291" s="1"/>
      <c r="C291" s="33"/>
      <c r="D291" s="102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3.5" customHeight="1">
      <c r="A292" s="1"/>
      <c r="B292" s="1"/>
      <c r="C292" s="33"/>
      <c r="D292" s="102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3.5" customHeight="1">
      <c r="A293" s="1"/>
      <c r="B293" s="1"/>
      <c r="C293" s="33"/>
      <c r="D293" s="102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3.5" customHeight="1">
      <c r="A294" s="1"/>
      <c r="B294" s="1"/>
      <c r="C294" s="33"/>
      <c r="D294" s="102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3.5" customHeight="1">
      <c r="A295" s="1"/>
      <c r="B295" s="1"/>
      <c r="C295" s="33"/>
      <c r="D295" s="102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3.5" customHeight="1">
      <c r="A296" s="1"/>
      <c r="B296" s="1"/>
      <c r="C296" s="33"/>
      <c r="D296" s="102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3.5" customHeight="1">
      <c r="A297" s="1"/>
      <c r="B297" s="1"/>
      <c r="C297" s="33"/>
      <c r="D297" s="102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3.5" customHeight="1">
      <c r="A298" s="1"/>
      <c r="B298" s="1"/>
      <c r="C298" s="33"/>
      <c r="D298" s="102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3.5" customHeight="1">
      <c r="A299" s="1"/>
      <c r="B299" s="1"/>
      <c r="C299" s="33"/>
      <c r="D299" s="102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3.5" customHeight="1">
      <c r="A300" s="1"/>
      <c r="B300" s="1"/>
      <c r="C300" s="33"/>
      <c r="D300" s="102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3.5" customHeight="1">
      <c r="A301" s="1"/>
      <c r="B301" s="1"/>
      <c r="C301" s="33"/>
      <c r="D301" s="102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3.5" customHeight="1">
      <c r="A302" s="1"/>
      <c r="B302" s="1"/>
      <c r="C302" s="33"/>
      <c r="D302" s="102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3.5" customHeight="1">
      <c r="A303" s="1"/>
      <c r="B303" s="1"/>
      <c r="C303" s="33"/>
      <c r="D303" s="102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3.5" customHeight="1">
      <c r="A304" s="1"/>
      <c r="B304" s="1"/>
      <c r="C304" s="33"/>
      <c r="D304" s="102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3.5" customHeight="1">
      <c r="A305" s="1"/>
      <c r="B305" s="1"/>
      <c r="C305" s="33"/>
      <c r="D305" s="102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3.5" customHeight="1">
      <c r="A306" s="1"/>
      <c r="B306" s="1"/>
      <c r="C306" s="33"/>
      <c r="D306" s="102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3.5" customHeight="1">
      <c r="A307" s="1"/>
      <c r="B307" s="1"/>
      <c r="C307" s="33"/>
      <c r="D307" s="102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3.5" customHeight="1">
      <c r="A308" s="1"/>
      <c r="B308" s="1"/>
      <c r="C308" s="33"/>
      <c r="D308" s="102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3.5" customHeight="1">
      <c r="A309" s="1"/>
      <c r="B309" s="1"/>
      <c r="C309" s="33"/>
      <c r="D309" s="102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3.5" customHeight="1">
      <c r="A310" s="1"/>
      <c r="B310" s="1"/>
      <c r="C310" s="33"/>
      <c r="D310" s="102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3.5" customHeight="1">
      <c r="A311" s="1"/>
      <c r="B311" s="1"/>
      <c r="C311" s="33"/>
      <c r="D311" s="102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3.5" customHeight="1">
      <c r="A312" s="1"/>
      <c r="B312" s="1"/>
      <c r="C312" s="33"/>
      <c r="D312" s="102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3.5" customHeight="1">
      <c r="A313" s="1"/>
      <c r="B313" s="1"/>
      <c r="C313" s="33"/>
      <c r="D313" s="102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3.5" customHeight="1">
      <c r="A314" s="1"/>
      <c r="B314" s="1"/>
      <c r="C314" s="33"/>
      <c r="D314" s="102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3.5" customHeight="1">
      <c r="A315" s="1"/>
      <c r="B315" s="1"/>
      <c r="C315" s="33"/>
      <c r="D315" s="102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3.5" customHeight="1">
      <c r="A316" s="1"/>
      <c r="B316" s="1"/>
      <c r="C316" s="33"/>
      <c r="D316" s="102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3.5" customHeight="1">
      <c r="A317" s="1"/>
      <c r="B317" s="1"/>
      <c r="C317" s="33"/>
      <c r="D317" s="102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3.5" customHeight="1">
      <c r="A318" s="1"/>
      <c r="B318" s="1"/>
      <c r="C318" s="33"/>
      <c r="D318" s="102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3.5" customHeight="1">
      <c r="A319" s="1"/>
      <c r="B319" s="1"/>
      <c r="C319" s="33"/>
      <c r="D319" s="102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3.5" customHeight="1">
      <c r="A320" s="1"/>
      <c r="B320" s="1"/>
      <c r="C320" s="33"/>
      <c r="D320" s="102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3.5" customHeight="1">
      <c r="A321" s="1"/>
      <c r="B321" s="1"/>
      <c r="C321" s="33"/>
      <c r="D321" s="102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3.5" customHeight="1">
      <c r="A322" s="1"/>
      <c r="B322" s="1"/>
      <c r="C322" s="33"/>
      <c r="D322" s="102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3.5" customHeight="1">
      <c r="A323" s="1"/>
      <c r="B323" s="1"/>
      <c r="C323" s="33"/>
      <c r="D323" s="102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3.5" customHeight="1">
      <c r="A324" s="1"/>
      <c r="B324" s="1"/>
      <c r="C324" s="33"/>
      <c r="D324" s="102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3.5" customHeight="1">
      <c r="A325" s="1"/>
      <c r="B325" s="1"/>
      <c r="C325" s="33"/>
      <c r="D325" s="102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3.5" customHeight="1">
      <c r="A326" s="1"/>
      <c r="B326" s="1"/>
      <c r="C326" s="33"/>
      <c r="D326" s="102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3.5" customHeight="1">
      <c r="A327" s="1"/>
      <c r="B327" s="1"/>
      <c r="C327" s="33"/>
      <c r="D327" s="102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3.5" customHeight="1">
      <c r="A328" s="1"/>
      <c r="B328" s="1"/>
      <c r="C328" s="33"/>
      <c r="D328" s="102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3.5" customHeight="1">
      <c r="A329" s="1"/>
      <c r="B329" s="1"/>
      <c r="C329" s="33"/>
      <c r="D329" s="102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3.5" customHeight="1">
      <c r="A330" s="1"/>
      <c r="B330" s="1"/>
      <c r="C330" s="33"/>
      <c r="D330" s="102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3.5" customHeight="1">
      <c r="A331" s="1"/>
      <c r="B331" s="1"/>
      <c r="C331" s="33"/>
      <c r="D331" s="102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3.5" customHeight="1">
      <c r="A332" s="1"/>
      <c r="B332" s="1"/>
      <c r="C332" s="33"/>
      <c r="D332" s="102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3.5" customHeight="1">
      <c r="A333" s="1"/>
      <c r="B333" s="1"/>
      <c r="C333" s="33"/>
      <c r="D333" s="102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3.5" customHeight="1">
      <c r="A334" s="1"/>
      <c r="B334" s="1"/>
      <c r="C334" s="33"/>
      <c r="D334" s="102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3.5" customHeight="1">
      <c r="A335" s="1"/>
      <c r="B335" s="1"/>
      <c r="C335" s="33"/>
      <c r="D335" s="102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3.5" customHeight="1">
      <c r="A336" s="1"/>
      <c r="B336" s="1"/>
      <c r="C336" s="33"/>
      <c r="D336" s="102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3.5" customHeight="1">
      <c r="A337" s="1"/>
      <c r="B337" s="1"/>
      <c r="C337" s="33"/>
      <c r="D337" s="102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3.5" customHeight="1">
      <c r="A338" s="1"/>
      <c r="B338" s="1"/>
      <c r="C338" s="33"/>
      <c r="D338" s="102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3.5" customHeight="1">
      <c r="A339" s="1"/>
      <c r="B339" s="1"/>
      <c r="C339" s="33"/>
      <c r="D339" s="102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3.5" customHeight="1">
      <c r="A340" s="1"/>
      <c r="B340" s="1"/>
      <c r="C340" s="33"/>
      <c r="D340" s="102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3.5" customHeight="1">
      <c r="A341" s="1"/>
      <c r="B341" s="1"/>
      <c r="C341" s="33"/>
      <c r="D341" s="102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3.5" customHeight="1">
      <c r="A342" s="1"/>
      <c r="B342" s="1"/>
      <c r="C342" s="33"/>
      <c r="D342" s="102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3.5" customHeight="1">
      <c r="A343" s="1"/>
      <c r="B343" s="1"/>
      <c r="C343" s="33"/>
      <c r="D343" s="102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3.5" customHeight="1">
      <c r="A344" s="1"/>
      <c r="B344" s="1"/>
      <c r="C344" s="33"/>
      <c r="D344" s="102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3.5" customHeight="1">
      <c r="A345" s="1"/>
      <c r="B345" s="1"/>
      <c r="C345" s="33"/>
      <c r="D345" s="102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3.5" customHeight="1">
      <c r="A346" s="1"/>
      <c r="B346" s="1"/>
      <c r="C346" s="33"/>
      <c r="D346" s="102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3.5" customHeight="1">
      <c r="A347" s="1"/>
      <c r="B347" s="1"/>
      <c r="C347" s="33"/>
      <c r="D347" s="102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3.5" customHeight="1">
      <c r="A348" s="1"/>
      <c r="B348" s="1"/>
      <c r="C348" s="33"/>
      <c r="D348" s="102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3.5" customHeight="1">
      <c r="A349" s="1"/>
      <c r="B349" s="1"/>
      <c r="C349" s="33"/>
      <c r="D349" s="102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3.5" customHeight="1">
      <c r="A350" s="1"/>
      <c r="B350" s="1"/>
      <c r="C350" s="33"/>
      <c r="D350" s="102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3.5" customHeight="1">
      <c r="A351" s="1"/>
      <c r="B351" s="1"/>
      <c r="C351" s="33"/>
      <c r="D351" s="102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3.5" customHeight="1">
      <c r="A352" s="1"/>
      <c r="B352" s="1"/>
      <c r="C352" s="33"/>
      <c r="D352" s="102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3.5" customHeight="1">
      <c r="A353" s="1"/>
      <c r="B353" s="1"/>
      <c r="C353" s="33"/>
      <c r="D353" s="102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3.5" customHeight="1">
      <c r="A354" s="1"/>
      <c r="B354" s="1"/>
      <c r="C354" s="33"/>
      <c r="D354" s="102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3.5" customHeight="1">
      <c r="A355" s="1"/>
      <c r="B355" s="1"/>
      <c r="C355" s="33"/>
      <c r="D355" s="102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3.5" customHeight="1">
      <c r="A356" s="1"/>
      <c r="B356" s="1"/>
      <c r="C356" s="33"/>
      <c r="D356" s="102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3.5" customHeight="1">
      <c r="A357" s="1"/>
      <c r="B357" s="1"/>
      <c r="C357" s="33"/>
      <c r="D357" s="102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3.5" customHeight="1">
      <c r="A358" s="1"/>
      <c r="B358" s="1"/>
      <c r="C358" s="33"/>
      <c r="D358" s="102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3.5" customHeight="1">
      <c r="A359" s="1"/>
      <c r="B359" s="1"/>
      <c r="C359" s="33"/>
      <c r="D359" s="102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3.5" customHeight="1">
      <c r="A360" s="1"/>
      <c r="B360" s="1"/>
      <c r="C360" s="33"/>
      <c r="D360" s="102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3.5" customHeight="1">
      <c r="A361" s="1"/>
      <c r="B361" s="1"/>
      <c r="C361" s="33"/>
      <c r="D361" s="102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3.5" customHeight="1">
      <c r="A362" s="1"/>
      <c r="B362" s="1"/>
      <c r="C362" s="33"/>
      <c r="D362" s="102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3.5" customHeight="1">
      <c r="A363" s="1"/>
      <c r="B363" s="1"/>
      <c r="C363" s="33"/>
      <c r="D363" s="102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3.5" customHeight="1">
      <c r="A364" s="1"/>
      <c r="B364" s="1"/>
      <c r="C364" s="33"/>
      <c r="D364" s="102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3.5" customHeight="1">
      <c r="A365" s="1"/>
      <c r="B365" s="1"/>
      <c r="C365" s="33"/>
      <c r="D365" s="102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3.5" customHeight="1">
      <c r="A366" s="1"/>
      <c r="B366" s="1"/>
      <c r="C366" s="33"/>
      <c r="D366" s="102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3.5" customHeight="1">
      <c r="A367" s="1"/>
      <c r="B367" s="1"/>
      <c r="C367" s="33"/>
      <c r="D367" s="102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3.5" customHeight="1">
      <c r="A368" s="1"/>
      <c r="B368" s="1"/>
      <c r="C368" s="33"/>
      <c r="D368" s="102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3.5" customHeight="1">
      <c r="A369" s="1"/>
      <c r="B369" s="1"/>
      <c r="C369" s="33"/>
      <c r="D369" s="102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3.5" customHeight="1">
      <c r="A370" s="1"/>
      <c r="B370" s="1"/>
      <c r="C370" s="33"/>
      <c r="D370" s="102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3.5" customHeight="1">
      <c r="A371" s="1"/>
      <c r="B371" s="1"/>
      <c r="C371" s="33"/>
      <c r="D371" s="102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3.5" customHeight="1">
      <c r="A372" s="1"/>
      <c r="B372" s="1"/>
      <c r="C372" s="33"/>
      <c r="D372" s="102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3.5" customHeight="1">
      <c r="A373" s="1"/>
      <c r="B373" s="1"/>
      <c r="C373" s="33"/>
      <c r="D373" s="102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3.5" customHeight="1">
      <c r="A374" s="1"/>
      <c r="B374" s="1"/>
      <c r="C374" s="33"/>
      <c r="D374" s="102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3.5" customHeight="1">
      <c r="A375" s="1"/>
      <c r="B375" s="1"/>
      <c r="C375" s="33"/>
      <c r="D375" s="102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3.5" customHeight="1">
      <c r="A376" s="1"/>
      <c r="B376" s="1"/>
      <c r="C376" s="33"/>
      <c r="D376" s="102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3.5" customHeight="1">
      <c r="A377" s="1"/>
      <c r="B377" s="1"/>
      <c r="C377" s="33"/>
      <c r="D377" s="102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3.5" customHeight="1">
      <c r="A378" s="1"/>
      <c r="B378" s="1"/>
      <c r="C378" s="33"/>
      <c r="D378" s="102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3.5" customHeight="1">
      <c r="A379" s="1"/>
      <c r="B379" s="1"/>
      <c r="C379" s="33"/>
      <c r="D379" s="102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3.5" customHeight="1">
      <c r="A380" s="1"/>
      <c r="B380" s="1"/>
      <c r="C380" s="33"/>
      <c r="D380" s="102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3.5" customHeight="1">
      <c r="A381" s="1"/>
      <c r="B381" s="1"/>
      <c r="C381" s="33"/>
      <c r="D381" s="102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3.5" customHeight="1">
      <c r="A382" s="1"/>
      <c r="B382" s="1"/>
      <c r="C382" s="33"/>
      <c r="D382" s="102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3.5" customHeight="1">
      <c r="A383" s="1"/>
      <c r="B383" s="1"/>
      <c r="C383" s="33"/>
      <c r="D383" s="102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3.5" customHeight="1">
      <c r="A384" s="1"/>
      <c r="B384" s="1"/>
      <c r="C384" s="33"/>
      <c r="D384" s="102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3.5" customHeight="1">
      <c r="A385" s="1"/>
      <c r="B385" s="1"/>
      <c r="C385" s="33"/>
      <c r="D385" s="102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3.5" customHeight="1">
      <c r="A386" s="1"/>
      <c r="B386" s="1"/>
      <c r="C386" s="33"/>
      <c r="D386" s="102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3.5" customHeight="1">
      <c r="A387" s="1"/>
      <c r="B387" s="1"/>
      <c r="C387" s="33"/>
      <c r="D387" s="102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3.5" customHeight="1">
      <c r="A388" s="1"/>
      <c r="B388" s="1"/>
      <c r="C388" s="33"/>
      <c r="D388" s="102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3.5" customHeight="1">
      <c r="A389" s="1"/>
      <c r="B389" s="1"/>
      <c r="C389" s="33"/>
      <c r="D389" s="102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3.5" customHeight="1">
      <c r="A390" s="1"/>
      <c r="B390" s="1"/>
      <c r="C390" s="33"/>
      <c r="D390" s="102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3.5" customHeight="1">
      <c r="A391" s="1"/>
      <c r="B391" s="1"/>
      <c r="C391" s="33"/>
      <c r="D391" s="102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3.5" customHeight="1">
      <c r="A392" s="1"/>
      <c r="B392" s="1"/>
      <c r="C392" s="33"/>
      <c r="D392" s="102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3.5" customHeight="1">
      <c r="A393" s="1"/>
      <c r="B393" s="1"/>
      <c r="C393" s="33"/>
      <c r="D393" s="102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3.5" customHeight="1">
      <c r="A394" s="1"/>
      <c r="B394" s="1"/>
      <c r="C394" s="33"/>
      <c r="D394" s="102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3.5" customHeight="1">
      <c r="A395" s="1"/>
      <c r="B395" s="1"/>
      <c r="C395" s="33"/>
      <c r="D395" s="102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3.5" customHeight="1">
      <c r="A396" s="1"/>
      <c r="B396" s="1"/>
      <c r="C396" s="33"/>
      <c r="D396" s="102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3.5" customHeight="1">
      <c r="A397" s="1"/>
      <c r="B397" s="1"/>
      <c r="C397" s="33"/>
      <c r="D397" s="102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3.5" customHeight="1">
      <c r="A398" s="1"/>
      <c r="B398" s="1"/>
      <c r="C398" s="33"/>
      <c r="D398" s="102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3.5" customHeight="1">
      <c r="A399" s="1"/>
      <c r="B399" s="1"/>
      <c r="C399" s="33"/>
      <c r="D399" s="102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3.5" customHeight="1">
      <c r="A400" s="1"/>
      <c r="B400" s="1"/>
      <c r="C400" s="33"/>
      <c r="D400" s="102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3.5" customHeight="1">
      <c r="A401" s="1"/>
      <c r="B401" s="1"/>
      <c r="C401" s="33"/>
      <c r="D401" s="102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3.5" customHeight="1">
      <c r="A402" s="1"/>
      <c r="B402" s="1"/>
      <c r="C402" s="33"/>
      <c r="D402" s="102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3.5" customHeight="1">
      <c r="A403" s="1"/>
      <c r="B403" s="1"/>
      <c r="C403" s="33"/>
      <c r="D403" s="102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3.5" customHeight="1">
      <c r="A404" s="1"/>
      <c r="B404" s="1"/>
      <c r="C404" s="33"/>
      <c r="D404" s="102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3.5" customHeight="1">
      <c r="A405" s="1"/>
      <c r="B405" s="1"/>
      <c r="C405" s="33"/>
      <c r="D405" s="102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3.5" customHeight="1">
      <c r="A406" s="1"/>
      <c r="B406" s="1"/>
      <c r="C406" s="33"/>
      <c r="D406" s="102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3.5" customHeight="1">
      <c r="A407" s="1"/>
      <c r="B407" s="1"/>
      <c r="C407" s="33"/>
      <c r="D407" s="102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3.5" customHeight="1">
      <c r="A408" s="1"/>
      <c r="B408" s="1"/>
      <c r="C408" s="33"/>
      <c r="D408" s="102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3.5" customHeight="1">
      <c r="A409" s="1"/>
      <c r="B409" s="1"/>
      <c r="C409" s="33"/>
      <c r="D409" s="102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3.5" customHeight="1">
      <c r="A410" s="1"/>
      <c r="B410" s="1"/>
      <c r="C410" s="33"/>
      <c r="D410" s="102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3.5" customHeight="1">
      <c r="A411" s="1"/>
      <c r="B411" s="1"/>
      <c r="C411" s="33"/>
      <c r="D411" s="102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3.5" customHeight="1">
      <c r="A412" s="1"/>
      <c r="B412" s="1"/>
      <c r="C412" s="33"/>
      <c r="D412" s="102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3.5" customHeight="1">
      <c r="A413" s="1"/>
      <c r="B413" s="1"/>
      <c r="C413" s="33"/>
      <c r="D413" s="102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3.5" customHeight="1">
      <c r="A414" s="1"/>
      <c r="B414" s="1"/>
      <c r="C414" s="33"/>
      <c r="D414" s="102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3.5" customHeight="1">
      <c r="A415" s="1"/>
      <c r="B415" s="1"/>
      <c r="C415" s="33"/>
      <c r="D415" s="102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3.5" customHeight="1">
      <c r="A416" s="1"/>
      <c r="B416" s="1"/>
      <c r="C416" s="33"/>
      <c r="D416" s="102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3.5" customHeight="1">
      <c r="A417" s="1"/>
      <c r="B417" s="1"/>
      <c r="C417" s="33"/>
      <c r="D417" s="102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3.5" customHeight="1">
      <c r="A418" s="1"/>
      <c r="B418" s="1"/>
      <c r="C418" s="33"/>
      <c r="D418" s="102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3.5" customHeight="1">
      <c r="A419" s="1"/>
      <c r="B419" s="1"/>
      <c r="C419" s="33"/>
      <c r="D419" s="102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3.5" customHeight="1">
      <c r="A420" s="1"/>
      <c r="B420" s="1"/>
      <c r="C420" s="33"/>
      <c r="D420" s="102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3.5" customHeight="1">
      <c r="A421" s="1"/>
      <c r="B421" s="1"/>
      <c r="C421" s="33"/>
      <c r="D421" s="102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3.5" customHeight="1">
      <c r="A422" s="1"/>
      <c r="B422" s="1"/>
      <c r="C422" s="33"/>
      <c r="D422" s="102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3.5" customHeight="1">
      <c r="A423" s="1"/>
      <c r="B423" s="1"/>
      <c r="C423" s="33"/>
      <c r="D423" s="102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3.5" customHeight="1">
      <c r="A424" s="1"/>
      <c r="B424" s="1"/>
      <c r="C424" s="33"/>
      <c r="D424" s="102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3.5" customHeight="1">
      <c r="A425" s="1"/>
      <c r="B425" s="1"/>
      <c r="C425" s="33"/>
      <c r="D425" s="102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3.5" customHeight="1">
      <c r="A426" s="1"/>
      <c r="B426" s="1"/>
      <c r="C426" s="33"/>
      <c r="D426" s="102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3.5" customHeight="1">
      <c r="A427" s="1"/>
      <c r="B427" s="1"/>
      <c r="C427" s="33"/>
      <c r="D427" s="102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3.5" customHeight="1">
      <c r="A428" s="1"/>
      <c r="B428" s="1"/>
      <c r="C428" s="33"/>
      <c r="D428" s="102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3.5" customHeight="1">
      <c r="A429" s="1"/>
      <c r="B429" s="1"/>
      <c r="C429" s="33"/>
      <c r="D429" s="102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3.5" customHeight="1">
      <c r="A430" s="1"/>
      <c r="B430" s="1"/>
      <c r="C430" s="33"/>
      <c r="D430" s="102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3.5" customHeight="1">
      <c r="A431" s="1"/>
      <c r="B431" s="1"/>
      <c r="C431" s="33"/>
      <c r="D431" s="102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3.5" customHeight="1">
      <c r="A432" s="1"/>
      <c r="B432" s="1"/>
      <c r="C432" s="33"/>
      <c r="D432" s="102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3.5" customHeight="1">
      <c r="A433" s="1"/>
      <c r="B433" s="1"/>
      <c r="C433" s="33"/>
      <c r="D433" s="102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3.5" customHeight="1">
      <c r="A434" s="1"/>
      <c r="B434" s="1"/>
      <c r="C434" s="33"/>
      <c r="D434" s="102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3.5" customHeight="1">
      <c r="A435" s="1"/>
      <c r="B435" s="1"/>
      <c r="C435" s="33"/>
      <c r="D435" s="102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3.5" customHeight="1">
      <c r="A436" s="1"/>
      <c r="B436" s="1"/>
      <c r="C436" s="33"/>
      <c r="D436" s="102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3.5" customHeight="1">
      <c r="A437" s="1"/>
      <c r="B437" s="1"/>
      <c r="C437" s="33"/>
      <c r="D437" s="102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3.5" customHeight="1">
      <c r="A438" s="1"/>
      <c r="B438" s="1"/>
      <c r="C438" s="33"/>
      <c r="D438" s="102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3.5" customHeight="1">
      <c r="A439" s="1"/>
      <c r="B439" s="1"/>
      <c r="C439" s="33"/>
      <c r="D439" s="102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3.5" customHeight="1">
      <c r="A440" s="1"/>
      <c r="B440" s="1"/>
      <c r="C440" s="33"/>
      <c r="D440" s="102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3.5" customHeight="1">
      <c r="A441" s="1"/>
      <c r="B441" s="1"/>
      <c r="C441" s="33"/>
      <c r="D441" s="102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3.5" customHeight="1">
      <c r="A442" s="1"/>
      <c r="B442" s="1"/>
      <c r="C442" s="33"/>
      <c r="D442" s="102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3.5" customHeight="1">
      <c r="A443" s="1"/>
      <c r="B443" s="1"/>
      <c r="C443" s="33"/>
      <c r="D443" s="102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3.5" customHeight="1">
      <c r="A444" s="1"/>
      <c r="B444" s="1"/>
      <c r="C444" s="33"/>
      <c r="D444" s="102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3.5" customHeight="1">
      <c r="A445" s="1"/>
      <c r="B445" s="1"/>
      <c r="C445" s="33"/>
      <c r="D445" s="102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3.5" customHeight="1">
      <c r="A446" s="1"/>
      <c r="B446" s="1"/>
      <c r="C446" s="33"/>
      <c r="D446" s="102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3.5" customHeight="1">
      <c r="A447" s="1"/>
      <c r="B447" s="1"/>
      <c r="C447" s="33"/>
      <c r="D447" s="102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3.5" customHeight="1">
      <c r="A448" s="1"/>
      <c r="B448" s="1"/>
      <c r="C448" s="33"/>
      <c r="D448" s="102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3.5" customHeight="1">
      <c r="A449" s="1"/>
      <c r="B449" s="1"/>
      <c r="C449" s="33"/>
      <c r="D449" s="102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3.5" customHeight="1">
      <c r="A450" s="1"/>
      <c r="B450" s="1"/>
      <c r="C450" s="33"/>
      <c r="D450" s="102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3.5" customHeight="1">
      <c r="A451" s="1"/>
      <c r="B451" s="1"/>
      <c r="C451" s="33"/>
      <c r="D451" s="102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3.5" customHeight="1">
      <c r="A452" s="1"/>
      <c r="B452" s="1"/>
      <c r="C452" s="33"/>
      <c r="D452" s="102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3.5" customHeight="1">
      <c r="A453" s="1"/>
      <c r="B453" s="1"/>
      <c r="C453" s="33"/>
      <c r="D453" s="102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3.5" customHeight="1">
      <c r="A454" s="1"/>
      <c r="B454" s="1"/>
      <c r="C454" s="33"/>
      <c r="D454" s="102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3.5" customHeight="1">
      <c r="A455" s="1"/>
      <c r="B455" s="1"/>
      <c r="C455" s="33"/>
      <c r="D455" s="102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3.5" customHeight="1">
      <c r="A456" s="1"/>
      <c r="B456" s="1"/>
      <c r="C456" s="33"/>
      <c r="D456" s="102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3.5" customHeight="1">
      <c r="A457" s="1"/>
      <c r="B457" s="1"/>
      <c r="C457" s="33"/>
      <c r="D457" s="102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3.5" customHeight="1">
      <c r="A458" s="1"/>
      <c r="B458" s="1"/>
      <c r="C458" s="33"/>
      <c r="D458" s="102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3.5" customHeight="1">
      <c r="A459" s="1"/>
      <c r="B459" s="1"/>
      <c r="C459" s="33"/>
      <c r="D459" s="102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3.5" customHeight="1">
      <c r="A460" s="1"/>
      <c r="B460" s="1"/>
      <c r="C460" s="33"/>
      <c r="D460" s="102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3.5" customHeight="1">
      <c r="A461" s="1"/>
      <c r="B461" s="1"/>
      <c r="C461" s="33"/>
      <c r="D461" s="102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3.5" customHeight="1">
      <c r="A462" s="1"/>
      <c r="B462" s="1"/>
      <c r="C462" s="33"/>
      <c r="D462" s="102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3.5" customHeight="1">
      <c r="A463" s="1"/>
      <c r="B463" s="1"/>
      <c r="C463" s="33"/>
      <c r="D463" s="102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3.5" customHeight="1">
      <c r="A464" s="1"/>
      <c r="B464" s="1"/>
      <c r="C464" s="33"/>
      <c r="D464" s="102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3.5" customHeight="1">
      <c r="A465" s="1"/>
      <c r="B465" s="1"/>
      <c r="C465" s="33"/>
      <c r="D465" s="102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3.5" customHeight="1">
      <c r="A466" s="1"/>
      <c r="B466" s="1"/>
      <c r="C466" s="33"/>
      <c r="D466" s="102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3.5" customHeight="1">
      <c r="A467" s="1"/>
      <c r="B467" s="1"/>
      <c r="C467" s="33"/>
      <c r="D467" s="102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3.5" customHeight="1">
      <c r="A468" s="1"/>
      <c r="B468" s="1"/>
      <c r="C468" s="33"/>
      <c r="D468" s="102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3.5" customHeight="1">
      <c r="A469" s="1"/>
      <c r="B469" s="1"/>
      <c r="C469" s="33"/>
      <c r="D469" s="102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3.5" customHeight="1">
      <c r="A470" s="1"/>
      <c r="B470" s="1"/>
      <c r="C470" s="33"/>
      <c r="D470" s="102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3.5" customHeight="1">
      <c r="A471" s="1"/>
      <c r="B471" s="1"/>
      <c r="C471" s="33"/>
      <c r="D471" s="102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3.5" customHeight="1">
      <c r="A472" s="1"/>
      <c r="B472" s="1"/>
      <c r="C472" s="33"/>
      <c r="D472" s="102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3.5" customHeight="1">
      <c r="A473" s="1"/>
      <c r="B473" s="1"/>
      <c r="C473" s="33"/>
      <c r="D473" s="102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3.5" customHeight="1">
      <c r="A474" s="1"/>
      <c r="B474" s="1"/>
      <c r="C474" s="33"/>
      <c r="D474" s="102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3.5" customHeight="1">
      <c r="A475" s="1"/>
      <c r="B475" s="1"/>
      <c r="C475" s="33"/>
      <c r="D475" s="102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3.5" customHeight="1">
      <c r="A476" s="1"/>
      <c r="B476" s="1"/>
      <c r="C476" s="33"/>
      <c r="D476" s="102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3.5" customHeight="1">
      <c r="A477" s="1"/>
      <c r="B477" s="1"/>
      <c r="C477" s="33"/>
      <c r="D477" s="102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3.5" customHeight="1">
      <c r="A478" s="1"/>
      <c r="B478" s="1"/>
      <c r="C478" s="33"/>
      <c r="D478" s="102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3.5" customHeight="1">
      <c r="A479" s="1"/>
      <c r="B479" s="1"/>
      <c r="C479" s="33"/>
      <c r="D479" s="102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3.5" customHeight="1">
      <c r="A480" s="1"/>
      <c r="B480" s="1"/>
      <c r="C480" s="33"/>
      <c r="D480" s="102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3.5" customHeight="1">
      <c r="A481" s="1"/>
      <c r="B481" s="1"/>
      <c r="C481" s="33"/>
      <c r="D481" s="102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3.5" customHeight="1">
      <c r="A482" s="1"/>
      <c r="B482" s="1"/>
      <c r="C482" s="33"/>
      <c r="D482" s="102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3.5" customHeight="1">
      <c r="A483" s="1"/>
      <c r="B483" s="1"/>
      <c r="C483" s="33"/>
      <c r="D483" s="102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3.5" customHeight="1">
      <c r="A484" s="1"/>
      <c r="B484" s="1"/>
      <c r="C484" s="33"/>
      <c r="D484" s="102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3.5" customHeight="1">
      <c r="A485" s="1"/>
      <c r="B485" s="1"/>
      <c r="C485" s="33"/>
      <c r="D485" s="102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3.5" customHeight="1">
      <c r="A486" s="1"/>
      <c r="B486" s="1"/>
      <c r="C486" s="33"/>
      <c r="D486" s="102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3.5" customHeight="1">
      <c r="A487" s="1"/>
      <c r="B487" s="1"/>
      <c r="C487" s="33"/>
      <c r="D487" s="102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3.5" customHeight="1">
      <c r="A488" s="1"/>
      <c r="B488" s="1"/>
      <c r="C488" s="33"/>
      <c r="D488" s="102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3.5" customHeight="1">
      <c r="A489" s="1"/>
      <c r="B489" s="1"/>
      <c r="C489" s="33"/>
      <c r="D489" s="102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3.5" customHeight="1">
      <c r="A490" s="1"/>
      <c r="B490" s="1"/>
      <c r="C490" s="33"/>
      <c r="D490" s="102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3.5" customHeight="1">
      <c r="A491" s="1"/>
      <c r="B491" s="1"/>
      <c r="C491" s="33"/>
      <c r="D491" s="102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3.5" customHeight="1">
      <c r="A492" s="1"/>
      <c r="B492" s="1"/>
      <c r="C492" s="33"/>
      <c r="D492" s="102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3.5" customHeight="1">
      <c r="A493" s="1"/>
      <c r="B493" s="1"/>
      <c r="C493" s="33"/>
      <c r="D493" s="102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3.5" customHeight="1">
      <c r="A494" s="1"/>
      <c r="B494" s="1"/>
      <c r="C494" s="33"/>
      <c r="D494" s="102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3.5" customHeight="1">
      <c r="A495" s="1"/>
      <c r="B495" s="1"/>
      <c r="C495" s="33"/>
      <c r="D495" s="102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3.5" customHeight="1">
      <c r="A496" s="1"/>
      <c r="B496" s="1"/>
      <c r="C496" s="33"/>
      <c r="D496" s="102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3.5" customHeight="1">
      <c r="A497" s="1"/>
      <c r="B497" s="1"/>
      <c r="C497" s="33"/>
      <c r="D497" s="102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3.5" customHeight="1">
      <c r="A498" s="1"/>
      <c r="B498" s="1"/>
      <c r="C498" s="33"/>
      <c r="D498" s="102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3.5" customHeight="1">
      <c r="A499" s="1"/>
      <c r="B499" s="1"/>
      <c r="C499" s="33"/>
      <c r="D499" s="102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3.5" customHeight="1">
      <c r="A500" s="1"/>
      <c r="B500" s="1"/>
      <c r="C500" s="33"/>
      <c r="D500" s="102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3.5" customHeight="1">
      <c r="A501" s="1"/>
      <c r="B501" s="1"/>
      <c r="C501" s="33"/>
      <c r="D501" s="102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3.5" customHeight="1">
      <c r="A502" s="1"/>
      <c r="B502" s="1"/>
      <c r="C502" s="33"/>
      <c r="D502" s="102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3.5" customHeight="1">
      <c r="A503" s="1"/>
      <c r="B503" s="1"/>
      <c r="C503" s="33"/>
      <c r="D503" s="102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3.5" customHeight="1">
      <c r="A504" s="1"/>
      <c r="B504" s="1"/>
      <c r="C504" s="33"/>
      <c r="D504" s="102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3.5" customHeight="1">
      <c r="A505" s="1"/>
      <c r="B505" s="1"/>
      <c r="C505" s="33"/>
      <c r="D505" s="102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3.5" customHeight="1">
      <c r="A506" s="1"/>
      <c r="B506" s="1"/>
      <c r="C506" s="33"/>
      <c r="D506" s="102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3.5" customHeight="1">
      <c r="A507" s="1"/>
      <c r="B507" s="1"/>
      <c r="C507" s="33"/>
      <c r="D507" s="102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3.5" customHeight="1">
      <c r="A508" s="1"/>
      <c r="B508" s="1"/>
      <c r="C508" s="33"/>
      <c r="D508" s="102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3.5" customHeight="1">
      <c r="A509" s="1"/>
      <c r="B509" s="1"/>
      <c r="C509" s="33"/>
      <c r="D509" s="102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3.5" customHeight="1">
      <c r="A510" s="1"/>
      <c r="B510" s="1"/>
      <c r="C510" s="33"/>
      <c r="D510" s="102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3.5" customHeight="1">
      <c r="A511" s="1"/>
      <c r="B511" s="1"/>
      <c r="C511" s="33"/>
      <c r="D511" s="102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3.5" customHeight="1">
      <c r="A512" s="1"/>
      <c r="B512" s="1"/>
      <c r="C512" s="33"/>
      <c r="D512" s="102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3.5" customHeight="1">
      <c r="A513" s="1"/>
      <c r="B513" s="1"/>
      <c r="C513" s="33"/>
      <c r="D513" s="102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3.5" customHeight="1">
      <c r="A514" s="1"/>
      <c r="B514" s="1"/>
      <c r="C514" s="33"/>
      <c r="D514" s="102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3.5" customHeight="1">
      <c r="A515" s="1"/>
      <c r="B515" s="1"/>
      <c r="C515" s="33"/>
      <c r="D515" s="102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3.5" customHeight="1">
      <c r="A516" s="1"/>
      <c r="B516" s="1"/>
      <c r="C516" s="33"/>
      <c r="D516" s="102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3.5" customHeight="1">
      <c r="A517" s="1"/>
      <c r="B517" s="1"/>
      <c r="C517" s="33"/>
      <c r="D517" s="102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3.5" customHeight="1">
      <c r="A518" s="1"/>
      <c r="B518" s="1"/>
      <c r="C518" s="33"/>
      <c r="D518" s="102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3.5" customHeight="1">
      <c r="A519" s="1"/>
      <c r="B519" s="1"/>
      <c r="C519" s="33"/>
      <c r="D519" s="102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3.5" customHeight="1">
      <c r="A520" s="1"/>
      <c r="B520" s="1"/>
      <c r="C520" s="33"/>
      <c r="D520" s="102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3.5" customHeight="1">
      <c r="A521" s="1"/>
      <c r="B521" s="1"/>
      <c r="C521" s="33"/>
      <c r="D521" s="102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3.5" customHeight="1">
      <c r="A522" s="1"/>
      <c r="B522" s="1"/>
      <c r="C522" s="33"/>
      <c r="D522" s="102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3.5" customHeight="1">
      <c r="A523" s="1"/>
      <c r="B523" s="1"/>
      <c r="C523" s="33"/>
      <c r="D523" s="102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3.5" customHeight="1">
      <c r="A524" s="1"/>
      <c r="B524" s="1"/>
      <c r="C524" s="33"/>
      <c r="D524" s="102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3.5" customHeight="1">
      <c r="A525" s="1"/>
      <c r="B525" s="1"/>
      <c r="C525" s="33"/>
      <c r="D525" s="102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3.5" customHeight="1">
      <c r="A526" s="1"/>
      <c r="B526" s="1"/>
      <c r="C526" s="33"/>
      <c r="D526" s="102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3.5" customHeight="1">
      <c r="A527" s="1"/>
      <c r="B527" s="1"/>
      <c r="C527" s="33"/>
      <c r="D527" s="102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3.5" customHeight="1">
      <c r="A528" s="1"/>
      <c r="B528" s="1"/>
      <c r="C528" s="33"/>
      <c r="D528" s="102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3.5" customHeight="1">
      <c r="A529" s="1"/>
      <c r="B529" s="1"/>
      <c r="C529" s="33"/>
      <c r="D529" s="102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3.5" customHeight="1">
      <c r="A530" s="1"/>
      <c r="B530" s="1"/>
      <c r="C530" s="33"/>
      <c r="D530" s="102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3.5" customHeight="1">
      <c r="A531" s="1"/>
      <c r="B531" s="1"/>
      <c r="C531" s="33"/>
      <c r="D531" s="102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3.5" customHeight="1">
      <c r="A532" s="1"/>
      <c r="B532" s="1"/>
      <c r="C532" s="33"/>
      <c r="D532" s="102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3.5" customHeight="1">
      <c r="A533" s="1"/>
      <c r="B533" s="1"/>
      <c r="C533" s="33"/>
      <c r="D533" s="102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3.5" customHeight="1">
      <c r="A534" s="1"/>
      <c r="B534" s="1"/>
      <c r="C534" s="33"/>
      <c r="D534" s="102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3.5" customHeight="1">
      <c r="A535" s="1"/>
      <c r="B535" s="1"/>
      <c r="C535" s="33"/>
      <c r="D535" s="102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3.5" customHeight="1">
      <c r="A536" s="1"/>
      <c r="B536" s="1"/>
      <c r="C536" s="33"/>
      <c r="D536" s="102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3.5" customHeight="1">
      <c r="A537" s="1"/>
      <c r="B537" s="1"/>
      <c r="C537" s="33"/>
      <c r="D537" s="102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3.5" customHeight="1">
      <c r="A538" s="1"/>
      <c r="B538" s="1"/>
      <c r="C538" s="33"/>
      <c r="D538" s="102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3.5" customHeight="1">
      <c r="A539" s="1"/>
      <c r="B539" s="1"/>
      <c r="C539" s="33"/>
      <c r="D539" s="102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3.5" customHeight="1">
      <c r="A540" s="1"/>
      <c r="B540" s="1"/>
      <c r="C540" s="33"/>
      <c r="D540" s="102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3.5" customHeight="1">
      <c r="A541" s="1"/>
      <c r="B541" s="1"/>
      <c r="C541" s="33"/>
      <c r="D541" s="102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3.5" customHeight="1">
      <c r="A542" s="1"/>
      <c r="B542" s="1"/>
      <c r="C542" s="33"/>
      <c r="D542" s="102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3.5" customHeight="1">
      <c r="A543" s="1"/>
      <c r="B543" s="1"/>
      <c r="C543" s="33"/>
      <c r="D543" s="102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3.5" customHeight="1">
      <c r="A544" s="1"/>
      <c r="B544" s="1"/>
      <c r="C544" s="33"/>
      <c r="D544" s="102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3.5" customHeight="1">
      <c r="A545" s="1"/>
      <c r="B545" s="1"/>
      <c r="C545" s="33"/>
      <c r="D545" s="102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3.5" customHeight="1">
      <c r="A546" s="1"/>
      <c r="B546" s="1"/>
      <c r="C546" s="33"/>
      <c r="D546" s="102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3.5" customHeight="1">
      <c r="A547" s="1"/>
      <c r="B547" s="1"/>
      <c r="C547" s="33"/>
      <c r="D547" s="102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3.5" customHeight="1">
      <c r="A548" s="1"/>
      <c r="B548" s="1"/>
      <c r="C548" s="33"/>
      <c r="D548" s="102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3.5" customHeight="1">
      <c r="A549" s="1"/>
      <c r="B549" s="1"/>
      <c r="C549" s="33"/>
      <c r="D549" s="102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3.5" customHeight="1">
      <c r="A550" s="1"/>
      <c r="B550" s="1"/>
      <c r="C550" s="33"/>
      <c r="D550" s="102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3.5" customHeight="1">
      <c r="A551" s="1"/>
      <c r="B551" s="1"/>
      <c r="C551" s="33"/>
      <c r="D551" s="102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3.5" customHeight="1">
      <c r="A552" s="1"/>
      <c r="B552" s="1"/>
      <c r="C552" s="33"/>
      <c r="D552" s="102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3.5" customHeight="1">
      <c r="A553" s="1"/>
      <c r="B553" s="1"/>
      <c r="C553" s="33"/>
      <c r="D553" s="102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3.5" customHeight="1">
      <c r="A554" s="1"/>
      <c r="B554" s="1"/>
      <c r="C554" s="33"/>
      <c r="D554" s="102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3.5" customHeight="1">
      <c r="A555" s="1"/>
      <c r="B555" s="1"/>
      <c r="C555" s="33"/>
      <c r="D555" s="102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3.5" customHeight="1">
      <c r="A556" s="1"/>
      <c r="B556" s="1"/>
      <c r="C556" s="33"/>
      <c r="D556" s="102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3.5" customHeight="1">
      <c r="A557" s="1"/>
      <c r="B557" s="1"/>
      <c r="C557" s="33"/>
      <c r="D557" s="102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3.5" customHeight="1">
      <c r="A558" s="1"/>
      <c r="B558" s="1"/>
      <c r="C558" s="33"/>
      <c r="D558" s="102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3.5" customHeight="1">
      <c r="A559" s="1"/>
      <c r="B559" s="1"/>
      <c r="C559" s="33"/>
      <c r="D559" s="102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3.5" customHeight="1">
      <c r="A560" s="1"/>
      <c r="B560" s="1"/>
      <c r="C560" s="33"/>
      <c r="D560" s="102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3.5" customHeight="1">
      <c r="A561" s="1"/>
      <c r="B561" s="1"/>
      <c r="C561" s="33"/>
      <c r="D561" s="102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3.5" customHeight="1">
      <c r="A562" s="1"/>
      <c r="B562" s="1"/>
      <c r="C562" s="33"/>
      <c r="D562" s="102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3.5" customHeight="1">
      <c r="A563" s="1"/>
      <c r="B563" s="1"/>
      <c r="C563" s="33"/>
      <c r="D563" s="102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3.5" customHeight="1">
      <c r="A564" s="1"/>
      <c r="B564" s="1"/>
      <c r="C564" s="33"/>
      <c r="D564" s="102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3.5" customHeight="1">
      <c r="A565" s="1"/>
      <c r="B565" s="1"/>
      <c r="C565" s="33"/>
      <c r="D565" s="102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3.5" customHeight="1">
      <c r="A566" s="1"/>
      <c r="B566" s="1"/>
      <c r="C566" s="33"/>
      <c r="D566" s="102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3.5" customHeight="1">
      <c r="A567" s="1"/>
      <c r="B567" s="1"/>
      <c r="C567" s="33"/>
      <c r="D567" s="102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3.5" customHeight="1">
      <c r="A568" s="1"/>
      <c r="B568" s="1"/>
      <c r="C568" s="33"/>
      <c r="D568" s="102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3.5" customHeight="1">
      <c r="A569" s="1"/>
      <c r="B569" s="1"/>
      <c r="C569" s="33"/>
      <c r="D569" s="102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3.5" customHeight="1">
      <c r="A570" s="1"/>
      <c r="B570" s="1"/>
      <c r="C570" s="33"/>
      <c r="D570" s="102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3.5" customHeight="1">
      <c r="A571" s="1"/>
      <c r="B571" s="1"/>
      <c r="C571" s="33"/>
      <c r="D571" s="102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3.5" customHeight="1">
      <c r="A572" s="1"/>
      <c r="B572" s="1"/>
      <c r="C572" s="33"/>
      <c r="D572" s="102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3.5" customHeight="1">
      <c r="A573" s="1"/>
      <c r="B573" s="1"/>
      <c r="C573" s="33"/>
      <c r="D573" s="102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3.5" customHeight="1">
      <c r="A574" s="1"/>
      <c r="B574" s="1"/>
      <c r="C574" s="33"/>
      <c r="D574" s="102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3.5" customHeight="1">
      <c r="A575" s="1"/>
      <c r="B575" s="1"/>
      <c r="C575" s="33"/>
      <c r="D575" s="102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3.5" customHeight="1">
      <c r="A576" s="1"/>
      <c r="B576" s="1"/>
      <c r="C576" s="33"/>
      <c r="D576" s="102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3.5" customHeight="1">
      <c r="A577" s="1"/>
      <c r="B577" s="1"/>
      <c r="C577" s="33"/>
      <c r="D577" s="102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3.5" customHeight="1">
      <c r="A578" s="1"/>
      <c r="B578" s="1"/>
      <c r="C578" s="33"/>
      <c r="D578" s="102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3.5" customHeight="1">
      <c r="A579" s="1"/>
      <c r="B579" s="1"/>
      <c r="C579" s="33"/>
      <c r="D579" s="102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3.5" customHeight="1">
      <c r="A580" s="1"/>
      <c r="B580" s="1"/>
      <c r="C580" s="33"/>
      <c r="D580" s="102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3.5" customHeight="1">
      <c r="A581" s="1"/>
      <c r="B581" s="1"/>
      <c r="C581" s="33"/>
      <c r="D581" s="102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3.5" customHeight="1">
      <c r="A582" s="1"/>
      <c r="B582" s="1"/>
      <c r="C582" s="33"/>
      <c r="D582" s="102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3.5" customHeight="1">
      <c r="A583" s="1"/>
      <c r="B583" s="1"/>
      <c r="C583" s="33"/>
      <c r="D583" s="102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3.5" customHeight="1">
      <c r="A584" s="1"/>
      <c r="B584" s="1"/>
      <c r="C584" s="33"/>
      <c r="D584" s="102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3.5" customHeight="1">
      <c r="A585" s="1"/>
      <c r="B585" s="1"/>
      <c r="C585" s="33"/>
      <c r="D585" s="102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3.5" customHeight="1">
      <c r="A586" s="1"/>
      <c r="B586" s="1"/>
      <c r="C586" s="33"/>
      <c r="D586" s="102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3.5" customHeight="1">
      <c r="A587" s="1"/>
      <c r="B587" s="1"/>
      <c r="C587" s="33"/>
      <c r="D587" s="102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3.5" customHeight="1">
      <c r="A588" s="1"/>
      <c r="B588" s="1"/>
      <c r="C588" s="33"/>
      <c r="D588" s="102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3.5" customHeight="1">
      <c r="A589" s="1"/>
      <c r="B589" s="1"/>
      <c r="C589" s="33"/>
      <c r="D589" s="102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3.5" customHeight="1">
      <c r="A590" s="1"/>
      <c r="B590" s="1"/>
      <c r="C590" s="33"/>
      <c r="D590" s="102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3.5" customHeight="1">
      <c r="A591" s="1"/>
      <c r="B591" s="1"/>
      <c r="C591" s="33"/>
      <c r="D591" s="102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3.5" customHeight="1">
      <c r="A592" s="1"/>
      <c r="B592" s="1"/>
      <c r="C592" s="33"/>
      <c r="D592" s="102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3.5" customHeight="1">
      <c r="A593" s="1"/>
      <c r="B593" s="1"/>
      <c r="C593" s="33"/>
      <c r="D593" s="102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3.5" customHeight="1">
      <c r="A594" s="1"/>
      <c r="B594" s="1"/>
      <c r="C594" s="33"/>
      <c r="D594" s="102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3.5" customHeight="1">
      <c r="A595" s="1"/>
      <c r="B595" s="1"/>
      <c r="C595" s="33"/>
      <c r="D595" s="102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3.5" customHeight="1">
      <c r="A596" s="1"/>
      <c r="B596" s="1"/>
      <c r="C596" s="33"/>
      <c r="D596" s="102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3.5" customHeight="1">
      <c r="A597" s="1"/>
      <c r="B597" s="1"/>
      <c r="C597" s="33"/>
      <c r="D597" s="102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3.5" customHeight="1">
      <c r="A598" s="1"/>
      <c r="B598" s="1"/>
      <c r="C598" s="33"/>
      <c r="D598" s="102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3.5" customHeight="1">
      <c r="A599" s="1"/>
      <c r="B599" s="1"/>
      <c r="C599" s="33"/>
      <c r="D599" s="102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3.5" customHeight="1">
      <c r="A600" s="1"/>
      <c r="B600" s="1"/>
      <c r="C600" s="33"/>
      <c r="D600" s="102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3.5" customHeight="1">
      <c r="A601" s="1"/>
      <c r="B601" s="1"/>
      <c r="C601" s="33"/>
      <c r="D601" s="102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3.5" customHeight="1">
      <c r="A602" s="1"/>
      <c r="B602" s="1"/>
      <c r="C602" s="33"/>
      <c r="D602" s="102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3.5" customHeight="1">
      <c r="A603" s="1"/>
      <c r="B603" s="1"/>
      <c r="C603" s="33"/>
      <c r="D603" s="102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3.5" customHeight="1">
      <c r="A604" s="1"/>
      <c r="B604" s="1"/>
      <c r="C604" s="33"/>
      <c r="D604" s="102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3.5" customHeight="1">
      <c r="A605" s="1"/>
      <c r="B605" s="1"/>
      <c r="C605" s="33"/>
      <c r="D605" s="102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3.5" customHeight="1">
      <c r="A606" s="1"/>
      <c r="B606" s="1"/>
      <c r="C606" s="33"/>
      <c r="D606" s="102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3.5" customHeight="1">
      <c r="A607" s="1"/>
      <c r="B607" s="1"/>
      <c r="C607" s="33"/>
      <c r="D607" s="102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3.5" customHeight="1">
      <c r="A608" s="1"/>
      <c r="B608" s="1"/>
      <c r="C608" s="33"/>
      <c r="D608" s="102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3.5" customHeight="1">
      <c r="A609" s="1"/>
      <c r="B609" s="1"/>
      <c r="C609" s="33"/>
      <c r="D609" s="102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3.5" customHeight="1">
      <c r="A610" s="1"/>
      <c r="B610" s="1"/>
      <c r="C610" s="33"/>
      <c r="D610" s="102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3.5" customHeight="1">
      <c r="A611" s="1"/>
      <c r="B611" s="1"/>
      <c r="C611" s="33"/>
      <c r="D611" s="102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3.5" customHeight="1">
      <c r="A612" s="1"/>
      <c r="B612" s="1"/>
      <c r="C612" s="33"/>
      <c r="D612" s="102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3.5" customHeight="1">
      <c r="A613" s="1"/>
      <c r="B613" s="1"/>
      <c r="C613" s="33"/>
      <c r="D613" s="102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3.5" customHeight="1">
      <c r="A614" s="1"/>
      <c r="B614" s="1"/>
      <c r="C614" s="33"/>
      <c r="D614" s="102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3.5" customHeight="1">
      <c r="A615" s="1"/>
      <c r="B615" s="1"/>
      <c r="C615" s="33"/>
      <c r="D615" s="102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3.5" customHeight="1">
      <c r="A616" s="1"/>
      <c r="B616" s="1"/>
      <c r="C616" s="33"/>
      <c r="D616" s="102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3.5" customHeight="1">
      <c r="A617" s="1"/>
      <c r="B617" s="1"/>
      <c r="C617" s="33"/>
      <c r="D617" s="102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3.5" customHeight="1">
      <c r="A618" s="1"/>
      <c r="B618" s="1"/>
      <c r="C618" s="33"/>
      <c r="D618" s="102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3.5" customHeight="1">
      <c r="A619" s="1"/>
      <c r="B619" s="1"/>
      <c r="C619" s="33"/>
      <c r="D619" s="102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3.5" customHeight="1">
      <c r="A620" s="1"/>
      <c r="B620" s="1"/>
      <c r="C620" s="33"/>
      <c r="D620" s="102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3.5" customHeight="1">
      <c r="A621" s="1"/>
      <c r="B621" s="1"/>
      <c r="C621" s="33"/>
      <c r="D621" s="102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3.5" customHeight="1">
      <c r="A622" s="1"/>
      <c r="B622" s="1"/>
      <c r="C622" s="33"/>
      <c r="D622" s="102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3.5" customHeight="1">
      <c r="A623" s="1"/>
      <c r="B623" s="1"/>
      <c r="C623" s="33"/>
      <c r="D623" s="102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3.5" customHeight="1">
      <c r="A624" s="1"/>
      <c r="B624" s="1"/>
      <c r="C624" s="33"/>
      <c r="D624" s="102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3.5" customHeight="1">
      <c r="A625" s="1"/>
      <c r="B625" s="1"/>
      <c r="C625" s="33"/>
      <c r="D625" s="102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3.5" customHeight="1">
      <c r="A626" s="1"/>
      <c r="B626" s="1"/>
      <c r="C626" s="33"/>
      <c r="D626" s="102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3.5" customHeight="1">
      <c r="A627" s="1"/>
      <c r="B627" s="1"/>
      <c r="C627" s="33"/>
      <c r="D627" s="102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3.5" customHeight="1">
      <c r="A628" s="1"/>
      <c r="B628" s="1"/>
      <c r="C628" s="33"/>
      <c r="D628" s="102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3.5" customHeight="1">
      <c r="A629" s="1"/>
      <c r="B629" s="1"/>
      <c r="C629" s="33"/>
      <c r="D629" s="102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3.5" customHeight="1">
      <c r="A630" s="1"/>
      <c r="B630" s="1"/>
      <c r="C630" s="33"/>
      <c r="D630" s="102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3.5" customHeight="1">
      <c r="A631" s="1"/>
      <c r="B631" s="1"/>
      <c r="C631" s="33"/>
      <c r="D631" s="102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3.5" customHeight="1">
      <c r="A632" s="1"/>
      <c r="B632" s="1"/>
      <c r="C632" s="33"/>
      <c r="D632" s="102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3.5" customHeight="1">
      <c r="A633" s="1"/>
      <c r="B633" s="1"/>
      <c r="C633" s="33"/>
      <c r="D633" s="102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3.5" customHeight="1">
      <c r="A634" s="1"/>
      <c r="B634" s="1"/>
      <c r="C634" s="33"/>
      <c r="D634" s="102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3.5" customHeight="1">
      <c r="A635" s="1"/>
      <c r="B635" s="1"/>
      <c r="C635" s="33"/>
      <c r="D635" s="102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3.5" customHeight="1">
      <c r="A636" s="1"/>
      <c r="B636" s="1"/>
      <c r="C636" s="33"/>
      <c r="D636" s="102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3.5" customHeight="1">
      <c r="A637" s="1"/>
      <c r="B637" s="1"/>
      <c r="C637" s="33"/>
      <c r="D637" s="102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3.5" customHeight="1">
      <c r="A638" s="1"/>
      <c r="B638" s="1"/>
      <c r="C638" s="33"/>
      <c r="D638" s="102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3.5" customHeight="1">
      <c r="A639" s="1"/>
      <c r="B639" s="1"/>
      <c r="C639" s="33"/>
      <c r="D639" s="102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3.5" customHeight="1">
      <c r="A640" s="1"/>
      <c r="B640" s="1"/>
      <c r="C640" s="33"/>
      <c r="D640" s="102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3.5" customHeight="1">
      <c r="A641" s="1"/>
      <c r="B641" s="1"/>
      <c r="C641" s="33"/>
      <c r="D641" s="102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3.5" customHeight="1">
      <c r="A642" s="1"/>
      <c r="B642" s="1"/>
      <c r="C642" s="33"/>
      <c r="D642" s="102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3.5" customHeight="1">
      <c r="A643" s="1"/>
      <c r="B643" s="1"/>
      <c r="C643" s="33"/>
      <c r="D643" s="102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3.5" customHeight="1">
      <c r="A644" s="1"/>
      <c r="B644" s="1"/>
      <c r="C644" s="33"/>
      <c r="D644" s="102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3.5" customHeight="1">
      <c r="A645" s="1"/>
      <c r="B645" s="1"/>
      <c r="C645" s="33"/>
      <c r="D645" s="102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3.5" customHeight="1">
      <c r="A646" s="1"/>
      <c r="B646" s="1"/>
      <c r="C646" s="33"/>
      <c r="D646" s="102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3.5" customHeight="1">
      <c r="A647" s="1"/>
      <c r="B647" s="1"/>
      <c r="C647" s="33"/>
      <c r="D647" s="102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3.5" customHeight="1">
      <c r="A648" s="1"/>
      <c r="B648" s="1"/>
      <c r="C648" s="33"/>
      <c r="D648" s="102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3.5" customHeight="1">
      <c r="A649" s="1"/>
      <c r="B649" s="1"/>
      <c r="C649" s="33"/>
      <c r="D649" s="102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3.5" customHeight="1">
      <c r="A650" s="1"/>
      <c r="B650" s="1"/>
      <c r="C650" s="33"/>
      <c r="D650" s="102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3.5" customHeight="1">
      <c r="A651" s="1"/>
      <c r="B651" s="1"/>
      <c r="C651" s="33"/>
      <c r="D651" s="102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3.5" customHeight="1">
      <c r="A652" s="1"/>
      <c r="B652" s="1"/>
      <c r="C652" s="33"/>
      <c r="D652" s="102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3.5" customHeight="1">
      <c r="A653" s="1"/>
      <c r="B653" s="1"/>
      <c r="C653" s="33"/>
      <c r="D653" s="102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3.5" customHeight="1">
      <c r="A654" s="1"/>
      <c r="B654" s="1"/>
      <c r="C654" s="33"/>
      <c r="D654" s="102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3.5" customHeight="1">
      <c r="A655" s="1"/>
      <c r="B655" s="1"/>
      <c r="C655" s="33"/>
      <c r="D655" s="102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3.5" customHeight="1">
      <c r="A656" s="1"/>
      <c r="B656" s="1"/>
      <c r="C656" s="33"/>
      <c r="D656" s="102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3.5" customHeight="1">
      <c r="A657" s="1"/>
      <c r="B657" s="1"/>
      <c r="C657" s="33"/>
      <c r="D657" s="102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3.5" customHeight="1">
      <c r="A658" s="1"/>
      <c r="B658" s="1"/>
      <c r="C658" s="33"/>
      <c r="D658" s="102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3.5" customHeight="1">
      <c r="A659" s="1"/>
      <c r="B659" s="1"/>
      <c r="C659" s="33"/>
      <c r="D659" s="102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3.5" customHeight="1">
      <c r="A660" s="1"/>
      <c r="B660" s="1"/>
      <c r="C660" s="33"/>
      <c r="D660" s="102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3.5" customHeight="1">
      <c r="A661" s="1"/>
      <c r="B661" s="1"/>
      <c r="C661" s="33"/>
      <c r="D661" s="102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3.5" customHeight="1">
      <c r="A662" s="1"/>
      <c r="B662" s="1"/>
      <c r="C662" s="33"/>
      <c r="D662" s="102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3.5" customHeight="1">
      <c r="A663" s="1"/>
      <c r="B663" s="1"/>
      <c r="C663" s="33"/>
      <c r="D663" s="102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3.5" customHeight="1">
      <c r="A664" s="1"/>
      <c r="B664" s="1"/>
      <c r="C664" s="33"/>
      <c r="D664" s="102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3.5" customHeight="1">
      <c r="A665" s="1"/>
      <c r="B665" s="1"/>
      <c r="C665" s="33"/>
      <c r="D665" s="102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3.5" customHeight="1">
      <c r="A666" s="1"/>
      <c r="B666" s="1"/>
      <c r="C666" s="33"/>
      <c r="D666" s="102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3.5" customHeight="1">
      <c r="A667" s="1"/>
      <c r="B667" s="1"/>
      <c r="C667" s="33"/>
      <c r="D667" s="102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3.5" customHeight="1">
      <c r="A668" s="1"/>
      <c r="B668" s="1"/>
      <c r="C668" s="33"/>
      <c r="D668" s="102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3.5" customHeight="1">
      <c r="A669" s="1"/>
      <c r="B669" s="1"/>
      <c r="C669" s="33"/>
      <c r="D669" s="102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3.5" customHeight="1">
      <c r="A670" s="1"/>
      <c r="B670" s="1"/>
      <c r="C670" s="33"/>
      <c r="D670" s="102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3.5" customHeight="1">
      <c r="A671" s="1"/>
      <c r="B671" s="1"/>
      <c r="C671" s="33"/>
      <c r="D671" s="102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3.5" customHeight="1">
      <c r="A672" s="1"/>
      <c r="B672" s="1"/>
      <c r="C672" s="33"/>
      <c r="D672" s="102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3.5" customHeight="1">
      <c r="A673" s="1"/>
      <c r="B673" s="1"/>
      <c r="C673" s="33"/>
      <c r="D673" s="102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3.5" customHeight="1">
      <c r="A674" s="1"/>
      <c r="B674" s="1"/>
      <c r="C674" s="33"/>
      <c r="D674" s="102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3.5" customHeight="1">
      <c r="A675" s="1"/>
      <c r="B675" s="1"/>
      <c r="C675" s="33"/>
      <c r="D675" s="102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3.5" customHeight="1">
      <c r="A676" s="1"/>
      <c r="B676" s="1"/>
      <c r="C676" s="33"/>
      <c r="D676" s="102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3.5" customHeight="1">
      <c r="A677" s="1"/>
      <c r="B677" s="1"/>
      <c r="C677" s="33"/>
      <c r="D677" s="102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3.5" customHeight="1">
      <c r="A678" s="1"/>
      <c r="B678" s="1"/>
      <c r="C678" s="33"/>
      <c r="D678" s="102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3.5" customHeight="1">
      <c r="A679" s="1"/>
      <c r="B679" s="1"/>
      <c r="C679" s="33"/>
      <c r="D679" s="102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3.5" customHeight="1">
      <c r="A680" s="1"/>
      <c r="B680" s="1"/>
      <c r="C680" s="33"/>
      <c r="D680" s="102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3.5" customHeight="1">
      <c r="A681" s="1"/>
      <c r="B681" s="1"/>
      <c r="C681" s="33"/>
      <c r="D681" s="102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3.5" customHeight="1">
      <c r="A682" s="1"/>
      <c r="B682" s="1"/>
      <c r="C682" s="33"/>
      <c r="D682" s="102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3.5" customHeight="1">
      <c r="A683" s="1"/>
      <c r="B683" s="1"/>
      <c r="C683" s="33"/>
      <c r="D683" s="102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3.5" customHeight="1">
      <c r="A684" s="1"/>
      <c r="B684" s="1"/>
      <c r="C684" s="33"/>
      <c r="D684" s="102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3.5" customHeight="1">
      <c r="A685" s="1"/>
      <c r="B685" s="1"/>
      <c r="C685" s="33"/>
      <c r="D685" s="102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3.5" customHeight="1">
      <c r="A686" s="1"/>
      <c r="B686" s="1"/>
      <c r="C686" s="33"/>
      <c r="D686" s="102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3.5" customHeight="1">
      <c r="A687" s="1"/>
      <c r="B687" s="1"/>
      <c r="C687" s="33"/>
      <c r="D687" s="102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3.5" customHeight="1">
      <c r="A688" s="1"/>
      <c r="B688" s="1"/>
      <c r="C688" s="33"/>
      <c r="D688" s="102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3.5" customHeight="1">
      <c r="A689" s="1"/>
      <c r="B689" s="1"/>
      <c r="C689" s="33"/>
      <c r="D689" s="102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3.5" customHeight="1">
      <c r="A690" s="1"/>
      <c r="B690" s="1"/>
      <c r="C690" s="33"/>
      <c r="D690" s="102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3.5" customHeight="1">
      <c r="A691" s="1"/>
      <c r="B691" s="1"/>
      <c r="C691" s="33"/>
      <c r="D691" s="102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3.5" customHeight="1">
      <c r="A692" s="1"/>
      <c r="B692" s="1"/>
      <c r="C692" s="33"/>
      <c r="D692" s="102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3.5" customHeight="1">
      <c r="A693" s="1"/>
      <c r="B693" s="1"/>
      <c r="C693" s="33"/>
      <c r="D693" s="102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3.5" customHeight="1">
      <c r="A694" s="1"/>
      <c r="B694" s="1"/>
      <c r="C694" s="33"/>
      <c r="D694" s="102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3.5" customHeight="1">
      <c r="A695" s="1"/>
      <c r="B695" s="1"/>
      <c r="C695" s="33"/>
      <c r="D695" s="102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3.5" customHeight="1">
      <c r="A696" s="1"/>
      <c r="B696" s="1"/>
      <c r="C696" s="33"/>
      <c r="D696" s="102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3.5" customHeight="1">
      <c r="A697" s="1"/>
      <c r="B697" s="1"/>
      <c r="C697" s="33"/>
      <c r="D697" s="102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3.5" customHeight="1">
      <c r="A698" s="1"/>
      <c r="B698" s="1"/>
      <c r="C698" s="33"/>
      <c r="D698" s="102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3.5" customHeight="1">
      <c r="A699" s="1"/>
      <c r="B699" s="1"/>
      <c r="C699" s="33"/>
      <c r="D699" s="102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3.5" customHeight="1">
      <c r="A700" s="1"/>
      <c r="B700" s="1"/>
      <c r="C700" s="33"/>
      <c r="D700" s="102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3.5" customHeight="1">
      <c r="A701" s="1"/>
      <c r="B701" s="1"/>
      <c r="C701" s="33"/>
      <c r="D701" s="102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3.5" customHeight="1">
      <c r="A702" s="1"/>
      <c r="B702" s="1"/>
      <c r="C702" s="33"/>
      <c r="D702" s="102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3.5" customHeight="1">
      <c r="A703" s="1"/>
      <c r="B703" s="1"/>
      <c r="C703" s="33"/>
      <c r="D703" s="102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3.5" customHeight="1">
      <c r="A704" s="1"/>
      <c r="B704" s="1"/>
      <c r="C704" s="33"/>
      <c r="D704" s="102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3.5" customHeight="1">
      <c r="A705" s="1"/>
      <c r="B705" s="1"/>
      <c r="C705" s="33"/>
      <c r="D705" s="102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3.5" customHeight="1">
      <c r="A706" s="1"/>
      <c r="B706" s="1"/>
      <c r="C706" s="33"/>
      <c r="D706" s="102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3.5" customHeight="1">
      <c r="A707" s="1"/>
      <c r="B707" s="1"/>
      <c r="C707" s="33"/>
      <c r="D707" s="102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3.5" customHeight="1">
      <c r="A708" s="1"/>
      <c r="B708" s="1"/>
      <c r="C708" s="33"/>
      <c r="D708" s="102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3.5" customHeight="1">
      <c r="A709" s="1"/>
      <c r="B709" s="1"/>
      <c r="C709" s="33"/>
      <c r="D709" s="102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3.5" customHeight="1">
      <c r="A710" s="1"/>
      <c r="B710" s="1"/>
      <c r="C710" s="33"/>
      <c r="D710" s="102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3.5" customHeight="1">
      <c r="A711" s="1"/>
      <c r="B711" s="1"/>
      <c r="C711" s="33"/>
      <c r="D711" s="102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3.5" customHeight="1">
      <c r="A712" s="1"/>
      <c r="B712" s="1"/>
      <c r="C712" s="33"/>
      <c r="D712" s="102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3.5" customHeight="1">
      <c r="A713" s="1"/>
      <c r="B713" s="1"/>
      <c r="C713" s="33"/>
      <c r="D713" s="102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3.5" customHeight="1">
      <c r="A714" s="1"/>
      <c r="B714" s="1"/>
      <c r="C714" s="33"/>
      <c r="D714" s="102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3.5" customHeight="1">
      <c r="A715" s="1"/>
      <c r="B715" s="1"/>
      <c r="C715" s="33"/>
      <c r="D715" s="102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3.5" customHeight="1">
      <c r="A716" s="1"/>
      <c r="B716" s="1"/>
      <c r="C716" s="33"/>
      <c r="D716" s="102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3.5" customHeight="1">
      <c r="A717" s="1"/>
      <c r="B717" s="1"/>
      <c r="C717" s="33"/>
      <c r="D717" s="102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3.5" customHeight="1">
      <c r="A718" s="1"/>
      <c r="B718" s="1"/>
      <c r="C718" s="33"/>
      <c r="D718" s="102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3.5" customHeight="1">
      <c r="A719" s="1"/>
      <c r="B719" s="1"/>
      <c r="C719" s="33"/>
      <c r="D719" s="102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3.5" customHeight="1">
      <c r="A720" s="1"/>
      <c r="B720" s="1"/>
      <c r="C720" s="33"/>
      <c r="D720" s="102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3.5" customHeight="1">
      <c r="A721" s="1"/>
      <c r="B721" s="1"/>
      <c r="C721" s="33"/>
      <c r="D721" s="102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3.5" customHeight="1">
      <c r="A722" s="1"/>
      <c r="B722" s="1"/>
      <c r="C722" s="33"/>
      <c r="D722" s="102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3.5" customHeight="1">
      <c r="A723" s="1"/>
      <c r="B723" s="1"/>
      <c r="C723" s="33"/>
      <c r="D723" s="102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3.5" customHeight="1">
      <c r="A724" s="1"/>
      <c r="B724" s="1"/>
      <c r="C724" s="33"/>
      <c r="D724" s="102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3.5" customHeight="1">
      <c r="A725" s="1"/>
      <c r="B725" s="1"/>
      <c r="C725" s="33"/>
      <c r="D725" s="102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3.5" customHeight="1">
      <c r="A726" s="1"/>
      <c r="B726" s="1"/>
      <c r="C726" s="33"/>
      <c r="D726" s="102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3.5" customHeight="1">
      <c r="A727" s="1"/>
      <c r="B727" s="1"/>
      <c r="C727" s="33"/>
      <c r="D727" s="102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3.5" customHeight="1">
      <c r="A728" s="1"/>
      <c r="B728" s="1"/>
      <c r="C728" s="33"/>
      <c r="D728" s="102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3.5" customHeight="1">
      <c r="A729" s="1"/>
      <c r="B729" s="1"/>
      <c r="C729" s="33"/>
      <c r="D729" s="102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3.5" customHeight="1">
      <c r="A730" s="1"/>
      <c r="B730" s="1"/>
      <c r="C730" s="33"/>
      <c r="D730" s="102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3.5" customHeight="1">
      <c r="A731" s="1"/>
      <c r="B731" s="1"/>
      <c r="C731" s="33"/>
      <c r="D731" s="102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3.5" customHeight="1">
      <c r="A732" s="1"/>
      <c r="B732" s="1"/>
      <c r="C732" s="33"/>
      <c r="D732" s="102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3.5" customHeight="1">
      <c r="A733" s="1"/>
      <c r="B733" s="1"/>
      <c r="C733" s="33"/>
      <c r="D733" s="102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3.5" customHeight="1">
      <c r="A734" s="1"/>
      <c r="B734" s="1"/>
      <c r="C734" s="33"/>
      <c r="D734" s="102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3.5" customHeight="1">
      <c r="A735" s="1"/>
      <c r="B735" s="1"/>
      <c r="C735" s="33"/>
      <c r="D735" s="102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3.5" customHeight="1">
      <c r="A736" s="1"/>
      <c r="B736" s="1"/>
      <c r="C736" s="33"/>
      <c r="D736" s="102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3.5" customHeight="1">
      <c r="A737" s="1"/>
      <c r="B737" s="1"/>
      <c r="C737" s="33"/>
      <c r="D737" s="102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3.5" customHeight="1">
      <c r="A738" s="1"/>
      <c r="B738" s="1"/>
      <c r="C738" s="33"/>
      <c r="D738" s="102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3.5" customHeight="1">
      <c r="A739" s="1"/>
      <c r="B739" s="1"/>
      <c r="C739" s="33"/>
      <c r="D739" s="102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3.5" customHeight="1">
      <c r="A740" s="1"/>
      <c r="B740" s="1"/>
      <c r="C740" s="33"/>
      <c r="D740" s="102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3.5" customHeight="1">
      <c r="A741" s="1"/>
      <c r="B741" s="1"/>
      <c r="C741" s="33"/>
      <c r="D741" s="102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3.5" customHeight="1">
      <c r="A742" s="1"/>
      <c r="B742" s="1"/>
      <c r="C742" s="33"/>
      <c r="D742" s="102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3.5" customHeight="1">
      <c r="A743" s="1"/>
      <c r="B743" s="1"/>
      <c r="C743" s="33"/>
      <c r="D743" s="102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3.5" customHeight="1">
      <c r="A744" s="1"/>
      <c r="B744" s="1"/>
      <c r="C744" s="33"/>
      <c r="D744" s="102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3.5" customHeight="1">
      <c r="A745" s="1"/>
      <c r="B745" s="1"/>
      <c r="C745" s="33"/>
      <c r="D745" s="102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3.5" customHeight="1">
      <c r="A746" s="1"/>
      <c r="B746" s="1"/>
      <c r="C746" s="33"/>
      <c r="D746" s="102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3.5" customHeight="1">
      <c r="A747" s="1"/>
      <c r="B747" s="1"/>
      <c r="C747" s="33"/>
      <c r="D747" s="102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3.5" customHeight="1">
      <c r="A748" s="1"/>
      <c r="B748" s="1"/>
      <c r="C748" s="33"/>
      <c r="D748" s="102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3.5" customHeight="1">
      <c r="A749" s="1"/>
      <c r="B749" s="1"/>
      <c r="C749" s="33"/>
      <c r="D749" s="102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3.5" customHeight="1">
      <c r="A750" s="1"/>
      <c r="B750" s="1"/>
      <c r="C750" s="33"/>
      <c r="D750" s="102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3.5" customHeight="1">
      <c r="A751" s="1"/>
      <c r="B751" s="1"/>
      <c r="C751" s="33"/>
      <c r="D751" s="102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3.5" customHeight="1">
      <c r="A752" s="1"/>
      <c r="B752" s="1"/>
      <c r="C752" s="33"/>
      <c r="D752" s="102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3.5" customHeight="1">
      <c r="A753" s="1"/>
      <c r="B753" s="1"/>
      <c r="C753" s="33"/>
      <c r="D753" s="102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3.5" customHeight="1">
      <c r="A754" s="1"/>
      <c r="B754" s="1"/>
      <c r="C754" s="33"/>
      <c r="D754" s="102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3.5" customHeight="1">
      <c r="A755" s="1"/>
      <c r="B755" s="1"/>
      <c r="C755" s="33"/>
      <c r="D755" s="102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3.5" customHeight="1">
      <c r="A756" s="1"/>
      <c r="B756" s="1"/>
      <c r="C756" s="33"/>
      <c r="D756" s="102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3.5" customHeight="1">
      <c r="A757" s="1"/>
      <c r="B757" s="1"/>
      <c r="C757" s="33"/>
      <c r="D757" s="102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3.5" customHeight="1">
      <c r="A758" s="1"/>
      <c r="B758" s="1"/>
      <c r="C758" s="33"/>
      <c r="D758" s="102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3.5" customHeight="1">
      <c r="A759" s="1"/>
      <c r="B759" s="1"/>
      <c r="C759" s="33"/>
      <c r="D759" s="102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3.5" customHeight="1">
      <c r="A760" s="1"/>
      <c r="B760" s="1"/>
      <c r="C760" s="33"/>
      <c r="D760" s="102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3.5" customHeight="1">
      <c r="A761" s="1"/>
      <c r="B761" s="1"/>
      <c r="C761" s="33"/>
      <c r="D761" s="102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3.5" customHeight="1">
      <c r="A762" s="1"/>
      <c r="B762" s="1"/>
      <c r="C762" s="33"/>
      <c r="D762" s="102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3.5" customHeight="1">
      <c r="A763" s="1"/>
      <c r="B763" s="1"/>
      <c r="C763" s="33"/>
      <c r="D763" s="102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3.5" customHeight="1">
      <c r="A764" s="1"/>
      <c r="B764" s="1"/>
      <c r="C764" s="33"/>
      <c r="D764" s="102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3.5" customHeight="1">
      <c r="A765" s="1"/>
      <c r="B765" s="1"/>
      <c r="C765" s="33"/>
      <c r="D765" s="102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3.5" customHeight="1">
      <c r="A766" s="1"/>
      <c r="B766" s="1"/>
      <c r="C766" s="33"/>
      <c r="D766" s="102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3.5" customHeight="1">
      <c r="A767" s="1"/>
      <c r="B767" s="1"/>
      <c r="C767" s="33"/>
      <c r="D767" s="102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3.5" customHeight="1">
      <c r="A768" s="1"/>
      <c r="B768" s="1"/>
      <c r="C768" s="33"/>
      <c r="D768" s="102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3.5" customHeight="1">
      <c r="A769" s="1"/>
      <c r="B769" s="1"/>
      <c r="C769" s="33"/>
      <c r="D769" s="102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3.5" customHeight="1">
      <c r="A770" s="1"/>
      <c r="B770" s="1"/>
      <c r="C770" s="33"/>
      <c r="D770" s="102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3.5" customHeight="1">
      <c r="A771" s="1"/>
      <c r="B771" s="1"/>
      <c r="C771" s="33"/>
      <c r="D771" s="102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3.5" customHeight="1">
      <c r="A772" s="1"/>
      <c r="B772" s="1"/>
      <c r="C772" s="33"/>
      <c r="D772" s="102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3.5" customHeight="1">
      <c r="A773" s="1"/>
      <c r="B773" s="1"/>
      <c r="C773" s="33"/>
      <c r="D773" s="102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3.5" customHeight="1">
      <c r="A774" s="1"/>
      <c r="B774" s="1"/>
      <c r="C774" s="33"/>
      <c r="D774" s="102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3.5" customHeight="1">
      <c r="A775" s="1"/>
      <c r="B775" s="1"/>
      <c r="C775" s="33"/>
      <c r="D775" s="102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3.5" customHeight="1">
      <c r="A776" s="1"/>
      <c r="B776" s="1"/>
      <c r="C776" s="33"/>
      <c r="D776" s="102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3.5" customHeight="1">
      <c r="A777" s="1"/>
      <c r="B777" s="1"/>
      <c r="C777" s="33"/>
      <c r="D777" s="102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3.5" customHeight="1">
      <c r="A778" s="1"/>
      <c r="B778" s="1"/>
      <c r="C778" s="33"/>
      <c r="D778" s="102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3.5" customHeight="1">
      <c r="A779" s="1"/>
      <c r="B779" s="1"/>
      <c r="C779" s="33"/>
      <c r="D779" s="102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3.5" customHeight="1">
      <c r="A780" s="1"/>
      <c r="B780" s="1"/>
      <c r="C780" s="33"/>
      <c r="D780" s="102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3.5" customHeight="1">
      <c r="A781" s="1"/>
      <c r="B781" s="1"/>
      <c r="C781" s="33"/>
      <c r="D781" s="102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3.5" customHeight="1">
      <c r="A782" s="1"/>
      <c r="B782" s="1"/>
      <c r="C782" s="33"/>
      <c r="D782" s="102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3.5" customHeight="1">
      <c r="A783" s="1"/>
      <c r="B783" s="1"/>
      <c r="C783" s="33"/>
      <c r="D783" s="102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3.5" customHeight="1">
      <c r="A784" s="1"/>
      <c r="B784" s="1"/>
      <c r="C784" s="33"/>
      <c r="D784" s="102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3.5" customHeight="1">
      <c r="A785" s="1"/>
      <c r="B785" s="1"/>
      <c r="C785" s="33"/>
      <c r="D785" s="102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3.5" customHeight="1">
      <c r="A786" s="1"/>
      <c r="B786" s="1"/>
      <c r="C786" s="33"/>
      <c r="D786" s="102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3.5" customHeight="1">
      <c r="A787" s="1"/>
      <c r="B787" s="1"/>
      <c r="C787" s="33"/>
      <c r="D787" s="102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3.5" customHeight="1">
      <c r="A788" s="1"/>
      <c r="B788" s="1"/>
      <c r="C788" s="33"/>
      <c r="D788" s="102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3.5" customHeight="1">
      <c r="A789" s="1"/>
      <c r="B789" s="1"/>
      <c r="C789" s="33"/>
      <c r="D789" s="102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3.5" customHeight="1">
      <c r="A790" s="1"/>
      <c r="B790" s="1"/>
      <c r="C790" s="33"/>
      <c r="D790" s="102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3.5" customHeight="1">
      <c r="A791" s="1"/>
      <c r="B791" s="1"/>
      <c r="C791" s="33"/>
      <c r="D791" s="102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3.5" customHeight="1">
      <c r="A792" s="1"/>
      <c r="B792" s="1"/>
      <c r="C792" s="33"/>
      <c r="D792" s="102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3.5" customHeight="1">
      <c r="A793" s="1"/>
      <c r="B793" s="1"/>
      <c r="C793" s="33"/>
      <c r="D793" s="102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3.5" customHeight="1">
      <c r="A794" s="1"/>
      <c r="B794" s="1"/>
      <c r="C794" s="33"/>
      <c r="D794" s="102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3.5" customHeight="1">
      <c r="A795" s="1"/>
      <c r="B795" s="1"/>
      <c r="C795" s="33"/>
      <c r="D795" s="102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3.5" customHeight="1">
      <c r="A796" s="1"/>
      <c r="B796" s="1"/>
      <c r="C796" s="33"/>
      <c r="D796" s="102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3.5" customHeight="1">
      <c r="A797" s="1"/>
      <c r="B797" s="1"/>
      <c r="C797" s="33"/>
      <c r="D797" s="102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3.5" customHeight="1">
      <c r="A798" s="1"/>
      <c r="B798" s="1"/>
      <c r="C798" s="33"/>
      <c r="D798" s="102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3.5" customHeight="1">
      <c r="A799" s="1"/>
      <c r="B799" s="1"/>
      <c r="C799" s="33"/>
      <c r="D799" s="102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3.5" customHeight="1">
      <c r="A800" s="1"/>
      <c r="B800" s="1"/>
      <c r="C800" s="33"/>
      <c r="D800" s="102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3.5" customHeight="1">
      <c r="A801" s="1"/>
      <c r="B801" s="1"/>
      <c r="C801" s="33"/>
      <c r="D801" s="102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3.5" customHeight="1">
      <c r="A802" s="1"/>
      <c r="B802" s="1"/>
      <c r="C802" s="33"/>
      <c r="D802" s="102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3.5" customHeight="1">
      <c r="A803" s="1"/>
      <c r="B803" s="1"/>
      <c r="C803" s="33"/>
      <c r="D803" s="102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3.5" customHeight="1">
      <c r="A804" s="1"/>
      <c r="B804" s="1"/>
      <c r="C804" s="33"/>
      <c r="D804" s="102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3.5" customHeight="1">
      <c r="A805" s="1"/>
      <c r="B805" s="1"/>
      <c r="C805" s="33"/>
      <c r="D805" s="102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3.5" customHeight="1">
      <c r="A806" s="1"/>
      <c r="B806" s="1"/>
      <c r="C806" s="33"/>
      <c r="D806" s="102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3.5" customHeight="1">
      <c r="A807" s="1"/>
      <c r="B807" s="1"/>
      <c r="C807" s="33"/>
      <c r="D807" s="102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3.5" customHeight="1">
      <c r="A808" s="1"/>
      <c r="B808" s="1"/>
      <c r="C808" s="33"/>
      <c r="D808" s="102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3.5" customHeight="1">
      <c r="A809" s="1"/>
      <c r="B809" s="1"/>
      <c r="C809" s="33"/>
      <c r="D809" s="102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3.5" customHeight="1">
      <c r="A810" s="1"/>
      <c r="B810" s="1"/>
      <c r="C810" s="33"/>
      <c r="D810" s="102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3.5" customHeight="1">
      <c r="A811" s="1"/>
      <c r="B811" s="1"/>
      <c r="C811" s="33"/>
      <c r="D811" s="102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3.5" customHeight="1">
      <c r="A812" s="1"/>
      <c r="B812" s="1"/>
      <c r="C812" s="33"/>
      <c r="D812" s="102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3.5" customHeight="1">
      <c r="A813" s="1"/>
      <c r="B813" s="1"/>
      <c r="C813" s="33"/>
      <c r="D813" s="102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3.5" customHeight="1">
      <c r="A814" s="1"/>
      <c r="B814" s="1"/>
      <c r="C814" s="33"/>
      <c r="D814" s="102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3.5" customHeight="1">
      <c r="A815" s="1"/>
      <c r="B815" s="1"/>
      <c r="C815" s="33"/>
      <c r="D815" s="102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3.5" customHeight="1">
      <c r="A816" s="1"/>
      <c r="B816" s="1"/>
      <c r="C816" s="33"/>
      <c r="D816" s="102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3.5" customHeight="1">
      <c r="A817" s="1"/>
      <c r="B817" s="1"/>
      <c r="C817" s="33"/>
      <c r="D817" s="102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3.5" customHeight="1">
      <c r="A818" s="1"/>
      <c r="B818" s="1"/>
      <c r="C818" s="33"/>
      <c r="D818" s="102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3.5" customHeight="1">
      <c r="A819" s="1"/>
      <c r="B819" s="1"/>
      <c r="C819" s="33"/>
      <c r="D819" s="102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3.5" customHeight="1">
      <c r="A820" s="1"/>
      <c r="B820" s="1"/>
      <c r="C820" s="33"/>
      <c r="D820" s="102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3.5" customHeight="1">
      <c r="A821" s="1"/>
      <c r="B821" s="1"/>
      <c r="C821" s="33"/>
      <c r="D821" s="102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3.5" customHeight="1">
      <c r="A822" s="1"/>
      <c r="B822" s="1"/>
      <c r="C822" s="33"/>
      <c r="D822" s="102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3.5" customHeight="1">
      <c r="A823" s="1"/>
      <c r="B823" s="1"/>
      <c r="C823" s="33"/>
      <c r="D823" s="102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3.5" customHeight="1">
      <c r="A824" s="1"/>
      <c r="B824" s="1"/>
      <c r="C824" s="33"/>
      <c r="D824" s="102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3.5" customHeight="1">
      <c r="A825" s="1"/>
      <c r="B825" s="1"/>
      <c r="C825" s="33"/>
      <c r="D825" s="102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3.5" customHeight="1">
      <c r="A826" s="1"/>
      <c r="B826" s="1"/>
      <c r="C826" s="33"/>
      <c r="D826" s="102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3.5" customHeight="1">
      <c r="A827" s="1"/>
      <c r="B827" s="1"/>
      <c r="C827" s="33"/>
      <c r="D827" s="102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3.5" customHeight="1">
      <c r="A828" s="1"/>
      <c r="B828" s="1"/>
      <c r="C828" s="33"/>
      <c r="D828" s="102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3.5" customHeight="1">
      <c r="A829" s="1"/>
      <c r="B829" s="1"/>
      <c r="C829" s="33"/>
      <c r="D829" s="102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3.5" customHeight="1">
      <c r="A830" s="1"/>
      <c r="B830" s="1"/>
      <c r="C830" s="33"/>
      <c r="D830" s="102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3.5" customHeight="1">
      <c r="A831" s="1"/>
      <c r="B831" s="1"/>
      <c r="C831" s="33"/>
      <c r="D831" s="102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3.5" customHeight="1">
      <c r="A832" s="1"/>
      <c r="B832" s="1"/>
      <c r="C832" s="33"/>
      <c r="D832" s="102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3.5" customHeight="1">
      <c r="A833" s="1"/>
      <c r="B833" s="1"/>
      <c r="C833" s="33"/>
      <c r="D833" s="102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3.5" customHeight="1">
      <c r="A834" s="1"/>
      <c r="B834" s="1"/>
      <c r="C834" s="33"/>
      <c r="D834" s="102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3.5" customHeight="1">
      <c r="A835" s="1"/>
      <c r="B835" s="1"/>
      <c r="C835" s="33"/>
      <c r="D835" s="102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3.5" customHeight="1">
      <c r="A836" s="1"/>
      <c r="B836" s="1"/>
      <c r="C836" s="33"/>
      <c r="D836" s="102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3.5" customHeight="1">
      <c r="A837" s="1"/>
      <c r="B837" s="1"/>
      <c r="C837" s="33"/>
      <c r="D837" s="102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3.5" customHeight="1">
      <c r="A838" s="1"/>
      <c r="B838" s="1"/>
      <c r="C838" s="33"/>
      <c r="D838" s="102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3.5" customHeight="1">
      <c r="A839" s="1"/>
      <c r="B839" s="1"/>
      <c r="C839" s="33"/>
      <c r="D839" s="102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3.5" customHeight="1">
      <c r="A840" s="1"/>
      <c r="B840" s="1"/>
      <c r="C840" s="33"/>
      <c r="D840" s="102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3.5" customHeight="1">
      <c r="A841" s="1"/>
      <c r="B841" s="1"/>
      <c r="C841" s="33"/>
      <c r="D841" s="102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3.5" customHeight="1">
      <c r="A842" s="1"/>
      <c r="B842" s="1"/>
      <c r="C842" s="33"/>
      <c r="D842" s="102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3.5" customHeight="1">
      <c r="A843" s="1"/>
      <c r="B843" s="1"/>
      <c r="C843" s="33"/>
      <c r="D843" s="102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3.5" customHeight="1">
      <c r="A844" s="1"/>
      <c r="B844" s="1"/>
      <c r="C844" s="33"/>
      <c r="D844" s="102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3.5" customHeight="1">
      <c r="A845" s="1"/>
      <c r="B845" s="1"/>
      <c r="C845" s="33"/>
      <c r="D845" s="102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3.5" customHeight="1">
      <c r="A846" s="1"/>
      <c r="B846" s="1"/>
      <c r="C846" s="33"/>
      <c r="D846" s="102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3.5" customHeight="1">
      <c r="A847" s="1"/>
      <c r="B847" s="1"/>
      <c r="C847" s="33"/>
      <c r="D847" s="102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3.5" customHeight="1">
      <c r="A848" s="1"/>
      <c r="B848" s="1"/>
      <c r="C848" s="33"/>
      <c r="D848" s="102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3.5" customHeight="1">
      <c r="A849" s="1"/>
      <c r="B849" s="1"/>
      <c r="C849" s="33"/>
      <c r="D849" s="102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3.5" customHeight="1">
      <c r="A850" s="1"/>
      <c r="B850" s="1"/>
      <c r="C850" s="33"/>
      <c r="D850" s="102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3.5" customHeight="1">
      <c r="A851" s="1"/>
      <c r="B851" s="1"/>
      <c r="C851" s="33"/>
      <c r="D851" s="102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3.5" customHeight="1">
      <c r="A852" s="1"/>
      <c r="B852" s="1"/>
      <c r="C852" s="33"/>
      <c r="D852" s="102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3.5" customHeight="1">
      <c r="A853" s="1"/>
      <c r="B853" s="1"/>
      <c r="C853" s="33"/>
      <c r="D853" s="102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3.5" customHeight="1">
      <c r="A854" s="1"/>
      <c r="B854" s="1"/>
      <c r="C854" s="33"/>
      <c r="D854" s="102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3.5" customHeight="1">
      <c r="A855" s="1"/>
      <c r="B855" s="1"/>
      <c r="C855" s="33"/>
      <c r="D855" s="102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3.5" customHeight="1">
      <c r="A856" s="1"/>
      <c r="B856" s="1"/>
      <c r="C856" s="33"/>
      <c r="D856" s="102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3.5" customHeight="1">
      <c r="A857" s="1"/>
      <c r="B857" s="1"/>
      <c r="C857" s="33"/>
      <c r="D857" s="102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3.5" customHeight="1">
      <c r="A858" s="1"/>
      <c r="B858" s="1"/>
      <c r="C858" s="33"/>
      <c r="D858" s="102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3.5" customHeight="1">
      <c r="A859" s="1"/>
      <c r="B859" s="1"/>
      <c r="C859" s="33"/>
      <c r="D859" s="102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3.5" customHeight="1">
      <c r="A860" s="1"/>
      <c r="B860" s="1"/>
      <c r="C860" s="33"/>
      <c r="D860" s="102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3.5" customHeight="1">
      <c r="A861" s="1"/>
      <c r="B861" s="1"/>
      <c r="C861" s="33"/>
      <c r="D861" s="102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3.5" customHeight="1">
      <c r="A862" s="1"/>
      <c r="B862" s="1"/>
      <c r="C862" s="33"/>
      <c r="D862" s="102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3.5" customHeight="1">
      <c r="A863" s="1"/>
      <c r="B863" s="1"/>
      <c r="C863" s="33"/>
      <c r="D863" s="102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3.5" customHeight="1">
      <c r="A864" s="1"/>
      <c r="B864" s="1"/>
      <c r="C864" s="33"/>
      <c r="D864" s="102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3.5" customHeight="1">
      <c r="A865" s="1"/>
      <c r="B865" s="1"/>
      <c r="C865" s="33"/>
      <c r="D865" s="102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3.5" customHeight="1">
      <c r="A866" s="1"/>
      <c r="B866" s="1"/>
      <c r="C866" s="33"/>
      <c r="D866" s="102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3.5" customHeight="1">
      <c r="A867" s="1"/>
      <c r="B867" s="1"/>
      <c r="C867" s="33"/>
      <c r="D867" s="102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3.5" customHeight="1">
      <c r="A868" s="1"/>
      <c r="B868" s="1"/>
      <c r="C868" s="33"/>
      <c r="D868" s="102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3.5" customHeight="1">
      <c r="A869" s="1"/>
      <c r="B869" s="1"/>
      <c r="C869" s="33"/>
      <c r="D869" s="102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3.5" customHeight="1">
      <c r="A870" s="1"/>
      <c r="B870" s="1"/>
      <c r="C870" s="33"/>
      <c r="D870" s="102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3.5" customHeight="1">
      <c r="A871" s="1"/>
      <c r="B871" s="1"/>
      <c r="C871" s="33"/>
      <c r="D871" s="102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3.5" customHeight="1">
      <c r="A872" s="1"/>
      <c r="B872" s="1"/>
      <c r="C872" s="33"/>
      <c r="D872" s="102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3.5" customHeight="1">
      <c r="A873" s="1"/>
      <c r="B873" s="1"/>
      <c r="C873" s="33"/>
      <c r="D873" s="102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3.5" customHeight="1">
      <c r="A874" s="1"/>
      <c r="B874" s="1"/>
      <c r="C874" s="33"/>
      <c r="D874" s="102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3.5" customHeight="1">
      <c r="A875" s="1"/>
      <c r="B875" s="1"/>
      <c r="C875" s="33"/>
      <c r="D875" s="102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3.5" customHeight="1">
      <c r="A876" s="1"/>
      <c r="B876" s="1"/>
      <c r="C876" s="33"/>
      <c r="D876" s="102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3.5" customHeight="1">
      <c r="A877" s="1"/>
      <c r="B877" s="1"/>
      <c r="C877" s="33"/>
      <c r="D877" s="102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3.5" customHeight="1">
      <c r="A878" s="1"/>
      <c r="B878" s="1"/>
      <c r="C878" s="33"/>
      <c r="D878" s="102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3.5" customHeight="1">
      <c r="A879" s="1"/>
      <c r="B879" s="1"/>
      <c r="C879" s="33"/>
      <c r="D879" s="102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3.5" customHeight="1">
      <c r="A880" s="1"/>
      <c r="B880" s="1"/>
      <c r="C880" s="33"/>
      <c r="D880" s="102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3.5" customHeight="1">
      <c r="A881" s="1"/>
      <c r="B881" s="1"/>
      <c r="C881" s="33"/>
      <c r="D881" s="102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3.5" customHeight="1">
      <c r="A882" s="1"/>
      <c r="B882" s="1"/>
      <c r="C882" s="33"/>
      <c r="D882" s="102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3.5" customHeight="1">
      <c r="A883" s="1"/>
      <c r="B883" s="1"/>
      <c r="C883" s="33"/>
      <c r="D883" s="102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3.5" customHeight="1">
      <c r="A884" s="1"/>
      <c r="B884" s="1"/>
      <c r="C884" s="33"/>
      <c r="D884" s="102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3.5" customHeight="1">
      <c r="A885" s="1"/>
      <c r="B885" s="1"/>
      <c r="C885" s="33"/>
      <c r="D885" s="102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3.5" customHeight="1">
      <c r="A886" s="1"/>
      <c r="B886" s="1"/>
      <c r="C886" s="33"/>
      <c r="D886" s="102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3.5" customHeight="1">
      <c r="A887" s="1"/>
      <c r="B887" s="1"/>
      <c r="C887" s="33"/>
      <c r="D887" s="102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3.5" customHeight="1">
      <c r="A888" s="1"/>
      <c r="B888" s="1"/>
      <c r="C888" s="33"/>
      <c r="D888" s="102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3.5" customHeight="1">
      <c r="A889" s="1"/>
      <c r="B889" s="1"/>
      <c r="C889" s="33"/>
      <c r="D889" s="102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3.5" customHeight="1">
      <c r="A890" s="1"/>
      <c r="B890" s="1"/>
      <c r="C890" s="33"/>
      <c r="D890" s="102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3.5" customHeight="1">
      <c r="A891" s="1"/>
      <c r="B891" s="1"/>
      <c r="C891" s="33"/>
      <c r="D891" s="102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3.5" customHeight="1">
      <c r="A892" s="1"/>
      <c r="B892" s="1"/>
      <c r="C892" s="33"/>
      <c r="D892" s="102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3.5" customHeight="1">
      <c r="A893" s="1"/>
      <c r="B893" s="1"/>
      <c r="C893" s="33"/>
      <c r="D893" s="102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3.5" customHeight="1">
      <c r="A894" s="1"/>
      <c r="B894" s="1"/>
      <c r="C894" s="33"/>
      <c r="D894" s="102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3.5" customHeight="1">
      <c r="A895" s="1"/>
      <c r="B895" s="1"/>
      <c r="C895" s="33"/>
      <c r="D895" s="102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3.5" customHeight="1">
      <c r="A896" s="1"/>
      <c r="B896" s="1"/>
      <c r="C896" s="33"/>
      <c r="D896" s="102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3.5" customHeight="1">
      <c r="A897" s="1"/>
      <c r="B897" s="1"/>
      <c r="C897" s="33"/>
      <c r="D897" s="102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3.5" customHeight="1">
      <c r="A898" s="1"/>
      <c r="B898" s="1"/>
      <c r="C898" s="33"/>
      <c r="D898" s="102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3.5" customHeight="1">
      <c r="A899" s="1"/>
      <c r="B899" s="1"/>
      <c r="C899" s="33"/>
      <c r="D899" s="102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3.5" customHeight="1">
      <c r="A900" s="1"/>
      <c r="B900" s="1"/>
      <c r="C900" s="33"/>
      <c r="D900" s="102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3.5" customHeight="1">
      <c r="A901" s="1"/>
      <c r="B901" s="1"/>
      <c r="C901" s="33"/>
      <c r="D901" s="102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3.5" customHeight="1">
      <c r="A902" s="1"/>
      <c r="B902" s="1"/>
      <c r="C902" s="33"/>
      <c r="D902" s="102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3.5" customHeight="1">
      <c r="A903" s="1"/>
      <c r="B903" s="1"/>
      <c r="C903" s="33"/>
      <c r="D903" s="102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3.5" customHeight="1">
      <c r="A904" s="1"/>
      <c r="B904" s="1"/>
      <c r="C904" s="33"/>
      <c r="D904" s="102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3.5" customHeight="1">
      <c r="A905" s="1"/>
      <c r="B905" s="1"/>
      <c r="C905" s="33"/>
      <c r="D905" s="102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3.5" customHeight="1">
      <c r="A906" s="1"/>
      <c r="B906" s="1"/>
      <c r="C906" s="33"/>
      <c r="D906" s="102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3.5" customHeight="1">
      <c r="A907" s="1"/>
      <c r="B907" s="1"/>
      <c r="C907" s="33"/>
      <c r="D907" s="102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3.5" customHeight="1">
      <c r="A908" s="1"/>
      <c r="B908" s="1"/>
      <c r="C908" s="33"/>
      <c r="D908" s="102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3.5" customHeight="1">
      <c r="A909" s="1"/>
      <c r="B909" s="1"/>
      <c r="C909" s="33"/>
      <c r="D909" s="102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3.5" customHeight="1">
      <c r="A910" s="1"/>
      <c r="B910" s="1"/>
      <c r="C910" s="33"/>
      <c r="D910" s="102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3.5" customHeight="1">
      <c r="A911" s="1"/>
      <c r="B911" s="1"/>
      <c r="C911" s="33"/>
      <c r="D911" s="102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3.5" customHeight="1">
      <c r="A912" s="1"/>
      <c r="B912" s="1"/>
      <c r="C912" s="33"/>
      <c r="D912" s="102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3.5" customHeight="1">
      <c r="A913" s="1"/>
      <c r="B913" s="1"/>
      <c r="C913" s="33"/>
      <c r="D913" s="102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3.5" customHeight="1">
      <c r="A914" s="1"/>
      <c r="B914" s="1"/>
      <c r="C914" s="33"/>
      <c r="D914" s="102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3.5" customHeight="1">
      <c r="A915" s="1"/>
      <c r="B915" s="1"/>
      <c r="C915" s="33"/>
      <c r="D915" s="102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3.5" customHeight="1">
      <c r="A916" s="1"/>
      <c r="B916" s="1"/>
      <c r="C916" s="33"/>
      <c r="D916" s="102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3.5" customHeight="1">
      <c r="A917" s="1"/>
      <c r="B917" s="1"/>
      <c r="C917" s="33"/>
      <c r="D917" s="102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3.5" customHeight="1">
      <c r="A918" s="1"/>
      <c r="B918" s="1"/>
      <c r="C918" s="33"/>
      <c r="D918" s="102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3.5" customHeight="1">
      <c r="A919" s="1"/>
      <c r="B919" s="1"/>
      <c r="C919" s="33"/>
      <c r="D919" s="102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3.5" customHeight="1">
      <c r="A920" s="1"/>
      <c r="B920" s="1"/>
      <c r="C920" s="33"/>
      <c r="D920" s="102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3.5" customHeight="1">
      <c r="A921" s="1"/>
      <c r="B921" s="1"/>
      <c r="C921" s="33"/>
      <c r="D921" s="102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3.5" customHeight="1">
      <c r="A922" s="1"/>
      <c r="B922" s="1"/>
      <c r="C922" s="33"/>
      <c r="D922" s="102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3.5" customHeight="1">
      <c r="A923" s="1"/>
      <c r="B923" s="1"/>
      <c r="C923" s="33"/>
      <c r="D923" s="102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3.5" customHeight="1">
      <c r="A924" s="1"/>
      <c r="B924" s="1"/>
      <c r="C924" s="33"/>
      <c r="D924" s="102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3.5" customHeight="1">
      <c r="A925" s="1"/>
      <c r="B925" s="1"/>
      <c r="C925" s="33"/>
      <c r="D925" s="102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3.5" customHeight="1">
      <c r="A926" s="1"/>
      <c r="B926" s="1"/>
      <c r="C926" s="33"/>
      <c r="D926" s="102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3.5" customHeight="1">
      <c r="A927" s="1"/>
      <c r="B927" s="1"/>
      <c r="C927" s="33"/>
      <c r="D927" s="102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3.5" customHeight="1">
      <c r="A928" s="1"/>
      <c r="B928" s="1"/>
      <c r="C928" s="33"/>
      <c r="D928" s="102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3.5" customHeight="1">
      <c r="A929" s="1"/>
      <c r="B929" s="1"/>
      <c r="C929" s="33"/>
      <c r="D929" s="102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3.5" customHeight="1">
      <c r="A930" s="1"/>
      <c r="B930" s="1"/>
      <c r="C930" s="33"/>
      <c r="D930" s="102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3.5" customHeight="1">
      <c r="A931" s="1"/>
      <c r="B931" s="1"/>
      <c r="C931" s="33"/>
      <c r="D931" s="102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3.5" customHeight="1">
      <c r="A932" s="1"/>
      <c r="B932" s="1"/>
      <c r="C932" s="33"/>
      <c r="D932" s="102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3.5" customHeight="1">
      <c r="A933" s="1"/>
      <c r="B933" s="1"/>
      <c r="C933" s="33"/>
      <c r="D933" s="102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3.5" customHeight="1">
      <c r="A934" s="1"/>
      <c r="B934" s="1"/>
      <c r="C934" s="33"/>
      <c r="D934" s="102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3.5" customHeight="1">
      <c r="A935" s="1"/>
      <c r="B935" s="1"/>
      <c r="C935" s="33"/>
      <c r="D935" s="102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3.5" customHeight="1">
      <c r="A936" s="1"/>
      <c r="B936" s="1"/>
      <c r="C936" s="33"/>
      <c r="D936" s="102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3.5" customHeight="1">
      <c r="A937" s="1"/>
      <c r="B937" s="1"/>
      <c r="C937" s="33"/>
      <c r="D937" s="102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3.5" customHeight="1">
      <c r="A938" s="1"/>
      <c r="B938" s="1"/>
      <c r="C938" s="33"/>
      <c r="D938" s="102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3.5" customHeight="1">
      <c r="A939" s="1"/>
      <c r="B939" s="1"/>
      <c r="C939" s="33"/>
      <c r="D939" s="102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3.5" customHeight="1">
      <c r="A940" s="1"/>
      <c r="B940" s="1"/>
      <c r="C940" s="33"/>
      <c r="D940" s="102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3.5" customHeight="1">
      <c r="A941" s="1"/>
      <c r="B941" s="1"/>
      <c r="C941" s="33"/>
      <c r="D941" s="102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3.5" customHeight="1">
      <c r="A942" s="1"/>
      <c r="B942" s="1"/>
      <c r="C942" s="33"/>
      <c r="D942" s="102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3.5" customHeight="1">
      <c r="A943" s="1"/>
      <c r="B943" s="1"/>
      <c r="C943" s="33"/>
      <c r="D943" s="102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3.5" customHeight="1">
      <c r="A944" s="1"/>
      <c r="B944" s="1"/>
      <c r="C944" s="33"/>
      <c r="D944" s="102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3.5" customHeight="1">
      <c r="A945" s="1"/>
      <c r="B945" s="1"/>
      <c r="C945" s="33"/>
      <c r="D945" s="102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3.5" customHeight="1">
      <c r="A946" s="1"/>
      <c r="B946" s="1"/>
      <c r="C946" s="33"/>
      <c r="D946" s="102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3.5" customHeight="1">
      <c r="A947" s="1"/>
      <c r="B947" s="1"/>
      <c r="C947" s="33"/>
      <c r="D947" s="102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3.5" customHeight="1">
      <c r="A948" s="1"/>
      <c r="B948" s="1"/>
      <c r="C948" s="33"/>
      <c r="D948" s="102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3.5" customHeight="1">
      <c r="A949" s="1"/>
      <c r="B949" s="1"/>
      <c r="C949" s="33"/>
      <c r="D949" s="102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3.5" customHeight="1">
      <c r="A950" s="1"/>
      <c r="B950" s="1"/>
      <c r="C950" s="33"/>
      <c r="D950" s="102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3.5" customHeight="1">
      <c r="A951" s="1"/>
      <c r="B951" s="1"/>
      <c r="C951" s="33"/>
      <c r="D951" s="102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3.5" customHeight="1">
      <c r="A952" s="1"/>
      <c r="B952" s="1"/>
      <c r="C952" s="33"/>
      <c r="D952" s="102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3.5" customHeight="1">
      <c r="A953" s="1"/>
      <c r="B953" s="1"/>
      <c r="C953" s="33"/>
      <c r="D953" s="102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3.5" customHeight="1">
      <c r="A954" s="1"/>
      <c r="B954" s="1"/>
      <c r="C954" s="33"/>
      <c r="D954" s="102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3.5" customHeight="1">
      <c r="A955" s="1"/>
      <c r="B955" s="1"/>
      <c r="C955" s="33"/>
      <c r="D955" s="102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3.5" customHeight="1">
      <c r="A956" s="1"/>
      <c r="B956" s="1"/>
      <c r="C956" s="33"/>
      <c r="D956" s="102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3.5" customHeight="1">
      <c r="A957" s="1"/>
      <c r="B957" s="1"/>
      <c r="C957" s="33"/>
      <c r="D957" s="102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3.5" customHeight="1">
      <c r="A958" s="1"/>
      <c r="B958" s="1"/>
      <c r="C958" s="33"/>
      <c r="D958" s="102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3.5" customHeight="1">
      <c r="A959" s="1"/>
      <c r="B959" s="1"/>
      <c r="C959" s="33"/>
      <c r="D959" s="102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3.5" customHeight="1">
      <c r="A960" s="1"/>
      <c r="B960" s="1"/>
      <c r="C960" s="33"/>
      <c r="D960" s="102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3.5" customHeight="1">
      <c r="A961" s="1"/>
      <c r="B961" s="1"/>
      <c r="C961" s="33"/>
      <c r="D961" s="102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3.5" customHeight="1">
      <c r="A962" s="1"/>
      <c r="B962" s="1"/>
      <c r="C962" s="33"/>
      <c r="D962" s="102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3.5" customHeight="1">
      <c r="A963" s="1"/>
      <c r="B963" s="1"/>
      <c r="C963" s="33"/>
      <c r="D963" s="102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3.5" customHeight="1">
      <c r="A964" s="1"/>
      <c r="B964" s="1"/>
      <c r="C964" s="33"/>
      <c r="D964" s="102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3.5" customHeight="1">
      <c r="A965" s="1"/>
      <c r="B965" s="1"/>
      <c r="C965" s="33"/>
      <c r="D965" s="102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3.5" customHeight="1">
      <c r="A966" s="1"/>
      <c r="B966" s="1"/>
      <c r="C966" s="33"/>
      <c r="D966" s="102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3.5" customHeight="1">
      <c r="A967" s="1"/>
      <c r="B967" s="1"/>
      <c r="C967" s="33"/>
      <c r="D967" s="102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3.5" customHeight="1">
      <c r="A968" s="1"/>
      <c r="B968" s="1"/>
      <c r="C968" s="33"/>
      <c r="D968" s="102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3.5" customHeight="1">
      <c r="A969" s="1"/>
      <c r="B969" s="1"/>
      <c r="C969" s="33"/>
      <c r="D969" s="102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3.5" customHeight="1">
      <c r="A970" s="1"/>
      <c r="B970" s="1"/>
      <c r="C970" s="33"/>
      <c r="D970" s="102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3.5" customHeight="1">
      <c r="A971" s="1"/>
      <c r="B971" s="1"/>
      <c r="C971" s="33"/>
      <c r="D971" s="102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3.5" customHeight="1">
      <c r="A972" s="1"/>
      <c r="B972" s="1"/>
      <c r="C972" s="33"/>
      <c r="D972" s="102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3.5" customHeight="1">
      <c r="A973" s="1"/>
      <c r="B973" s="1"/>
      <c r="C973" s="33"/>
      <c r="D973" s="102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3.5" customHeight="1">
      <c r="A974" s="1"/>
      <c r="B974" s="1"/>
      <c r="C974" s="33"/>
      <c r="D974" s="102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3.5" customHeight="1">
      <c r="A975" s="1"/>
      <c r="B975" s="1"/>
      <c r="C975" s="33"/>
      <c r="D975" s="102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3.5" customHeight="1">
      <c r="A976" s="1"/>
      <c r="B976" s="1"/>
      <c r="C976" s="33"/>
      <c r="D976" s="102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3.5" customHeight="1">
      <c r="A977" s="1"/>
      <c r="B977" s="1"/>
      <c r="C977" s="33"/>
      <c r="D977" s="102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3.5" customHeight="1">
      <c r="A978" s="1"/>
      <c r="B978" s="1"/>
      <c r="C978" s="33"/>
      <c r="D978" s="102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3.5" customHeight="1">
      <c r="A979" s="1"/>
      <c r="B979" s="1"/>
      <c r="C979" s="33"/>
      <c r="D979" s="102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3.5" customHeight="1">
      <c r="A980" s="1"/>
      <c r="B980" s="1"/>
      <c r="C980" s="33"/>
      <c r="D980" s="102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3.5" customHeight="1">
      <c r="A981" s="1"/>
      <c r="B981" s="1"/>
      <c r="C981" s="33"/>
      <c r="D981" s="102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3.5" customHeight="1">
      <c r="A982" s="1"/>
      <c r="B982" s="1"/>
      <c r="C982" s="33"/>
      <c r="D982" s="102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3.5" customHeight="1">
      <c r="A983" s="1"/>
      <c r="B983" s="1"/>
      <c r="C983" s="33"/>
      <c r="D983" s="102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3.5" customHeight="1">
      <c r="A984" s="1"/>
      <c r="B984" s="1"/>
      <c r="C984" s="33"/>
      <c r="D984" s="102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3.5" customHeight="1">
      <c r="A985" s="1"/>
      <c r="B985" s="1"/>
      <c r="C985" s="33"/>
      <c r="D985" s="102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3.5" customHeight="1">
      <c r="A986" s="1"/>
      <c r="B986" s="1"/>
      <c r="C986" s="33"/>
      <c r="D986" s="102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3.5" customHeight="1">
      <c r="A987" s="1"/>
      <c r="B987" s="1"/>
      <c r="C987" s="33"/>
      <c r="D987" s="102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3.5" customHeight="1">
      <c r="A988" s="1"/>
      <c r="B988" s="1"/>
      <c r="C988" s="33"/>
      <c r="D988" s="102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3.5" customHeight="1">
      <c r="A989" s="1"/>
      <c r="B989" s="1"/>
      <c r="C989" s="33"/>
      <c r="D989" s="102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3.5" customHeight="1">
      <c r="A990" s="1"/>
      <c r="B990" s="1"/>
      <c r="C990" s="33"/>
      <c r="D990" s="102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3.5" customHeight="1">
      <c r="A991" s="1"/>
      <c r="B991" s="1"/>
      <c r="C991" s="33"/>
      <c r="D991" s="102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3.5" customHeight="1">
      <c r="A992" s="1"/>
      <c r="B992" s="1"/>
      <c r="C992" s="33"/>
      <c r="D992" s="102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3.5" customHeight="1">
      <c r="A993" s="1"/>
      <c r="B993" s="1"/>
      <c r="C993" s="33"/>
      <c r="D993" s="102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3.5" customHeight="1">
      <c r="A994" s="1"/>
      <c r="B994" s="1"/>
      <c r="C994" s="33"/>
      <c r="D994" s="102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3.5" customHeight="1">
      <c r="A995" s="1"/>
      <c r="B995" s="1"/>
      <c r="C995" s="33"/>
      <c r="D995" s="102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3.5" customHeight="1">
      <c r="A996" s="1"/>
      <c r="B996" s="1"/>
      <c r="C996" s="33"/>
      <c r="D996" s="102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3.5" customHeight="1">
      <c r="A997" s="1"/>
      <c r="B997" s="1"/>
      <c r="C997" s="33"/>
      <c r="D997" s="102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3.5" customHeight="1">
      <c r="A998" s="1"/>
      <c r="B998" s="1"/>
      <c r="C998" s="33"/>
      <c r="D998" s="102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3.5" customHeight="1">
      <c r="A999" s="1"/>
      <c r="B999" s="1"/>
      <c r="C999" s="33"/>
      <c r="D999" s="102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3.5" customHeight="1">
      <c r="A1000" s="1"/>
      <c r="B1000" s="1"/>
      <c r="C1000" s="33"/>
      <c r="D1000" s="102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ht="13.5" customHeight="1">
      <c r="A1001" s="1"/>
      <c r="B1001" s="1"/>
      <c r="C1001" s="33"/>
      <c r="D1001" s="102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ht="13.5" customHeight="1">
      <c r="A1002" s="1"/>
      <c r="B1002" s="1"/>
      <c r="C1002" s="33"/>
      <c r="D1002" s="102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ht="13.5" customHeight="1">
      <c r="A1003" s="1"/>
      <c r="B1003" s="1"/>
      <c r="C1003" s="33"/>
      <c r="D1003" s="102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ht="13.5" customHeight="1">
      <c r="A1004" s="1"/>
      <c r="B1004" s="1"/>
      <c r="C1004" s="33"/>
      <c r="D1004" s="102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ht="13.5" customHeight="1">
      <c r="A1005" s="1"/>
      <c r="B1005" s="1"/>
      <c r="C1005" s="33"/>
      <c r="D1005" s="102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ht="13.5" customHeight="1">
      <c r="A1006" s="1"/>
      <c r="B1006" s="1"/>
      <c r="C1006" s="33"/>
      <c r="D1006" s="102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ht="13.5" customHeight="1">
      <c r="A1007" s="1"/>
      <c r="B1007" s="1"/>
      <c r="C1007" s="33"/>
      <c r="D1007" s="102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ht="13.5" customHeight="1">
      <c r="A1008" s="1"/>
      <c r="B1008" s="1"/>
      <c r="C1008" s="33"/>
      <c r="D1008" s="102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ht="13.5" customHeight="1">
      <c r="A1009" s="1"/>
      <c r="B1009" s="1"/>
      <c r="C1009" s="33"/>
      <c r="D1009" s="102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ht="13.5" customHeight="1">
      <c r="A1010" s="1"/>
      <c r="B1010" s="1"/>
      <c r="C1010" s="33"/>
      <c r="D1010" s="102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ht="13.5" customHeight="1">
      <c r="A1011" s="1"/>
      <c r="B1011" s="1"/>
      <c r="C1011" s="33"/>
      <c r="D1011" s="102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ht="13.5" customHeight="1">
      <c r="A1012" s="1"/>
      <c r="B1012" s="1"/>
      <c r="C1012" s="33"/>
      <c r="D1012" s="102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ht="13.5" customHeight="1">
      <c r="A1013" s="1"/>
      <c r="B1013" s="1"/>
      <c r="C1013" s="33"/>
      <c r="D1013" s="102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ht="13.5" customHeight="1">
      <c r="A1014" s="1"/>
      <c r="B1014" s="1"/>
      <c r="C1014" s="33"/>
      <c r="D1014" s="102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ht="13.5" customHeight="1">
      <c r="A1015" s="1"/>
      <c r="B1015" s="1"/>
      <c r="C1015" s="33"/>
      <c r="D1015" s="102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ht="13.5" customHeight="1">
      <c r="A1016" s="1"/>
      <c r="B1016" s="1"/>
      <c r="C1016" s="33"/>
      <c r="D1016" s="102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ht="13.5" customHeight="1">
      <c r="A1017" s="1"/>
      <c r="B1017" s="1"/>
      <c r="C1017" s="33"/>
      <c r="D1017" s="102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ht="13.5" customHeight="1">
      <c r="A1018" s="1"/>
      <c r="B1018" s="1"/>
      <c r="C1018" s="33"/>
      <c r="D1018" s="102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ht="13.5" customHeight="1">
      <c r="A1019" s="1"/>
      <c r="B1019" s="1"/>
      <c r="C1019" s="33"/>
      <c r="D1019" s="102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ht="13.5" customHeight="1">
      <c r="A1020" s="1"/>
      <c r="B1020" s="1"/>
      <c r="C1020" s="33"/>
      <c r="D1020" s="102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</sheetData>
  <mergeCells count="29">
    <mergeCell ref="B1:C1"/>
    <mergeCell ref="E1:J1"/>
    <mergeCell ref="B2:C2"/>
    <mergeCell ref="F2:I2"/>
    <mergeCell ref="B3:C3"/>
    <mergeCell ref="F3:I3"/>
    <mergeCell ref="F4:I4"/>
    <mergeCell ref="G13:H13"/>
    <mergeCell ref="I13:J13"/>
    <mergeCell ref="L19:L57"/>
    <mergeCell ref="M19:M57"/>
    <mergeCell ref="B14:D14"/>
    <mergeCell ref="B15:D15"/>
    <mergeCell ref="B16:D16"/>
    <mergeCell ref="E16:K16"/>
    <mergeCell ref="B17:D17"/>
    <mergeCell ref="E17:H17"/>
    <mergeCell ref="I17:J17"/>
    <mergeCell ref="A53:B53"/>
    <mergeCell ref="A54:B54"/>
    <mergeCell ref="B177:C177"/>
    <mergeCell ref="B178:C178"/>
    <mergeCell ref="B4:C4"/>
    <mergeCell ref="B5:C5"/>
    <mergeCell ref="B6:C6"/>
    <mergeCell ref="B8:D8"/>
    <mergeCell ref="B9:C9"/>
    <mergeCell ref="B10:C10"/>
    <mergeCell ref="B11:C11"/>
  </mergeCells>
  <printOptions/>
  <pageMargins bottom="0.75" footer="0.0" header="0.0" left="0.7" right="0.7" top="0.75"/>
  <pageSetup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8.0"/>
    <col customWidth="1" min="5" max="5" width="9.57"/>
    <col customWidth="1" min="6" max="26" width="8.0"/>
  </cols>
  <sheetData>
    <row r="2">
      <c r="D2" s="103" t="s">
        <v>112</v>
      </c>
    </row>
    <row r="3" ht="15.75" customHeight="1"/>
    <row r="4" ht="48.0" customHeight="1">
      <c r="D4" s="104" t="s">
        <v>113</v>
      </c>
      <c r="E4" s="105" t="s">
        <v>114</v>
      </c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7"/>
      <c r="Q4" s="105" t="s">
        <v>115</v>
      </c>
      <c r="R4" s="106"/>
      <c r="S4" s="107"/>
    </row>
    <row r="5" ht="142.5" customHeight="1">
      <c r="D5" s="108"/>
      <c r="E5" s="109" t="s">
        <v>116</v>
      </c>
      <c r="F5" s="110" t="s">
        <v>117</v>
      </c>
      <c r="G5" s="111" t="s">
        <v>118</v>
      </c>
      <c r="H5" s="112" t="s">
        <v>119</v>
      </c>
      <c r="I5" s="113" t="s">
        <v>120</v>
      </c>
      <c r="J5" s="114" t="s">
        <v>121</v>
      </c>
      <c r="K5" s="115" t="s">
        <v>122</v>
      </c>
      <c r="L5" s="116" t="s">
        <v>123</v>
      </c>
      <c r="M5" s="117" t="s">
        <v>124</v>
      </c>
      <c r="N5" s="118" t="s">
        <v>125</v>
      </c>
      <c r="O5" s="118" t="s">
        <v>126</v>
      </c>
      <c r="P5" s="119" t="s">
        <v>127</v>
      </c>
      <c r="Q5" s="120" t="s">
        <v>128</v>
      </c>
      <c r="R5" s="120" t="s">
        <v>129</v>
      </c>
      <c r="S5" s="120" t="s">
        <v>130</v>
      </c>
    </row>
    <row r="6" ht="16.5" customHeight="1">
      <c r="D6" s="121" t="s">
        <v>131</v>
      </c>
      <c r="E6" s="122">
        <v>1.0</v>
      </c>
      <c r="F6" s="122">
        <v>3.0</v>
      </c>
      <c r="G6" s="122">
        <v>0.0</v>
      </c>
      <c r="H6" s="122">
        <v>3.0</v>
      </c>
      <c r="I6" s="122">
        <v>1.0</v>
      </c>
      <c r="J6" s="122">
        <v>3.0</v>
      </c>
      <c r="K6" s="122">
        <v>3.0</v>
      </c>
      <c r="L6" s="122">
        <v>0.0</v>
      </c>
      <c r="M6" s="122">
        <v>0.0</v>
      </c>
      <c r="N6" s="122">
        <v>2.0</v>
      </c>
      <c r="O6" s="122">
        <v>0.0</v>
      </c>
      <c r="P6" s="122">
        <v>1.0</v>
      </c>
      <c r="Q6" s="122">
        <v>3.0</v>
      </c>
      <c r="R6" s="123">
        <v>0.0</v>
      </c>
      <c r="S6" s="123">
        <v>3.0</v>
      </c>
    </row>
    <row r="7" ht="16.5" customHeight="1">
      <c r="D7" s="121" t="s">
        <v>132</v>
      </c>
      <c r="E7" s="122">
        <v>2.0</v>
      </c>
      <c r="F7" s="122">
        <v>1.0</v>
      </c>
      <c r="G7" s="122">
        <v>2.0</v>
      </c>
      <c r="H7" s="122">
        <v>0.0</v>
      </c>
      <c r="I7" s="122">
        <v>2.0</v>
      </c>
      <c r="J7" s="122">
        <v>1.0</v>
      </c>
      <c r="K7" s="122">
        <v>1.0</v>
      </c>
      <c r="L7" s="122">
        <v>1.0</v>
      </c>
      <c r="M7" s="122">
        <v>3.0</v>
      </c>
      <c r="N7" s="122">
        <v>2.0</v>
      </c>
      <c r="O7" s="122">
        <v>2.0</v>
      </c>
      <c r="P7" s="122">
        <v>1.0</v>
      </c>
      <c r="Q7" s="122">
        <v>0.0</v>
      </c>
      <c r="R7" s="122">
        <v>3.0</v>
      </c>
      <c r="S7" s="122">
        <v>0.0</v>
      </c>
    </row>
    <row r="8" ht="16.5" customHeight="1">
      <c r="D8" s="121" t="s">
        <v>133</v>
      </c>
      <c r="E8" s="122">
        <v>1.0</v>
      </c>
      <c r="F8" s="122">
        <v>3.0</v>
      </c>
      <c r="G8" s="122">
        <v>2.0</v>
      </c>
      <c r="H8" s="122">
        <v>1.0</v>
      </c>
      <c r="I8" s="122">
        <v>1.0</v>
      </c>
      <c r="J8" s="122">
        <v>2.0</v>
      </c>
      <c r="K8" s="122">
        <v>3.0</v>
      </c>
      <c r="L8" s="122">
        <v>3.0</v>
      </c>
      <c r="M8" s="122">
        <v>3.0</v>
      </c>
      <c r="N8" s="122">
        <v>0.0</v>
      </c>
      <c r="O8" s="122">
        <v>1.0</v>
      </c>
      <c r="P8" s="122">
        <v>3.0</v>
      </c>
      <c r="Q8" s="122">
        <v>1.0</v>
      </c>
      <c r="R8" s="122">
        <v>1.0</v>
      </c>
      <c r="S8" s="122">
        <v>0.0</v>
      </c>
    </row>
    <row r="9" ht="16.5" customHeight="1">
      <c r="D9" s="121" t="s">
        <v>134</v>
      </c>
      <c r="E9" s="122">
        <v>3.0</v>
      </c>
      <c r="F9" s="122">
        <v>2.0</v>
      </c>
      <c r="G9" s="122">
        <v>0.0</v>
      </c>
      <c r="H9" s="122">
        <v>0.0</v>
      </c>
      <c r="I9" s="122">
        <v>0.0</v>
      </c>
      <c r="J9" s="122">
        <v>1.0</v>
      </c>
      <c r="K9" s="122">
        <v>1.0</v>
      </c>
      <c r="L9" s="122">
        <v>0.0</v>
      </c>
      <c r="M9" s="122">
        <v>1.0</v>
      </c>
      <c r="N9" s="122">
        <v>1.0</v>
      </c>
      <c r="O9" s="122">
        <v>0.0</v>
      </c>
      <c r="P9" s="122">
        <v>1.0</v>
      </c>
      <c r="Q9" s="122">
        <v>0.0</v>
      </c>
      <c r="R9" s="122">
        <v>0.0</v>
      </c>
      <c r="S9" s="123">
        <v>0.0</v>
      </c>
    </row>
    <row r="10" ht="16.5" customHeight="1">
      <c r="B10" s="103" t="s">
        <v>135</v>
      </c>
      <c r="D10" s="124" t="s">
        <v>136</v>
      </c>
      <c r="E10" s="125">
        <f t="shared" ref="E10:S10" si="1">IFERROR(AVERAGEIF(E6:E9,"&lt;&gt;0",E6:E9),0)</f>
        <v>1.75</v>
      </c>
      <c r="F10" s="125">
        <f t="shared" si="1"/>
        <v>2.25</v>
      </c>
      <c r="G10" s="125">
        <f t="shared" si="1"/>
        <v>2</v>
      </c>
      <c r="H10" s="125">
        <f t="shared" si="1"/>
        <v>2</v>
      </c>
      <c r="I10" s="125">
        <f t="shared" si="1"/>
        <v>1.333333333</v>
      </c>
      <c r="J10" s="125">
        <f t="shared" si="1"/>
        <v>1.75</v>
      </c>
      <c r="K10" s="125">
        <f t="shared" si="1"/>
        <v>2</v>
      </c>
      <c r="L10" s="125">
        <f t="shared" si="1"/>
        <v>2</v>
      </c>
      <c r="M10" s="125">
        <f t="shared" si="1"/>
        <v>2.333333333</v>
      </c>
      <c r="N10" s="125">
        <f t="shared" si="1"/>
        <v>1.666666667</v>
      </c>
      <c r="O10" s="125">
        <f t="shared" si="1"/>
        <v>1.5</v>
      </c>
      <c r="P10" s="125">
        <f t="shared" si="1"/>
        <v>1.5</v>
      </c>
      <c r="Q10" s="125">
        <f t="shared" si="1"/>
        <v>2</v>
      </c>
      <c r="R10" s="125">
        <f t="shared" si="1"/>
        <v>2</v>
      </c>
      <c r="S10" s="125">
        <f t="shared" si="1"/>
        <v>3</v>
      </c>
    </row>
    <row r="12" ht="15.75" customHeight="1"/>
    <row r="13" ht="48.0" customHeight="1">
      <c r="B13" s="103" t="s">
        <v>137</v>
      </c>
      <c r="D13" s="104" t="s">
        <v>113</v>
      </c>
      <c r="E13" s="105" t="s">
        <v>114</v>
      </c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7"/>
      <c r="Q13" s="105" t="s">
        <v>115</v>
      </c>
      <c r="R13" s="106"/>
      <c r="S13" s="107"/>
    </row>
    <row r="14" ht="142.5" customHeight="1">
      <c r="D14" s="108"/>
      <c r="E14" s="109" t="s">
        <v>116</v>
      </c>
      <c r="F14" s="110" t="s">
        <v>117</v>
      </c>
      <c r="G14" s="111" t="s">
        <v>118</v>
      </c>
      <c r="H14" s="112" t="s">
        <v>119</v>
      </c>
      <c r="I14" s="113" t="s">
        <v>120</v>
      </c>
      <c r="J14" s="114" t="s">
        <v>121</v>
      </c>
      <c r="K14" s="115" t="s">
        <v>122</v>
      </c>
      <c r="L14" s="116" t="s">
        <v>123</v>
      </c>
      <c r="M14" s="117" t="s">
        <v>124</v>
      </c>
      <c r="N14" s="118" t="s">
        <v>125</v>
      </c>
      <c r="O14" s="118" t="s">
        <v>126</v>
      </c>
      <c r="P14" s="119" t="s">
        <v>127</v>
      </c>
      <c r="Q14" s="120" t="s">
        <v>128</v>
      </c>
      <c r="R14" s="120" t="s">
        <v>129</v>
      </c>
      <c r="S14" s="120" t="s">
        <v>130</v>
      </c>
    </row>
    <row r="15" ht="16.5" customHeight="1">
      <c r="C15" s="103">
        <f>SECB1!N19</f>
        <v>2.6</v>
      </c>
      <c r="D15" s="121" t="s">
        <v>131</v>
      </c>
      <c r="E15" s="122">
        <f t="shared" ref="E15:S15" si="2">($C$15*E6/3)</f>
        <v>0.8666666667</v>
      </c>
      <c r="F15" s="122">
        <f t="shared" si="2"/>
        <v>2.6</v>
      </c>
      <c r="G15" s="122">
        <f t="shared" si="2"/>
        <v>0</v>
      </c>
      <c r="H15" s="122">
        <f t="shared" si="2"/>
        <v>2.6</v>
      </c>
      <c r="I15" s="122">
        <f t="shared" si="2"/>
        <v>0.8666666667</v>
      </c>
      <c r="J15" s="122">
        <f t="shared" si="2"/>
        <v>2.6</v>
      </c>
      <c r="K15" s="122">
        <f t="shared" si="2"/>
        <v>2.6</v>
      </c>
      <c r="L15" s="122">
        <f t="shared" si="2"/>
        <v>0</v>
      </c>
      <c r="M15" s="122">
        <f t="shared" si="2"/>
        <v>0</v>
      </c>
      <c r="N15" s="122">
        <f t="shared" si="2"/>
        <v>1.733333333</v>
      </c>
      <c r="O15" s="122">
        <f t="shared" si="2"/>
        <v>0</v>
      </c>
      <c r="P15" s="122">
        <f t="shared" si="2"/>
        <v>0.8666666667</v>
      </c>
      <c r="Q15" s="122">
        <f t="shared" si="2"/>
        <v>2.6</v>
      </c>
      <c r="R15" s="122">
        <f t="shared" si="2"/>
        <v>0</v>
      </c>
      <c r="S15" s="122">
        <f t="shared" si="2"/>
        <v>2.6</v>
      </c>
    </row>
    <row r="16" ht="16.5" customHeight="1">
      <c r="D16" s="121" t="s">
        <v>132</v>
      </c>
      <c r="E16" s="122">
        <f t="shared" ref="E16:S16" si="3">($C$15*E7/3)</f>
        <v>1.733333333</v>
      </c>
      <c r="F16" s="122">
        <f t="shared" si="3"/>
        <v>0.8666666667</v>
      </c>
      <c r="G16" s="122">
        <f t="shared" si="3"/>
        <v>1.733333333</v>
      </c>
      <c r="H16" s="122">
        <f t="shared" si="3"/>
        <v>0</v>
      </c>
      <c r="I16" s="122">
        <f t="shared" si="3"/>
        <v>1.733333333</v>
      </c>
      <c r="J16" s="122">
        <f t="shared" si="3"/>
        <v>0.8666666667</v>
      </c>
      <c r="K16" s="122">
        <f t="shared" si="3"/>
        <v>0.8666666667</v>
      </c>
      <c r="L16" s="122">
        <f t="shared" si="3"/>
        <v>0.8666666667</v>
      </c>
      <c r="M16" s="122">
        <f t="shared" si="3"/>
        <v>2.6</v>
      </c>
      <c r="N16" s="122">
        <f t="shared" si="3"/>
        <v>1.733333333</v>
      </c>
      <c r="O16" s="122">
        <f t="shared" si="3"/>
        <v>1.733333333</v>
      </c>
      <c r="P16" s="122">
        <f t="shared" si="3"/>
        <v>0.8666666667</v>
      </c>
      <c r="Q16" s="122">
        <f t="shared" si="3"/>
        <v>0</v>
      </c>
      <c r="R16" s="122">
        <f t="shared" si="3"/>
        <v>2.6</v>
      </c>
      <c r="S16" s="122">
        <f t="shared" si="3"/>
        <v>0</v>
      </c>
    </row>
    <row r="17" ht="16.5" customHeight="1">
      <c r="D17" s="121" t="s">
        <v>133</v>
      </c>
      <c r="E17" s="122">
        <f t="shared" ref="E17:S17" si="4">($C$15*E8/3)</f>
        <v>0.8666666667</v>
      </c>
      <c r="F17" s="122">
        <f t="shared" si="4"/>
        <v>2.6</v>
      </c>
      <c r="G17" s="122">
        <f t="shared" si="4"/>
        <v>1.733333333</v>
      </c>
      <c r="H17" s="122">
        <f t="shared" si="4"/>
        <v>0.8666666667</v>
      </c>
      <c r="I17" s="122">
        <f t="shared" si="4"/>
        <v>0.8666666667</v>
      </c>
      <c r="J17" s="122">
        <f t="shared" si="4"/>
        <v>1.733333333</v>
      </c>
      <c r="K17" s="122">
        <f t="shared" si="4"/>
        <v>2.6</v>
      </c>
      <c r="L17" s="122">
        <f t="shared" si="4"/>
        <v>2.6</v>
      </c>
      <c r="M17" s="122">
        <f t="shared" si="4"/>
        <v>2.6</v>
      </c>
      <c r="N17" s="122">
        <f t="shared" si="4"/>
        <v>0</v>
      </c>
      <c r="O17" s="122">
        <f t="shared" si="4"/>
        <v>0.8666666667</v>
      </c>
      <c r="P17" s="122">
        <f t="shared" si="4"/>
        <v>2.6</v>
      </c>
      <c r="Q17" s="122">
        <f t="shared" si="4"/>
        <v>0.8666666667</v>
      </c>
      <c r="R17" s="122">
        <f t="shared" si="4"/>
        <v>0.8666666667</v>
      </c>
      <c r="S17" s="122">
        <f t="shared" si="4"/>
        <v>0</v>
      </c>
    </row>
    <row r="18" ht="16.5" customHeight="1">
      <c r="D18" s="121" t="s">
        <v>134</v>
      </c>
      <c r="E18" s="122">
        <f t="shared" ref="E18:S18" si="5">($C$15*E9/3)</f>
        <v>2.6</v>
      </c>
      <c r="F18" s="122">
        <f t="shared" si="5"/>
        <v>1.733333333</v>
      </c>
      <c r="G18" s="122">
        <f t="shared" si="5"/>
        <v>0</v>
      </c>
      <c r="H18" s="122">
        <f t="shared" si="5"/>
        <v>0</v>
      </c>
      <c r="I18" s="122">
        <f t="shared" si="5"/>
        <v>0</v>
      </c>
      <c r="J18" s="122">
        <f t="shared" si="5"/>
        <v>0.8666666667</v>
      </c>
      <c r="K18" s="122">
        <f t="shared" si="5"/>
        <v>0.8666666667</v>
      </c>
      <c r="L18" s="122">
        <f t="shared" si="5"/>
        <v>0</v>
      </c>
      <c r="M18" s="122">
        <f t="shared" si="5"/>
        <v>0.8666666667</v>
      </c>
      <c r="N18" s="122">
        <f t="shared" si="5"/>
        <v>0.8666666667</v>
      </c>
      <c r="O18" s="122">
        <f t="shared" si="5"/>
        <v>0</v>
      </c>
      <c r="P18" s="122">
        <f t="shared" si="5"/>
        <v>0.8666666667</v>
      </c>
      <c r="Q18" s="122">
        <f t="shared" si="5"/>
        <v>0</v>
      </c>
      <c r="R18" s="122">
        <f t="shared" si="5"/>
        <v>0</v>
      </c>
      <c r="S18" s="122">
        <f t="shared" si="5"/>
        <v>0</v>
      </c>
    </row>
    <row r="19" ht="16.5" customHeight="1">
      <c r="D19" s="124" t="s">
        <v>136</v>
      </c>
      <c r="E19" s="125">
        <f t="shared" ref="E19:S19" si="6">IFERROR(AVERAGEIF(E15:E18,"&lt;&gt;0",E15:E18),0)</f>
        <v>1.516666667</v>
      </c>
      <c r="F19" s="125">
        <f t="shared" si="6"/>
        <v>1.95</v>
      </c>
      <c r="G19" s="125">
        <f t="shared" si="6"/>
        <v>1.733333333</v>
      </c>
      <c r="H19" s="125">
        <f t="shared" si="6"/>
        <v>1.733333333</v>
      </c>
      <c r="I19" s="125">
        <f t="shared" si="6"/>
        <v>1.155555556</v>
      </c>
      <c r="J19" s="125">
        <f t="shared" si="6"/>
        <v>1.516666667</v>
      </c>
      <c r="K19" s="125">
        <f t="shared" si="6"/>
        <v>1.733333333</v>
      </c>
      <c r="L19" s="125">
        <f t="shared" si="6"/>
        <v>1.733333333</v>
      </c>
      <c r="M19" s="125">
        <f t="shared" si="6"/>
        <v>2.022222222</v>
      </c>
      <c r="N19" s="125">
        <f t="shared" si="6"/>
        <v>1.444444444</v>
      </c>
      <c r="O19" s="125">
        <f t="shared" si="6"/>
        <v>1.3</v>
      </c>
      <c r="P19" s="125">
        <f t="shared" si="6"/>
        <v>1.3</v>
      </c>
      <c r="Q19" s="125">
        <f t="shared" si="6"/>
        <v>1.733333333</v>
      </c>
      <c r="R19" s="125">
        <f t="shared" si="6"/>
        <v>1.733333333</v>
      </c>
      <c r="S19" s="125">
        <f t="shared" si="6"/>
        <v>2.6</v>
      </c>
    </row>
    <row r="21" ht="15.75" customHeight="1"/>
    <row r="22" ht="15.75" customHeight="1">
      <c r="B22" s="126" t="s">
        <v>135</v>
      </c>
      <c r="C22" s="127"/>
      <c r="D22" s="128" t="s">
        <v>136</v>
      </c>
      <c r="E22" s="129">
        <f t="shared" ref="E22:S22" si="7">E10</f>
        <v>1.75</v>
      </c>
      <c r="F22" s="129">
        <f t="shared" si="7"/>
        <v>2.25</v>
      </c>
      <c r="G22" s="129">
        <f t="shared" si="7"/>
        <v>2</v>
      </c>
      <c r="H22" s="129">
        <f t="shared" si="7"/>
        <v>2</v>
      </c>
      <c r="I22" s="129">
        <f t="shared" si="7"/>
        <v>1.333333333</v>
      </c>
      <c r="J22" s="129">
        <f t="shared" si="7"/>
        <v>1.75</v>
      </c>
      <c r="K22" s="129">
        <f t="shared" si="7"/>
        <v>2</v>
      </c>
      <c r="L22" s="129">
        <f t="shared" si="7"/>
        <v>2</v>
      </c>
      <c r="M22" s="129">
        <f t="shared" si="7"/>
        <v>2.333333333</v>
      </c>
      <c r="N22" s="129">
        <f t="shared" si="7"/>
        <v>1.666666667</v>
      </c>
      <c r="O22" s="129">
        <f t="shared" si="7"/>
        <v>1.5</v>
      </c>
      <c r="P22" s="129">
        <f t="shared" si="7"/>
        <v>1.5</v>
      </c>
      <c r="Q22" s="129">
        <f t="shared" si="7"/>
        <v>2</v>
      </c>
      <c r="R22" s="129">
        <f t="shared" si="7"/>
        <v>2</v>
      </c>
      <c r="S22" s="129">
        <f t="shared" si="7"/>
        <v>3</v>
      </c>
    </row>
    <row r="23" ht="15.75" customHeight="1">
      <c r="B23" s="130" t="s">
        <v>137</v>
      </c>
      <c r="C23" s="127"/>
      <c r="D23" s="128" t="s">
        <v>136</v>
      </c>
      <c r="E23" s="131">
        <f t="shared" ref="E23:S23" si="8">E19</f>
        <v>1.516666667</v>
      </c>
      <c r="F23" s="131">
        <f t="shared" si="8"/>
        <v>1.95</v>
      </c>
      <c r="G23" s="131">
        <f t="shared" si="8"/>
        <v>1.733333333</v>
      </c>
      <c r="H23" s="131">
        <f t="shared" si="8"/>
        <v>1.733333333</v>
      </c>
      <c r="I23" s="131">
        <f t="shared" si="8"/>
        <v>1.155555556</v>
      </c>
      <c r="J23" s="131">
        <f t="shared" si="8"/>
        <v>1.516666667</v>
      </c>
      <c r="K23" s="131">
        <f t="shared" si="8"/>
        <v>1.733333333</v>
      </c>
      <c r="L23" s="131">
        <f t="shared" si="8"/>
        <v>1.733333333</v>
      </c>
      <c r="M23" s="131">
        <f t="shared" si="8"/>
        <v>2.022222222</v>
      </c>
      <c r="N23" s="131">
        <f t="shared" si="8"/>
        <v>1.444444444</v>
      </c>
      <c r="O23" s="131">
        <f t="shared" si="8"/>
        <v>1.3</v>
      </c>
      <c r="P23" s="131">
        <f t="shared" si="8"/>
        <v>1.3</v>
      </c>
      <c r="Q23" s="131">
        <f t="shared" si="8"/>
        <v>1.733333333</v>
      </c>
      <c r="R23" s="131">
        <f t="shared" si="8"/>
        <v>1.733333333</v>
      </c>
      <c r="S23" s="131">
        <f t="shared" si="8"/>
        <v>2.6</v>
      </c>
    </row>
    <row r="24" ht="15.75" customHeight="1"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</row>
    <row r="25" ht="15.75" customHeight="1">
      <c r="B25" s="127" t="s">
        <v>138</v>
      </c>
      <c r="C25" s="127"/>
      <c r="D25" s="127"/>
      <c r="E25" s="126">
        <f t="shared" ref="E25:S25" si="9">E22-E23</f>
        <v>0.2333333333</v>
      </c>
      <c r="F25" s="126">
        <f t="shared" si="9"/>
        <v>0.3</v>
      </c>
      <c r="G25" s="126">
        <f t="shared" si="9"/>
        <v>0.2666666667</v>
      </c>
      <c r="H25" s="126">
        <f t="shared" si="9"/>
        <v>0.2666666667</v>
      </c>
      <c r="I25" s="126">
        <f t="shared" si="9"/>
        <v>0.1777777778</v>
      </c>
      <c r="J25" s="126">
        <f t="shared" si="9"/>
        <v>0.2333333333</v>
      </c>
      <c r="K25" s="126">
        <f t="shared" si="9"/>
        <v>0.2666666667</v>
      </c>
      <c r="L25" s="126">
        <f t="shared" si="9"/>
        <v>0.2666666667</v>
      </c>
      <c r="M25" s="126">
        <f t="shared" si="9"/>
        <v>0.3111111111</v>
      </c>
      <c r="N25" s="126">
        <f t="shared" si="9"/>
        <v>0.2222222222</v>
      </c>
      <c r="O25" s="126">
        <f t="shared" si="9"/>
        <v>0.2</v>
      </c>
      <c r="P25" s="126">
        <f t="shared" si="9"/>
        <v>0.2</v>
      </c>
      <c r="Q25" s="126">
        <f t="shared" si="9"/>
        <v>0.2666666667</v>
      </c>
      <c r="R25" s="126">
        <f t="shared" si="9"/>
        <v>0.2666666667</v>
      </c>
      <c r="S25" s="126">
        <f t="shared" si="9"/>
        <v>0.4</v>
      </c>
    </row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E4:P4"/>
    <mergeCell ref="Q4:S4"/>
    <mergeCell ref="E13:P13"/>
    <mergeCell ref="Q13:S13"/>
  </mergeCells>
  <printOptions/>
  <pageMargins bottom="0.75" footer="0.0" header="0.0" left="0.7" right="0.7" top="0.75"/>
  <pageSetup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11.0"/>
    <col customWidth="1" min="3" max="3" width="16.43"/>
    <col customWidth="1" min="4" max="4" width="19.57"/>
    <col customWidth="1" min="5" max="5" width="15.86"/>
    <col customWidth="1" min="6" max="6" width="18.29"/>
    <col customWidth="1" min="7" max="7" width="12.43"/>
    <col customWidth="1" min="8" max="8" width="11.71"/>
    <col customWidth="1" min="9" max="9" width="12.43"/>
    <col customWidth="1" min="10" max="10" width="7.0"/>
    <col customWidth="1" min="11" max="11" width="12.0"/>
    <col customWidth="1" min="12" max="12" width="13.29"/>
    <col customWidth="1" min="13" max="13" width="8.0"/>
    <col customWidth="1" min="14" max="14" width="12.29"/>
    <col customWidth="1" min="15" max="15" width="6.57"/>
    <col customWidth="1" min="16" max="16" width="11.14"/>
    <col customWidth="1" min="17" max="17" width="5.14"/>
    <col customWidth="1" min="18" max="19" width="6.0"/>
    <col customWidth="1" min="20" max="20" width="6.57"/>
    <col customWidth="1" min="21" max="21" width="5.71"/>
    <col customWidth="1" min="22" max="26" width="8.0"/>
  </cols>
  <sheetData>
    <row r="1" ht="15.0" customHeight="1">
      <c r="A1" s="1"/>
      <c r="B1" s="2" t="s">
        <v>0</v>
      </c>
      <c r="C1" s="3"/>
      <c r="D1" s="4" t="s">
        <v>180</v>
      </c>
      <c r="E1" s="5" t="s">
        <v>2</v>
      </c>
      <c r="F1" s="6"/>
      <c r="G1" s="6"/>
      <c r="H1" s="6"/>
      <c r="I1" s="6"/>
      <c r="J1" s="3"/>
      <c r="K1" s="7"/>
      <c r="L1" s="7"/>
      <c r="M1" s="7"/>
      <c r="N1" s="8"/>
      <c r="O1" s="8"/>
      <c r="P1" s="8"/>
      <c r="Q1" s="8"/>
      <c r="R1" s="8"/>
      <c r="S1" s="9"/>
      <c r="T1" s="9"/>
      <c r="U1" s="9"/>
      <c r="V1" s="1"/>
      <c r="W1" s="1"/>
      <c r="X1" s="1"/>
      <c r="Y1" s="1"/>
      <c r="Z1" s="1"/>
    </row>
    <row r="2" ht="16.5" customHeight="1">
      <c r="A2" s="1"/>
      <c r="B2" s="10" t="s">
        <v>3</v>
      </c>
      <c r="C2" s="3"/>
      <c r="D2" s="4" t="s">
        <v>300</v>
      </c>
      <c r="E2" s="11"/>
      <c r="F2" s="12" t="s">
        <v>5</v>
      </c>
      <c r="G2" s="6"/>
      <c r="H2" s="6"/>
      <c r="I2" s="3"/>
      <c r="J2" s="11"/>
      <c r="K2" s="7"/>
      <c r="L2" s="7"/>
      <c r="M2" s="7"/>
      <c r="N2" s="13"/>
      <c r="O2" s="13"/>
      <c r="P2" s="13"/>
      <c r="Q2" s="13"/>
      <c r="R2" s="14"/>
      <c r="S2" s="7"/>
      <c r="T2" s="7"/>
      <c r="U2" s="7"/>
      <c r="V2" s="1"/>
      <c r="W2" s="1"/>
      <c r="X2" s="1"/>
      <c r="Y2" s="1"/>
      <c r="Z2" s="1"/>
    </row>
    <row r="3" ht="15.0" customHeight="1">
      <c r="A3" s="1"/>
      <c r="B3" s="15" t="s">
        <v>6</v>
      </c>
      <c r="C3" s="3"/>
      <c r="D3" s="4" t="s">
        <v>7</v>
      </c>
      <c r="E3" s="11"/>
      <c r="F3" s="16" t="s">
        <v>8</v>
      </c>
      <c r="G3" s="6"/>
      <c r="H3" s="6"/>
      <c r="I3" s="3"/>
      <c r="J3" s="11"/>
      <c r="K3" s="7"/>
      <c r="L3" s="7"/>
      <c r="M3" s="7"/>
      <c r="N3" s="13"/>
      <c r="O3" s="13"/>
      <c r="P3" s="13"/>
      <c r="Q3" s="13"/>
      <c r="R3" s="14"/>
      <c r="S3" s="7"/>
      <c r="T3" s="7"/>
      <c r="U3" s="7"/>
      <c r="V3" s="1"/>
      <c r="W3" s="1"/>
      <c r="X3" s="1"/>
      <c r="Y3" s="1"/>
      <c r="Z3" s="1"/>
    </row>
    <row r="4" ht="16.5" customHeight="1">
      <c r="A4" s="1"/>
      <c r="B4" s="10" t="s">
        <v>9</v>
      </c>
      <c r="C4" s="3"/>
      <c r="D4" s="4" t="s">
        <v>296</v>
      </c>
      <c r="E4" s="11"/>
      <c r="F4" s="17" t="s">
        <v>11</v>
      </c>
      <c r="G4" s="6"/>
      <c r="H4" s="6"/>
      <c r="I4" s="3"/>
      <c r="J4" s="11"/>
      <c r="K4" s="1"/>
      <c r="L4" s="1"/>
      <c r="M4" s="1"/>
      <c r="N4" s="13"/>
      <c r="O4" s="13"/>
      <c r="P4" s="13"/>
      <c r="Q4" s="13"/>
      <c r="R4" s="14"/>
      <c r="S4" s="7"/>
      <c r="T4" s="7"/>
      <c r="U4" s="7"/>
      <c r="V4" s="1"/>
      <c r="W4" s="1"/>
      <c r="X4" s="1"/>
      <c r="Y4" s="1"/>
      <c r="Z4" s="1"/>
    </row>
    <row r="5" ht="14.25" customHeight="1">
      <c r="A5" s="1"/>
      <c r="B5" s="18" t="s">
        <v>12</v>
      </c>
      <c r="C5" s="3"/>
      <c r="D5" s="4">
        <v>4.0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6.5" customHeight="1">
      <c r="A6" s="1"/>
      <c r="B6" s="19" t="s">
        <v>13</v>
      </c>
      <c r="C6" s="3"/>
      <c r="D6" s="20" t="s">
        <v>14</v>
      </c>
      <c r="E6" s="21"/>
      <c r="F6" s="21"/>
      <c r="G6" s="21"/>
      <c r="H6" s="21"/>
      <c r="I6" s="21"/>
      <c r="J6" s="22"/>
      <c r="K6" s="22"/>
      <c r="L6" s="22"/>
      <c r="M6" s="22" t="str">
        <f>IFERROR(SUM(M1:M5)/COUNT(M1:M5),"")</f>
        <v/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4.5" customHeight="1">
      <c r="A7" s="1"/>
      <c r="B7" s="23"/>
      <c r="C7" s="23"/>
      <c r="D7" s="24"/>
      <c r="E7" s="25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1"/>
      <c r="W7" s="1"/>
      <c r="X7" s="1"/>
      <c r="Y7" s="1"/>
      <c r="Z7" s="1"/>
    </row>
    <row r="8" ht="15.0" customHeight="1">
      <c r="A8" s="1"/>
      <c r="B8" s="26" t="s">
        <v>15</v>
      </c>
      <c r="C8" s="6"/>
      <c r="D8" s="3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4.25" customHeight="1">
      <c r="A9" s="1"/>
      <c r="B9" s="10"/>
      <c r="C9" s="3"/>
      <c r="D9" s="27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4.25" customHeight="1">
      <c r="A10" s="1"/>
      <c r="B10" s="10"/>
      <c r="C10" s="3"/>
      <c r="D10" s="27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4.25" customHeight="1">
      <c r="A11" s="1"/>
      <c r="B11" s="10"/>
      <c r="C11" s="3"/>
      <c r="D11" s="27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3.0" customHeight="1">
      <c r="A12" s="1"/>
      <c r="B12" s="23"/>
      <c r="C12" s="23"/>
      <c r="D12" s="24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4.25" hidden="1" customHeight="1">
      <c r="A13" s="28"/>
      <c r="B13" s="28"/>
      <c r="C13" s="23"/>
      <c r="D13" s="24"/>
      <c r="E13" s="23"/>
      <c r="F13" s="29"/>
      <c r="G13" s="30"/>
      <c r="H13" s="3"/>
      <c r="I13" s="30"/>
      <c r="J13" s="3"/>
      <c r="K13" s="31"/>
      <c r="L13" s="31"/>
      <c r="M13" s="31"/>
      <c r="N13" s="31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ht="33.0" customHeight="1">
      <c r="A14" s="1"/>
      <c r="B14" s="32" t="s">
        <v>16</v>
      </c>
      <c r="C14" s="6"/>
      <c r="D14" s="3"/>
      <c r="E14" s="33"/>
      <c r="F14" s="34"/>
      <c r="G14" s="34"/>
      <c r="H14" s="34"/>
      <c r="I14" s="34"/>
      <c r="J14" s="34"/>
      <c r="K14" s="31"/>
      <c r="L14" s="31"/>
      <c r="M14" s="31"/>
      <c r="N14" s="3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57.0" customHeight="1">
      <c r="A15" s="35"/>
      <c r="B15" s="32" t="s">
        <v>17</v>
      </c>
      <c r="C15" s="6"/>
      <c r="D15" s="3"/>
      <c r="E15" s="35"/>
      <c r="F15" s="36"/>
      <c r="G15" s="37"/>
      <c r="H15" s="38"/>
      <c r="I15" s="39"/>
      <c r="J15" s="39"/>
      <c r="K15" s="40"/>
      <c r="L15" s="40"/>
      <c r="M15" s="40"/>
      <c r="N15" s="40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ht="72.0" customHeight="1">
      <c r="A16" s="41"/>
      <c r="B16" s="32" t="s">
        <v>18</v>
      </c>
      <c r="C16" s="6"/>
      <c r="D16" s="3"/>
      <c r="E16" s="42" t="s">
        <v>19</v>
      </c>
      <c r="F16" s="43"/>
      <c r="G16" s="43"/>
      <c r="H16" s="43"/>
      <c r="I16" s="43"/>
      <c r="J16" s="43"/>
      <c r="K16" s="44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ht="14.25" customHeight="1">
      <c r="A17" s="41"/>
      <c r="B17" s="45" t="s">
        <v>20</v>
      </c>
      <c r="C17" s="6"/>
      <c r="D17" s="3"/>
      <c r="E17" s="46" t="s">
        <v>21</v>
      </c>
      <c r="F17" s="47"/>
      <c r="G17" s="47"/>
      <c r="H17" s="48"/>
      <c r="I17" s="49" t="s">
        <v>22</v>
      </c>
      <c r="J17" s="50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ht="49.5" customHeight="1">
      <c r="A18" s="41" t="s">
        <v>23</v>
      </c>
      <c r="B18" s="51"/>
      <c r="C18" s="52" t="s">
        <v>24</v>
      </c>
      <c r="D18" s="53" t="s">
        <v>25</v>
      </c>
      <c r="E18" s="169" t="s">
        <v>26</v>
      </c>
      <c r="F18" s="169" t="s">
        <v>27</v>
      </c>
      <c r="G18" s="169" t="s">
        <v>28</v>
      </c>
      <c r="H18" s="169" t="s">
        <v>29</v>
      </c>
      <c r="I18" s="35">
        <v>65.0</v>
      </c>
      <c r="J18" s="35" t="s">
        <v>214</v>
      </c>
      <c r="K18" s="35" t="s">
        <v>30</v>
      </c>
      <c r="L18" s="35" t="s">
        <v>31</v>
      </c>
      <c r="M18" s="35" t="s">
        <v>32</v>
      </c>
      <c r="N18" s="35" t="s">
        <v>33</v>
      </c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ht="17.25" customHeight="1">
      <c r="A19" s="78">
        <v>1.0</v>
      </c>
      <c r="B19" s="57"/>
      <c r="C19" s="196" t="s">
        <v>34</v>
      </c>
      <c r="D19" s="127" t="s">
        <v>35</v>
      </c>
      <c r="E19" s="59" t="s">
        <v>36</v>
      </c>
      <c r="F19" s="59" t="s">
        <v>36</v>
      </c>
      <c r="G19" s="59" t="s">
        <v>36</v>
      </c>
      <c r="H19" s="59" t="s">
        <v>37</v>
      </c>
      <c r="I19" s="59">
        <v>36.0</v>
      </c>
      <c r="J19" s="59">
        <f t="shared" ref="J19:J52" si="1">(I19/65)*100</f>
        <v>55.38461538</v>
      </c>
      <c r="K19" s="59" t="str">
        <f t="shared" ref="K19:K52" si="2">IF(J19&lt;=0,"",IF((J19&gt;=60),"Y","N"))</f>
        <v>N</v>
      </c>
      <c r="L19" s="61">
        <f>(E57+F57+G57+H57)/4</f>
        <v>1.5</v>
      </c>
      <c r="M19" s="61">
        <f>K57</f>
        <v>0</v>
      </c>
      <c r="N19" s="62">
        <f>(L19*0.2+M19*0.8)</f>
        <v>0.3</v>
      </c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ht="15.0" customHeight="1">
      <c r="A20" s="78">
        <v>2.0</v>
      </c>
      <c r="B20" s="57"/>
      <c r="C20" s="196" t="s">
        <v>256</v>
      </c>
      <c r="D20" s="127" t="s">
        <v>39</v>
      </c>
      <c r="E20" s="59" t="s">
        <v>37</v>
      </c>
      <c r="F20" s="59" t="s">
        <v>37</v>
      </c>
      <c r="G20" s="59" t="s">
        <v>36</v>
      </c>
      <c r="H20" s="59" t="s">
        <v>36</v>
      </c>
      <c r="I20" s="59">
        <v>56.0</v>
      </c>
      <c r="J20" s="59">
        <f t="shared" si="1"/>
        <v>86.15384615</v>
      </c>
      <c r="K20" s="59" t="str">
        <f t="shared" si="2"/>
        <v>Y</v>
      </c>
      <c r="L20" s="65"/>
      <c r="M20" s="65"/>
      <c r="N20" s="66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ht="17.25" customHeight="1">
      <c r="A21" s="78">
        <v>3.0</v>
      </c>
      <c r="B21" s="57"/>
      <c r="C21" s="196" t="s">
        <v>257</v>
      </c>
      <c r="D21" s="127" t="s">
        <v>41</v>
      </c>
      <c r="E21" s="59" t="s">
        <v>37</v>
      </c>
      <c r="F21" s="59" t="s">
        <v>36</v>
      </c>
      <c r="G21" s="59" t="s">
        <v>37</v>
      </c>
      <c r="H21" s="59" t="s">
        <v>36</v>
      </c>
      <c r="I21" s="59">
        <v>30.0</v>
      </c>
      <c r="J21" s="59">
        <f t="shared" si="1"/>
        <v>46.15384615</v>
      </c>
      <c r="K21" s="59" t="str">
        <f t="shared" si="2"/>
        <v>N</v>
      </c>
      <c r="L21" s="65"/>
      <c r="M21" s="65"/>
      <c r="N21" s="66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</row>
    <row r="22" ht="13.5" customHeight="1">
      <c r="A22" s="78">
        <v>4.0</v>
      </c>
      <c r="B22" s="57"/>
      <c r="C22" s="196" t="s">
        <v>258</v>
      </c>
      <c r="D22" s="127" t="s">
        <v>43</v>
      </c>
      <c r="E22" s="59" t="s">
        <v>36</v>
      </c>
      <c r="F22" s="59" t="s">
        <v>37</v>
      </c>
      <c r="G22" s="59" t="s">
        <v>36</v>
      </c>
      <c r="H22" s="59" t="s">
        <v>36</v>
      </c>
      <c r="I22" s="59">
        <v>49.0</v>
      </c>
      <c r="J22" s="59">
        <f t="shared" si="1"/>
        <v>75.38461538</v>
      </c>
      <c r="K22" s="59" t="str">
        <f t="shared" si="2"/>
        <v>Y</v>
      </c>
      <c r="L22" s="65"/>
      <c r="M22" s="65"/>
      <c r="N22" s="66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ht="13.5" customHeight="1">
      <c r="A23" s="78">
        <v>5.0</v>
      </c>
      <c r="B23" s="57"/>
      <c r="C23" s="196" t="s">
        <v>259</v>
      </c>
      <c r="D23" s="127" t="s">
        <v>45</v>
      </c>
      <c r="E23" s="59" t="s">
        <v>36</v>
      </c>
      <c r="F23" s="59" t="s">
        <v>37</v>
      </c>
      <c r="G23" s="59" t="s">
        <v>36</v>
      </c>
      <c r="H23" s="59" t="s">
        <v>37</v>
      </c>
      <c r="I23" s="40">
        <v>45.0</v>
      </c>
      <c r="J23" s="59">
        <f t="shared" si="1"/>
        <v>69.23076923</v>
      </c>
      <c r="K23" s="59" t="str">
        <f t="shared" si="2"/>
        <v>Y</v>
      </c>
      <c r="L23" s="65"/>
      <c r="M23" s="65"/>
      <c r="N23" s="66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3.5" customHeight="1">
      <c r="A24" s="78">
        <v>6.0</v>
      </c>
      <c r="B24" s="57"/>
      <c r="C24" s="196" t="s">
        <v>260</v>
      </c>
      <c r="D24" s="127" t="s">
        <v>47</v>
      </c>
      <c r="E24" s="59" t="s">
        <v>36</v>
      </c>
      <c r="F24" s="59" t="s">
        <v>37</v>
      </c>
      <c r="G24" s="59" t="s">
        <v>36</v>
      </c>
      <c r="H24" s="59" t="s">
        <v>36</v>
      </c>
      <c r="I24" s="40">
        <v>36.0</v>
      </c>
      <c r="J24" s="59">
        <f t="shared" si="1"/>
        <v>55.38461538</v>
      </c>
      <c r="K24" s="59" t="str">
        <f t="shared" si="2"/>
        <v>N</v>
      </c>
      <c r="L24" s="65"/>
      <c r="M24" s="65"/>
      <c r="N24" s="66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3.5" customHeight="1">
      <c r="A25" s="78">
        <v>7.0</v>
      </c>
      <c r="B25" s="57"/>
      <c r="C25" s="196" t="s">
        <v>261</v>
      </c>
      <c r="D25" s="127" t="s">
        <v>49</v>
      </c>
      <c r="E25" s="59" t="s">
        <v>36</v>
      </c>
      <c r="F25" s="59" t="s">
        <v>36</v>
      </c>
      <c r="G25" s="59" t="s">
        <v>36</v>
      </c>
      <c r="H25" s="59" t="s">
        <v>36</v>
      </c>
      <c r="I25" s="40">
        <v>38.0</v>
      </c>
      <c r="J25" s="59">
        <f t="shared" si="1"/>
        <v>58.46153846</v>
      </c>
      <c r="K25" s="59" t="str">
        <f t="shared" si="2"/>
        <v>N</v>
      </c>
      <c r="L25" s="65"/>
      <c r="M25" s="65"/>
      <c r="N25" s="66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3.5" customHeight="1">
      <c r="A26" s="78">
        <v>8.0</v>
      </c>
      <c r="B26" s="57"/>
      <c r="C26" s="196" t="s">
        <v>262</v>
      </c>
      <c r="D26" s="127" t="s">
        <v>51</v>
      </c>
      <c r="E26" s="59" t="s">
        <v>37</v>
      </c>
      <c r="F26" s="59" t="s">
        <v>37</v>
      </c>
      <c r="G26" s="59" t="s">
        <v>36</v>
      </c>
      <c r="H26" s="59" t="s">
        <v>36</v>
      </c>
      <c r="I26" s="40">
        <v>50.0</v>
      </c>
      <c r="J26" s="59">
        <f t="shared" si="1"/>
        <v>76.92307692</v>
      </c>
      <c r="K26" s="59" t="str">
        <f t="shared" si="2"/>
        <v>Y</v>
      </c>
      <c r="L26" s="65"/>
      <c r="M26" s="65"/>
      <c r="N26" s="66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3.5" customHeight="1">
      <c r="A27" s="78">
        <v>9.0</v>
      </c>
      <c r="B27" s="57"/>
      <c r="C27" s="196" t="s">
        <v>263</v>
      </c>
      <c r="D27" s="127" t="s">
        <v>53</v>
      </c>
      <c r="E27" s="59" t="s">
        <v>36</v>
      </c>
      <c r="F27" s="59" t="s">
        <v>37</v>
      </c>
      <c r="G27" s="59" t="s">
        <v>36</v>
      </c>
      <c r="H27" s="59" t="s">
        <v>37</v>
      </c>
      <c r="I27" s="40">
        <v>28.0</v>
      </c>
      <c r="J27" s="59">
        <f t="shared" si="1"/>
        <v>43.07692308</v>
      </c>
      <c r="K27" s="59" t="str">
        <f t="shared" si="2"/>
        <v>N</v>
      </c>
      <c r="L27" s="65"/>
      <c r="M27" s="65"/>
      <c r="N27" s="66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3.5" customHeight="1">
      <c r="A28" s="78">
        <v>10.0</v>
      </c>
      <c r="B28" s="57"/>
      <c r="C28" s="196" t="s">
        <v>264</v>
      </c>
      <c r="D28" s="127" t="s">
        <v>55</v>
      </c>
      <c r="E28" s="59" t="s">
        <v>37</v>
      </c>
      <c r="F28" s="59" t="s">
        <v>37</v>
      </c>
      <c r="G28" s="59" t="s">
        <v>36</v>
      </c>
      <c r="H28" s="59" t="s">
        <v>36</v>
      </c>
      <c r="I28" s="40">
        <v>50.0</v>
      </c>
      <c r="J28" s="59">
        <f t="shared" si="1"/>
        <v>76.92307692</v>
      </c>
      <c r="K28" s="59" t="str">
        <f t="shared" si="2"/>
        <v>Y</v>
      </c>
      <c r="L28" s="65"/>
      <c r="M28" s="65"/>
      <c r="N28" s="66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3.5" customHeight="1">
      <c r="A29" s="78">
        <v>11.0</v>
      </c>
      <c r="B29" s="57"/>
      <c r="C29" s="196" t="s">
        <v>265</v>
      </c>
      <c r="D29" s="127" t="s">
        <v>57</v>
      </c>
      <c r="E29" s="59" t="s">
        <v>36</v>
      </c>
      <c r="F29" s="59" t="s">
        <v>36</v>
      </c>
      <c r="G29" s="59" t="s">
        <v>37</v>
      </c>
      <c r="H29" s="59" t="s">
        <v>36</v>
      </c>
      <c r="I29" s="40">
        <v>51.0</v>
      </c>
      <c r="J29" s="59">
        <f t="shared" si="1"/>
        <v>78.46153846</v>
      </c>
      <c r="K29" s="59" t="str">
        <f t="shared" si="2"/>
        <v>Y</v>
      </c>
      <c r="L29" s="65"/>
      <c r="M29" s="65"/>
      <c r="N29" s="66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3.5" customHeight="1">
      <c r="A30" s="78">
        <v>12.0</v>
      </c>
      <c r="B30" s="57"/>
      <c r="C30" s="196" t="s">
        <v>266</v>
      </c>
      <c r="D30" s="127" t="s">
        <v>59</v>
      </c>
      <c r="E30" s="59" t="s">
        <v>37</v>
      </c>
      <c r="F30" s="59" t="s">
        <v>37</v>
      </c>
      <c r="G30" s="59" t="s">
        <v>36</v>
      </c>
      <c r="H30" s="59" t="s">
        <v>36</v>
      </c>
      <c r="I30" s="40">
        <v>53.0</v>
      </c>
      <c r="J30" s="59">
        <f t="shared" si="1"/>
        <v>81.53846154</v>
      </c>
      <c r="K30" s="59" t="str">
        <f t="shared" si="2"/>
        <v>Y</v>
      </c>
      <c r="L30" s="65"/>
      <c r="M30" s="65"/>
      <c r="N30" s="66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3.5" customHeight="1">
      <c r="A31" s="78">
        <v>13.0</v>
      </c>
      <c r="B31" s="57"/>
      <c r="C31" s="196" t="s">
        <v>267</v>
      </c>
      <c r="D31" s="127" t="s">
        <v>61</v>
      </c>
      <c r="E31" s="59" t="s">
        <v>36</v>
      </c>
      <c r="F31" s="59" t="s">
        <v>36</v>
      </c>
      <c r="G31" s="59" t="s">
        <v>36</v>
      </c>
      <c r="H31" s="59" t="s">
        <v>37</v>
      </c>
      <c r="I31" s="40">
        <v>52.0</v>
      </c>
      <c r="J31" s="59">
        <f t="shared" si="1"/>
        <v>80</v>
      </c>
      <c r="K31" s="59" t="str">
        <f t="shared" si="2"/>
        <v>Y</v>
      </c>
      <c r="L31" s="65"/>
      <c r="M31" s="65"/>
      <c r="N31" s="66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3.5" customHeight="1">
      <c r="A32" s="78">
        <v>14.0</v>
      </c>
      <c r="B32" s="57"/>
      <c r="C32" s="196" t="s">
        <v>268</v>
      </c>
      <c r="D32" s="127" t="s">
        <v>63</v>
      </c>
      <c r="E32" s="59" t="s">
        <v>36</v>
      </c>
      <c r="F32" s="59" t="s">
        <v>37</v>
      </c>
      <c r="G32" s="59" t="s">
        <v>36</v>
      </c>
      <c r="H32" s="59" t="s">
        <v>36</v>
      </c>
      <c r="I32" s="40">
        <v>49.0</v>
      </c>
      <c r="J32" s="59">
        <f t="shared" si="1"/>
        <v>75.38461538</v>
      </c>
      <c r="K32" s="59" t="str">
        <f t="shared" si="2"/>
        <v>Y</v>
      </c>
      <c r="L32" s="65"/>
      <c r="M32" s="65"/>
      <c r="N32" s="66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3.5" customHeight="1">
      <c r="A33" s="78">
        <v>15.0</v>
      </c>
      <c r="B33" s="57"/>
      <c r="C33" s="196" t="s">
        <v>269</v>
      </c>
      <c r="D33" s="127" t="s">
        <v>65</v>
      </c>
      <c r="E33" s="59" t="s">
        <v>36</v>
      </c>
      <c r="F33" s="59" t="s">
        <v>36</v>
      </c>
      <c r="G33" s="59" t="s">
        <v>37</v>
      </c>
      <c r="H33" s="59" t="s">
        <v>36</v>
      </c>
      <c r="I33" s="40">
        <v>47.0</v>
      </c>
      <c r="J33" s="59">
        <f t="shared" si="1"/>
        <v>72.30769231</v>
      </c>
      <c r="K33" s="59" t="str">
        <f t="shared" si="2"/>
        <v>Y</v>
      </c>
      <c r="L33" s="65"/>
      <c r="M33" s="65"/>
      <c r="N33" s="66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3.5" customHeight="1">
      <c r="A34" s="78">
        <v>16.0</v>
      </c>
      <c r="B34" s="57"/>
      <c r="C34" s="196" t="s">
        <v>270</v>
      </c>
      <c r="D34" s="127" t="s">
        <v>67</v>
      </c>
      <c r="E34" s="59" t="s">
        <v>37</v>
      </c>
      <c r="F34" s="59" t="s">
        <v>37</v>
      </c>
      <c r="G34" s="59" t="s">
        <v>36</v>
      </c>
      <c r="H34" s="59" t="s">
        <v>36</v>
      </c>
      <c r="I34" s="40">
        <v>48.0</v>
      </c>
      <c r="J34" s="59">
        <f t="shared" si="1"/>
        <v>73.84615385</v>
      </c>
      <c r="K34" s="59" t="str">
        <f t="shared" si="2"/>
        <v>Y</v>
      </c>
      <c r="L34" s="65"/>
      <c r="M34" s="65"/>
      <c r="N34" s="66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3.5" customHeight="1">
      <c r="A35" s="78">
        <v>17.0</v>
      </c>
      <c r="B35" s="57"/>
      <c r="C35" s="196" t="s">
        <v>271</v>
      </c>
      <c r="D35" s="127" t="s">
        <v>69</v>
      </c>
      <c r="E35" s="59" t="s">
        <v>36</v>
      </c>
      <c r="F35" s="59" t="s">
        <v>37</v>
      </c>
      <c r="G35" s="59" t="s">
        <v>37</v>
      </c>
      <c r="H35" s="59" t="s">
        <v>36</v>
      </c>
      <c r="I35" s="40">
        <v>40.0</v>
      </c>
      <c r="J35" s="59">
        <f t="shared" si="1"/>
        <v>61.53846154</v>
      </c>
      <c r="K35" s="59" t="str">
        <f t="shared" si="2"/>
        <v>Y</v>
      </c>
      <c r="L35" s="65"/>
      <c r="M35" s="65"/>
      <c r="N35" s="66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3.5" customHeight="1">
      <c r="A36" s="78">
        <v>18.0</v>
      </c>
      <c r="B36" s="57"/>
      <c r="C36" s="196" t="s">
        <v>272</v>
      </c>
      <c r="D36" s="127" t="s">
        <v>71</v>
      </c>
      <c r="E36" s="59" t="s">
        <v>37</v>
      </c>
      <c r="F36" s="59" t="s">
        <v>36</v>
      </c>
      <c r="G36" s="59" t="s">
        <v>37</v>
      </c>
      <c r="H36" s="59" t="s">
        <v>36</v>
      </c>
      <c r="I36" s="40">
        <v>42.0</v>
      </c>
      <c r="J36" s="59">
        <f t="shared" si="1"/>
        <v>64.61538462</v>
      </c>
      <c r="K36" s="59" t="str">
        <f t="shared" si="2"/>
        <v>Y</v>
      </c>
      <c r="L36" s="65"/>
      <c r="M36" s="65"/>
      <c r="N36" s="66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3.5" customHeight="1">
      <c r="A37" s="78">
        <v>19.0</v>
      </c>
      <c r="B37" s="57"/>
      <c r="C37" s="196" t="s">
        <v>273</v>
      </c>
      <c r="D37" s="127" t="s">
        <v>73</v>
      </c>
      <c r="E37" s="59" t="s">
        <v>36</v>
      </c>
      <c r="F37" s="59" t="s">
        <v>37</v>
      </c>
      <c r="G37" s="59" t="s">
        <v>36</v>
      </c>
      <c r="H37" s="59" t="s">
        <v>36</v>
      </c>
      <c r="I37" s="40">
        <v>43.0</v>
      </c>
      <c r="J37" s="59">
        <f t="shared" si="1"/>
        <v>66.15384615</v>
      </c>
      <c r="K37" s="59" t="str">
        <f t="shared" si="2"/>
        <v>Y</v>
      </c>
      <c r="L37" s="65"/>
      <c r="M37" s="65"/>
      <c r="N37" s="66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78">
        <v>20.0</v>
      </c>
      <c r="B38" s="57"/>
      <c r="C38" s="196" t="s">
        <v>274</v>
      </c>
      <c r="D38" s="127" t="s">
        <v>75</v>
      </c>
      <c r="E38" s="59" t="s">
        <v>37</v>
      </c>
      <c r="F38" s="59" t="s">
        <v>37</v>
      </c>
      <c r="G38" s="59" t="s">
        <v>36</v>
      </c>
      <c r="H38" s="59" t="s">
        <v>37</v>
      </c>
      <c r="I38" s="40">
        <v>46.0</v>
      </c>
      <c r="J38" s="59">
        <f t="shared" si="1"/>
        <v>70.76923077</v>
      </c>
      <c r="K38" s="59" t="str">
        <f t="shared" si="2"/>
        <v>Y</v>
      </c>
      <c r="L38" s="65"/>
      <c r="M38" s="65"/>
      <c r="N38" s="66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3.5" customHeight="1">
      <c r="A39" s="78">
        <v>21.0</v>
      </c>
      <c r="B39" s="57"/>
      <c r="C39" s="196" t="s">
        <v>275</v>
      </c>
      <c r="D39" s="127" t="s">
        <v>77</v>
      </c>
      <c r="E39" s="59" t="s">
        <v>36</v>
      </c>
      <c r="F39" s="59" t="s">
        <v>36</v>
      </c>
      <c r="G39" s="59" t="s">
        <v>36</v>
      </c>
      <c r="H39" s="59" t="s">
        <v>36</v>
      </c>
      <c r="I39" s="40">
        <v>45.0</v>
      </c>
      <c r="J39" s="59">
        <f t="shared" si="1"/>
        <v>69.23076923</v>
      </c>
      <c r="K39" s="59" t="str">
        <f t="shared" si="2"/>
        <v>Y</v>
      </c>
      <c r="L39" s="65"/>
      <c r="M39" s="65"/>
      <c r="N39" s="66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3.5" customHeight="1">
      <c r="A40" s="78">
        <v>22.0</v>
      </c>
      <c r="B40" s="57"/>
      <c r="C40" s="196" t="s">
        <v>276</v>
      </c>
      <c r="D40" s="127" t="s">
        <v>79</v>
      </c>
      <c r="E40" s="59" t="s">
        <v>36</v>
      </c>
      <c r="F40" s="59" t="s">
        <v>37</v>
      </c>
      <c r="G40" s="59" t="s">
        <v>36</v>
      </c>
      <c r="H40" s="59" t="s">
        <v>36</v>
      </c>
      <c r="I40" s="40">
        <v>48.0</v>
      </c>
      <c r="J40" s="59">
        <f t="shared" si="1"/>
        <v>73.84615385</v>
      </c>
      <c r="K40" s="59" t="str">
        <f t="shared" si="2"/>
        <v>Y</v>
      </c>
      <c r="L40" s="65"/>
      <c r="M40" s="65"/>
      <c r="N40" s="66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3.5" customHeight="1">
      <c r="A41" s="78">
        <v>23.0</v>
      </c>
      <c r="B41" s="57"/>
      <c r="C41" s="196" t="s">
        <v>277</v>
      </c>
      <c r="D41" s="127" t="s">
        <v>81</v>
      </c>
      <c r="E41" s="59" t="s">
        <v>37</v>
      </c>
      <c r="F41" s="59" t="s">
        <v>36</v>
      </c>
      <c r="G41" s="59" t="s">
        <v>36</v>
      </c>
      <c r="H41" s="59" t="s">
        <v>36</v>
      </c>
      <c r="I41" s="40">
        <v>40.0</v>
      </c>
      <c r="J41" s="59">
        <f t="shared" si="1"/>
        <v>61.53846154</v>
      </c>
      <c r="K41" s="59" t="str">
        <f t="shared" si="2"/>
        <v>Y</v>
      </c>
      <c r="L41" s="65"/>
      <c r="M41" s="65"/>
      <c r="N41" s="66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3.5" customHeight="1">
      <c r="A42" s="78">
        <v>24.0</v>
      </c>
      <c r="B42" s="57"/>
      <c r="C42" s="196" t="s">
        <v>278</v>
      </c>
      <c r="D42" s="127" t="s">
        <v>83</v>
      </c>
      <c r="E42" s="59" t="s">
        <v>36</v>
      </c>
      <c r="F42" s="59" t="s">
        <v>36</v>
      </c>
      <c r="G42" s="59" t="s">
        <v>36</v>
      </c>
      <c r="H42" s="59" t="s">
        <v>36</v>
      </c>
      <c r="I42" s="40">
        <v>29.0</v>
      </c>
      <c r="J42" s="59">
        <f t="shared" si="1"/>
        <v>44.61538462</v>
      </c>
      <c r="K42" s="59" t="str">
        <f t="shared" si="2"/>
        <v>N</v>
      </c>
      <c r="L42" s="65"/>
      <c r="M42" s="65"/>
      <c r="N42" s="66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3.5" customHeight="1">
      <c r="A43" s="78">
        <v>25.0</v>
      </c>
      <c r="B43" s="57"/>
      <c r="C43" s="196" t="s">
        <v>279</v>
      </c>
      <c r="D43" s="127" t="s">
        <v>85</v>
      </c>
      <c r="E43" s="59" t="s">
        <v>37</v>
      </c>
      <c r="F43" s="59" t="s">
        <v>37</v>
      </c>
      <c r="G43" s="59" t="s">
        <v>36</v>
      </c>
      <c r="H43" s="59" t="s">
        <v>37</v>
      </c>
      <c r="I43" s="40">
        <v>34.0</v>
      </c>
      <c r="J43" s="59">
        <f t="shared" si="1"/>
        <v>52.30769231</v>
      </c>
      <c r="K43" s="59" t="str">
        <f t="shared" si="2"/>
        <v>N</v>
      </c>
      <c r="L43" s="65"/>
      <c r="M43" s="65"/>
      <c r="N43" s="66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3.5" customHeight="1">
      <c r="A44" s="78">
        <v>26.0</v>
      </c>
      <c r="B44" s="57"/>
      <c r="C44" s="196" t="s">
        <v>280</v>
      </c>
      <c r="D44" s="127" t="s">
        <v>87</v>
      </c>
      <c r="E44" s="59" t="s">
        <v>36</v>
      </c>
      <c r="F44" s="59" t="s">
        <v>37</v>
      </c>
      <c r="G44" s="59" t="s">
        <v>36</v>
      </c>
      <c r="H44" s="59" t="s">
        <v>37</v>
      </c>
      <c r="I44" s="40">
        <v>38.0</v>
      </c>
      <c r="J44" s="59">
        <f t="shared" si="1"/>
        <v>58.46153846</v>
      </c>
      <c r="K44" s="59" t="str">
        <f t="shared" si="2"/>
        <v>N</v>
      </c>
      <c r="L44" s="65"/>
      <c r="M44" s="65"/>
      <c r="N44" s="66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78">
        <v>27.0</v>
      </c>
      <c r="B45" s="57"/>
      <c r="C45" s="196" t="s">
        <v>281</v>
      </c>
      <c r="D45" s="127" t="s">
        <v>89</v>
      </c>
      <c r="E45" s="59" t="s">
        <v>36</v>
      </c>
      <c r="F45" s="59" t="s">
        <v>37</v>
      </c>
      <c r="G45" s="59" t="s">
        <v>36</v>
      </c>
      <c r="H45" s="59" t="s">
        <v>36</v>
      </c>
      <c r="I45" s="40">
        <v>32.0</v>
      </c>
      <c r="J45" s="59">
        <f t="shared" si="1"/>
        <v>49.23076923</v>
      </c>
      <c r="K45" s="59" t="str">
        <f t="shared" si="2"/>
        <v>N</v>
      </c>
      <c r="L45" s="65"/>
      <c r="M45" s="65"/>
      <c r="N45" s="66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78">
        <v>28.0</v>
      </c>
      <c r="B46" s="57"/>
      <c r="C46" s="196" t="s">
        <v>282</v>
      </c>
      <c r="D46" s="127" t="s">
        <v>91</v>
      </c>
      <c r="E46" s="59" t="s">
        <v>37</v>
      </c>
      <c r="F46" s="59" t="s">
        <v>36</v>
      </c>
      <c r="G46" s="59" t="s">
        <v>36</v>
      </c>
      <c r="H46" s="59" t="s">
        <v>37</v>
      </c>
      <c r="I46" s="40">
        <v>37.0</v>
      </c>
      <c r="J46" s="59">
        <f t="shared" si="1"/>
        <v>56.92307692</v>
      </c>
      <c r="K46" s="59" t="str">
        <f t="shared" si="2"/>
        <v>N</v>
      </c>
      <c r="L46" s="65"/>
      <c r="M46" s="65"/>
      <c r="N46" s="66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3.5" customHeight="1">
      <c r="A47" s="78">
        <v>29.0</v>
      </c>
      <c r="B47" s="57"/>
      <c r="C47" s="196" t="s">
        <v>283</v>
      </c>
      <c r="D47" s="127" t="s">
        <v>93</v>
      </c>
      <c r="E47" s="59" t="s">
        <v>36</v>
      </c>
      <c r="F47" s="59" t="s">
        <v>37</v>
      </c>
      <c r="G47" s="59" t="s">
        <v>36</v>
      </c>
      <c r="H47" s="59" t="s">
        <v>37</v>
      </c>
      <c r="I47" s="40">
        <v>39.0</v>
      </c>
      <c r="J47" s="59">
        <f t="shared" si="1"/>
        <v>60</v>
      </c>
      <c r="K47" s="59" t="str">
        <f t="shared" si="2"/>
        <v>Y</v>
      </c>
      <c r="L47" s="65"/>
      <c r="M47" s="65"/>
      <c r="N47" s="66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3.5" customHeight="1">
      <c r="A48" s="78">
        <v>30.0</v>
      </c>
      <c r="B48" s="57"/>
      <c r="C48" s="196" t="s">
        <v>284</v>
      </c>
      <c r="D48" s="127" t="s">
        <v>95</v>
      </c>
      <c r="E48" s="59" t="s">
        <v>36</v>
      </c>
      <c r="F48" s="59" t="s">
        <v>37</v>
      </c>
      <c r="G48" s="59" t="s">
        <v>36</v>
      </c>
      <c r="H48" s="59" t="s">
        <v>36</v>
      </c>
      <c r="I48" s="40">
        <v>47.0</v>
      </c>
      <c r="J48" s="59">
        <f t="shared" si="1"/>
        <v>72.30769231</v>
      </c>
      <c r="K48" s="59" t="str">
        <f t="shared" si="2"/>
        <v>Y</v>
      </c>
      <c r="L48" s="65"/>
      <c r="M48" s="65"/>
      <c r="N48" s="66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3.5" customHeight="1">
      <c r="A49" s="78">
        <v>31.0</v>
      </c>
      <c r="B49" s="57"/>
      <c r="C49" s="196" t="s">
        <v>285</v>
      </c>
      <c r="D49" s="127" t="s">
        <v>97</v>
      </c>
      <c r="E49" s="59" t="s">
        <v>36</v>
      </c>
      <c r="F49" s="59" t="s">
        <v>36</v>
      </c>
      <c r="G49" s="59" t="s">
        <v>37</v>
      </c>
      <c r="H49" s="59" t="s">
        <v>37</v>
      </c>
      <c r="I49" s="40">
        <v>49.0</v>
      </c>
      <c r="J49" s="59">
        <f t="shared" si="1"/>
        <v>75.38461538</v>
      </c>
      <c r="K49" s="59" t="str">
        <f t="shared" si="2"/>
        <v>Y</v>
      </c>
      <c r="L49" s="65"/>
      <c r="M49" s="65"/>
      <c r="N49" s="66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3.5" customHeight="1">
      <c r="A50" s="78">
        <v>32.0</v>
      </c>
      <c r="B50" s="57"/>
      <c r="C50" s="196" t="s">
        <v>286</v>
      </c>
      <c r="D50" s="127" t="s">
        <v>99</v>
      </c>
      <c r="E50" s="59" t="s">
        <v>36</v>
      </c>
      <c r="F50" s="59" t="s">
        <v>37</v>
      </c>
      <c r="G50" s="59" t="s">
        <v>36</v>
      </c>
      <c r="H50" s="59" t="s">
        <v>36</v>
      </c>
      <c r="I50" s="40">
        <v>42.0</v>
      </c>
      <c r="J50" s="59">
        <f t="shared" si="1"/>
        <v>64.61538462</v>
      </c>
      <c r="K50" s="59" t="str">
        <f t="shared" si="2"/>
        <v>Y</v>
      </c>
      <c r="L50" s="65"/>
      <c r="M50" s="65"/>
      <c r="N50" s="66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3.5" customHeight="1">
      <c r="A51" s="78">
        <v>33.0</v>
      </c>
      <c r="B51" s="57"/>
      <c r="C51" s="196" t="s">
        <v>287</v>
      </c>
      <c r="D51" s="127" t="s">
        <v>101</v>
      </c>
      <c r="E51" s="59" t="s">
        <v>36</v>
      </c>
      <c r="F51" s="59" t="s">
        <v>37</v>
      </c>
      <c r="G51" s="59" t="s">
        <v>36</v>
      </c>
      <c r="H51" s="59" t="s">
        <v>37</v>
      </c>
      <c r="I51" s="40">
        <v>48.0</v>
      </c>
      <c r="J51" s="59">
        <f t="shared" si="1"/>
        <v>73.84615385</v>
      </c>
      <c r="K51" s="59" t="str">
        <f t="shared" si="2"/>
        <v>Y</v>
      </c>
      <c r="L51" s="65"/>
      <c r="M51" s="65"/>
      <c r="N51" s="66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3.5" customHeight="1">
      <c r="A52" s="78">
        <v>34.0</v>
      </c>
      <c r="B52" s="57"/>
      <c r="C52" s="196" t="s">
        <v>288</v>
      </c>
      <c r="D52" s="127" t="s">
        <v>103</v>
      </c>
      <c r="E52" s="59" t="s">
        <v>36</v>
      </c>
      <c r="F52" s="59" t="s">
        <v>37</v>
      </c>
      <c r="G52" s="59" t="s">
        <v>37</v>
      </c>
      <c r="H52" s="59" t="s">
        <v>37</v>
      </c>
      <c r="I52" s="40">
        <v>43.0</v>
      </c>
      <c r="J52" s="59">
        <f t="shared" si="1"/>
        <v>66.15384615</v>
      </c>
      <c r="K52" s="59" t="str">
        <f t="shared" si="2"/>
        <v>Y</v>
      </c>
      <c r="L52" s="65"/>
      <c r="M52" s="65"/>
      <c r="N52" s="66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15.5" customHeight="1">
      <c r="A53" s="67" t="s">
        <v>104</v>
      </c>
      <c r="B53" s="3"/>
      <c r="C53" s="67">
        <f>COUNTA(A19:A52)</f>
        <v>34</v>
      </c>
      <c r="D53" s="170"/>
      <c r="E53" s="40">
        <f t="shared" ref="E53:H53" si="3">COUNTIF(E19:E52,"Y")</f>
        <v>23</v>
      </c>
      <c r="F53" s="40">
        <f t="shared" si="3"/>
        <v>12</v>
      </c>
      <c r="G53" s="40">
        <f t="shared" si="3"/>
        <v>27</v>
      </c>
      <c r="H53" s="40">
        <f t="shared" si="3"/>
        <v>22</v>
      </c>
      <c r="I53" s="40"/>
      <c r="J53" s="40"/>
      <c r="K53" s="40">
        <f>COUNTIF(K19:K52,"Y")</f>
        <v>24</v>
      </c>
      <c r="L53" s="65"/>
      <c r="M53" s="65"/>
      <c r="N53" s="66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87.75" customHeight="1">
      <c r="A54" s="171" t="s">
        <v>105</v>
      </c>
      <c r="B54" s="172"/>
      <c r="C54" s="67" t="str">
        <f>'[1]CC1-CO-Attainment-correct'!C34</f>
        <v>#REF!</v>
      </c>
      <c r="D54" s="173" t="s">
        <v>106</v>
      </c>
      <c r="E54" s="40" t="str">
        <f>(E53/C54)*100</f>
        <v>#REF!</v>
      </c>
      <c r="F54" s="40" t="str">
        <f>(F53/C54)*100</f>
        <v>#REF!</v>
      </c>
      <c r="G54" s="40" t="str">
        <f>(G53/C54)*100</f>
        <v>#REF!</v>
      </c>
      <c r="H54" s="40" t="str">
        <f>(H53/C54)*100</f>
        <v>#REF!</v>
      </c>
      <c r="I54" s="40"/>
      <c r="J54" s="40"/>
      <c r="K54" s="40" t="str">
        <f>(K53/C54)*100</f>
        <v>#REF!</v>
      </c>
      <c r="L54" s="65"/>
      <c r="M54" s="65"/>
      <c r="N54" s="66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39.75" customHeight="1">
      <c r="A55" s="78"/>
      <c r="B55" s="57"/>
      <c r="C55" s="57"/>
      <c r="D55" s="174"/>
      <c r="E55" s="176" t="str">
        <f t="shared" ref="E55:K55" si="4">IF(E54&lt;=0,"",IF((E54&gt;=60),"Attained","Not-Attained"))</f>
        <v>#REF!</v>
      </c>
      <c r="F55" s="176" t="str">
        <f t="shared" si="4"/>
        <v>#REF!</v>
      </c>
      <c r="G55" s="176" t="str">
        <f t="shared" si="4"/>
        <v>#REF!</v>
      </c>
      <c r="H55" s="176" t="str">
        <f t="shared" si="4"/>
        <v>#REF!</v>
      </c>
      <c r="I55" s="40" t="str">
        <f t="shared" si="4"/>
        <v/>
      </c>
      <c r="J55" s="40" t="str">
        <f t="shared" si="4"/>
        <v/>
      </c>
      <c r="K55" s="40" t="str">
        <f t="shared" si="4"/>
        <v>#REF!</v>
      </c>
      <c r="L55" s="65"/>
      <c r="M55" s="65"/>
      <c r="N55" s="66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0" customHeight="1">
      <c r="A56" s="78"/>
      <c r="B56" s="57"/>
      <c r="C56" s="57"/>
      <c r="D56" s="174"/>
      <c r="E56" s="40"/>
      <c r="F56" s="40"/>
      <c r="G56" s="40"/>
      <c r="H56" s="40"/>
      <c r="I56" s="40"/>
      <c r="J56" s="40"/>
      <c r="K56" s="40"/>
      <c r="L56" s="65"/>
      <c r="M56" s="65"/>
      <c r="N56" s="66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0" customHeight="1">
      <c r="A57" s="78"/>
      <c r="B57" s="57"/>
      <c r="C57" s="57"/>
      <c r="D57" s="174"/>
      <c r="E57" s="175">
        <v>0.0</v>
      </c>
      <c r="F57" s="175">
        <v>1.0</v>
      </c>
      <c r="G57" s="175">
        <v>3.0</v>
      </c>
      <c r="H57" s="175">
        <v>2.0</v>
      </c>
      <c r="I57" s="40"/>
      <c r="J57" s="40"/>
      <c r="K57" s="175">
        <v>0.0</v>
      </c>
      <c r="L57" s="76"/>
      <c r="M57" s="76"/>
      <c r="N57" s="77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0" customHeight="1">
      <c r="A58" s="78"/>
      <c r="B58" s="57"/>
      <c r="C58" s="57"/>
      <c r="D58" s="69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0" customHeight="1">
      <c r="A59" s="78"/>
      <c r="B59" s="57"/>
      <c r="C59" s="57"/>
      <c r="D59" s="69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0" customHeight="1">
      <c r="A60" s="78"/>
      <c r="B60" s="57"/>
      <c r="C60" s="57"/>
      <c r="D60" s="69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0" customHeight="1">
      <c r="A61" s="78"/>
      <c r="B61" s="57"/>
      <c r="C61" s="57"/>
      <c r="D61" s="69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0" customHeight="1">
      <c r="A62" s="78"/>
      <c r="B62" s="57"/>
      <c r="C62" s="57"/>
      <c r="D62" s="79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0" customHeight="1">
      <c r="A63" s="78"/>
      <c r="B63" s="57"/>
      <c r="C63" s="57"/>
      <c r="D63" s="69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0" customHeight="1">
      <c r="A64" s="78"/>
      <c r="B64" s="57"/>
      <c r="C64" s="57"/>
      <c r="D64" s="69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0" customHeight="1">
      <c r="A65" s="78"/>
      <c r="B65" s="57"/>
      <c r="C65" s="57"/>
      <c r="D65" s="69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3.5" customHeight="1">
      <c r="A66" s="78"/>
      <c r="B66" s="80"/>
      <c r="C66" s="80"/>
      <c r="D66" s="80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3.5" customHeight="1">
      <c r="A67" s="78"/>
      <c r="B67" s="80"/>
      <c r="C67" s="80"/>
      <c r="D67" s="80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3.5" customHeight="1">
      <c r="A68" s="78"/>
      <c r="B68" s="80"/>
      <c r="C68" s="80"/>
      <c r="D68" s="80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3.5" customHeight="1">
      <c r="A69" s="78"/>
      <c r="B69" s="80"/>
      <c r="C69" s="80"/>
      <c r="D69" s="80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3.5" customHeight="1">
      <c r="A70" s="78"/>
      <c r="B70" s="80"/>
      <c r="C70" s="80"/>
      <c r="D70" s="80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3.5" customHeight="1">
      <c r="A71" s="78"/>
      <c r="B71" s="80"/>
      <c r="C71" s="80"/>
      <c r="D71" s="80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3.5" customHeight="1">
      <c r="A72" s="78"/>
      <c r="B72" s="80"/>
      <c r="C72" s="80"/>
      <c r="D72" s="80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3.5" customHeight="1">
      <c r="A73" s="78"/>
      <c r="B73" s="80"/>
      <c r="C73" s="80"/>
      <c r="D73" s="80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3.5" customHeight="1">
      <c r="A74" s="78"/>
      <c r="B74" s="80"/>
      <c r="C74" s="80"/>
      <c r="D74" s="80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3.5" customHeight="1">
      <c r="A75" s="78"/>
      <c r="B75" s="80"/>
      <c r="C75" s="80"/>
      <c r="D75" s="80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3.5" customHeight="1">
      <c r="A76" s="78"/>
      <c r="B76" s="80"/>
      <c r="C76" s="80"/>
      <c r="D76" s="80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3.5" customHeight="1">
      <c r="A77" s="78"/>
      <c r="B77" s="80"/>
      <c r="C77" s="80"/>
      <c r="D77" s="80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3.5" customHeight="1">
      <c r="A78" s="78"/>
      <c r="B78" s="80"/>
      <c r="C78" s="80"/>
      <c r="D78" s="80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3.5" customHeight="1">
      <c r="A79" s="78"/>
      <c r="B79" s="80"/>
      <c r="C79" s="80"/>
      <c r="D79" s="80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3.5" customHeight="1">
      <c r="A80" s="78"/>
      <c r="B80" s="80"/>
      <c r="C80" s="80"/>
      <c r="D80" s="80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3.5" customHeight="1">
      <c r="A81" s="78"/>
      <c r="B81" s="80"/>
      <c r="C81" s="80"/>
      <c r="D81" s="80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3.5" customHeight="1">
      <c r="A82" s="78"/>
      <c r="B82" s="80"/>
      <c r="C82" s="80"/>
      <c r="D82" s="80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3.5" customHeight="1">
      <c r="A83" s="78"/>
      <c r="B83" s="80"/>
      <c r="C83" s="80"/>
      <c r="D83" s="80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3.5" customHeight="1">
      <c r="A84" s="78"/>
      <c r="B84" s="80"/>
      <c r="C84" s="80"/>
      <c r="D84" s="80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3.5" customHeight="1">
      <c r="A85" s="78"/>
      <c r="B85" s="80"/>
      <c r="C85" s="80"/>
      <c r="D85" s="80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3.5" customHeight="1">
      <c r="A86" s="78"/>
      <c r="B86" s="80"/>
      <c r="C86" s="80"/>
      <c r="D86" s="80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3.5" customHeight="1">
      <c r="A87" s="78"/>
      <c r="B87" s="80"/>
      <c r="C87" s="80"/>
      <c r="D87" s="80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3.5" customHeight="1">
      <c r="A88" s="78"/>
      <c r="B88" s="80"/>
      <c r="C88" s="80"/>
      <c r="D88" s="80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3.5" customHeight="1">
      <c r="A89" s="78"/>
      <c r="B89" s="80"/>
      <c r="C89" s="80"/>
      <c r="D89" s="80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3.5" customHeight="1">
      <c r="A90" s="78"/>
      <c r="B90" s="80"/>
      <c r="C90" s="80"/>
      <c r="D90" s="80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3.5" customHeight="1">
      <c r="A91" s="78"/>
      <c r="B91" s="80"/>
      <c r="C91" s="80"/>
      <c r="D91" s="80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3.5" customHeight="1">
      <c r="A92" s="78"/>
      <c r="B92" s="80"/>
      <c r="C92" s="80"/>
      <c r="D92" s="80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3.5" customHeight="1">
      <c r="A93" s="78"/>
      <c r="B93" s="80"/>
      <c r="C93" s="80"/>
      <c r="D93" s="80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3.5" customHeight="1">
      <c r="A94" s="78"/>
      <c r="B94" s="80"/>
      <c r="C94" s="80"/>
      <c r="D94" s="80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3.5" customHeight="1">
      <c r="A95" s="78"/>
      <c r="B95" s="80"/>
      <c r="C95" s="80"/>
      <c r="D95" s="80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3.5" customHeight="1">
      <c r="A96" s="78"/>
      <c r="B96" s="80"/>
      <c r="C96" s="80"/>
      <c r="D96" s="80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3.5" customHeight="1">
      <c r="A97" s="78"/>
      <c r="B97" s="80"/>
      <c r="C97" s="80"/>
      <c r="D97" s="80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3.5" customHeight="1">
      <c r="A98" s="78"/>
      <c r="B98" s="80"/>
      <c r="C98" s="80"/>
      <c r="D98" s="80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3.5" customHeight="1">
      <c r="A99" s="78"/>
      <c r="B99" s="80"/>
      <c r="C99" s="80"/>
      <c r="D99" s="80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3.5" customHeight="1">
      <c r="A100" s="78"/>
      <c r="B100" s="80"/>
      <c r="C100" s="80"/>
      <c r="D100" s="80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3.5" customHeight="1">
      <c r="A101" s="78"/>
      <c r="B101" s="80"/>
      <c r="C101" s="80"/>
      <c r="D101" s="80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3.5" customHeight="1">
      <c r="A102" s="78"/>
      <c r="B102" s="80"/>
      <c r="C102" s="80"/>
      <c r="D102" s="80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3.5" customHeight="1">
      <c r="A103" s="78"/>
      <c r="B103" s="80"/>
      <c r="C103" s="80"/>
      <c r="D103" s="80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3.5" customHeight="1">
      <c r="A104" s="78"/>
      <c r="B104" s="80"/>
      <c r="C104" s="80"/>
      <c r="D104" s="80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3.5" customHeight="1">
      <c r="A105" s="78"/>
      <c r="B105" s="80"/>
      <c r="C105" s="80"/>
      <c r="D105" s="80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3.5" customHeight="1">
      <c r="A106" s="78"/>
      <c r="B106" s="80"/>
      <c r="C106" s="80"/>
      <c r="D106" s="80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3.5" customHeight="1">
      <c r="A107" s="78"/>
      <c r="B107" s="80"/>
      <c r="C107" s="80"/>
      <c r="D107" s="80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3.5" customHeight="1">
      <c r="A108" s="78"/>
      <c r="B108" s="80"/>
      <c r="C108" s="80"/>
      <c r="D108" s="80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3.5" customHeight="1">
      <c r="A109" s="78"/>
      <c r="B109" s="80"/>
      <c r="C109" s="80"/>
      <c r="D109" s="80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3.5" customHeight="1">
      <c r="A110" s="78"/>
      <c r="B110" s="80"/>
      <c r="C110" s="80"/>
      <c r="D110" s="80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3.5" customHeight="1">
      <c r="A111" s="78"/>
      <c r="B111" s="80"/>
      <c r="C111" s="80"/>
      <c r="D111" s="80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0" customHeight="1">
      <c r="A112" s="78"/>
      <c r="B112" s="80"/>
      <c r="C112" s="80"/>
      <c r="D112" s="80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0" customHeight="1">
      <c r="A113" s="78"/>
      <c r="B113" s="80"/>
      <c r="C113" s="80"/>
      <c r="D113" s="80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0" customHeight="1">
      <c r="A114" s="78"/>
      <c r="B114" s="80"/>
      <c r="C114" s="80"/>
      <c r="D114" s="80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0" customHeight="1">
      <c r="A115" s="78"/>
      <c r="B115" s="80"/>
      <c r="C115" s="80"/>
      <c r="D115" s="80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0" customHeight="1">
      <c r="A116" s="78"/>
      <c r="B116" s="80"/>
      <c r="C116" s="80"/>
      <c r="D116" s="80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0" customHeight="1">
      <c r="A117" s="78"/>
      <c r="B117" s="80"/>
      <c r="C117" s="80"/>
      <c r="D117" s="80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0" customHeight="1">
      <c r="A118" s="78"/>
      <c r="B118" s="80"/>
      <c r="C118" s="80"/>
      <c r="D118" s="80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0" customHeight="1">
      <c r="A119" s="78"/>
      <c r="B119" s="80"/>
      <c r="C119" s="80"/>
      <c r="D119" s="80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0" customHeight="1">
      <c r="A120" s="78"/>
      <c r="B120" s="80"/>
      <c r="C120" s="80"/>
      <c r="D120" s="80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0" customHeight="1">
      <c r="A121" s="78"/>
      <c r="B121" s="80"/>
      <c r="C121" s="80"/>
      <c r="D121" s="80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0" customHeight="1">
      <c r="A122" s="78"/>
      <c r="B122" s="80"/>
      <c r="C122" s="80"/>
      <c r="D122" s="80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0" customHeight="1">
      <c r="A123" s="78"/>
      <c r="B123" s="80"/>
      <c r="C123" s="80"/>
      <c r="D123" s="80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0" customHeight="1">
      <c r="A124" s="78"/>
      <c r="B124" s="80"/>
      <c r="C124" s="80"/>
      <c r="D124" s="80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0" customHeight="1">
      <c r="A125" s="78"/>
      <c r="B125" s="80"/>
      <c r="C125" s="80"/>
      <c r="D125" s="80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0" customHeight="1">
      <c r="A126" s="78"/>
      <c r="B126" s="80"/>
      <c r="C126" s="80"/>
      <c r="D126" s="80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0" customHeight="1">
      <c r="A127" s="78"/>
      <c r="B127" s="80"/>
      <c r="C127" s="80"/>
      <c r="D127" s="80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0" customHeight="1">
      <c r="A128" s="78"/>
      <c r="B128" s="80"/>
      <c r="C128" s="80"/>
      <c r="D128" s="80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0" customHeight="1">
      <c r="A129" s="78"/>
      <c r="B129" s="80"/>
      <c r="C129" s="80"/>
      <c r="D129" s="80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3.5" customHeight="1">
      <c r="A130" s="78"/>
      <c r="B130" s="80"/>
      <c r="C130" s="80"/>
      <c r="D130" s="80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3.5" customHeight="1">
      <c r="A131" s="81"/>
      <c r="B131" s="82"/>
      <c r="C131" s="82"/>
      <c r="D131" s="83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3.5" customHeight="1">
      <c r="A132" s="81"/>
      <c r="B132" s="82"/>
      <c r="C132" s="82"/>
      <c r="D132" s="83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3.5" customHeight="1">
      <c r="A133" s="81"/>
      <c r="B133" s="82"/>
      <c r="C133" s="82"/>
      <c r="D133" s="83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3.5" customHeight="1">
      <c r="A134" s="81"/>
      <c r="B134" s="82"/>
      <c r="C134" s="82"/>
      <c r="D134" s="83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3.5" customHeight="1">
      <c r="A135" s="81"/>
      <c r="B135" s="82"/>
      <c r="C135" s="82"/>
      <c r="D135" s="83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3.5" customHeight="1">
      <c r="A136" s="81"/>
      <c r="B136" s="82"/>
      <c r="C136" s="82"/>
      <c r="D136" s="84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3.5" customHeight="1">
      <c r="A137" s="81"/>
      <c r="B137" s="82"/>
      <c r="C137" s="82"/>
      <c r="D137" s="83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3.5" customHeight="1">
      <c r="A138" s="81"/>
      <c r="B138" s="82"/>
      <c r="C138" s="82"/>
      <c r="D138" s="83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3.5" customHeight="1">
      <c r="A139" s="81"/>
      <c r="B139" s="82"/>
      <c r="C139" s="82"/>
      <c r="D139" s="84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3.5" customHeight="1">
      <c r="A140" s="81"/>
      <c r="B140" s="82"/>
      <c r="C140" s="82"/>
      <c r="D140" s="83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3.5" customHeight="1">
      <c r="A141" s="81"/>
      <c r="B141" s="82"/>
      <c r="C141" s="82"/>
      <c r="D141" s="84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3.5" customHeight="1">
      <c r="A142" s="81"/>
      <c r="B142" s="82"/>
      <c r="C142" s="82"/>
      <c r="D142" s="84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3.5" customHeight="1">
      <c r="A143" s="81"/>
      <c r="B143" s="85"/>
      <c r="C143" s="85"/>
      <c r="D143" s="86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3.5" customHeight="1">
      <c r="A144" s="81"/>
      <c r="B144" s="82"/>
      <c r="C144" s="82"/>
      <c r="D144" s="83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3.5" customHeight="1">
      <c r="A145" s="81"/>
      <c r="B145" s="82"/>
      <c r="C145" s="82"/>
      <c r="D145" s="83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3.5" customHeight="1">
      <c r="A146" s="81"/>
      <c r="B146" s="82"/>
      <c r="C146" s="82"/>
      <c r="D146" s="83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3.5" customHeight="1">
      <c r="A147" s="81"/>
      <c r="B147" s="82"/>
      <c r="C147" s="82"/>
      <c r="D147" s="83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3.5" customHeight="1">
      <c r="A148" s="81"/>
      <c r="B148" s="82"/>
      <c r="C148" s="82"/>
      <c r="D148" s="83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3.5" customHeight="1">
      <c r="A149" s="81"/>
      <c r="B149" s="82"/>
      <c r="C149" s="82"/>
      <c r="D149" s="83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3.5" customHeight="1">
      <c r="A150" s="81"/>
      <c r="B150" s="82"/>
      <c r="C150" s="82"/>
      <c r="D150" s="84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3.5" customHeight="1">
      <c r="A151" s="81"/>
      <c r="B151" s="82"/>
      <c r="C151" s="82"/>
      <c r="D151" s="83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3.5" customHeight="1">
      <c r="A152" s="81"/>
      <c r="B152" s="82"/>
      <c r="C152" s="82"/>
      <c r="D152" s="83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3.5" customHeight="1">
      <c r="A153" s="81"/>
      <c r="B153" s="82"/>
      <c r="C153" s="82"/>
      <c r="D153" s="83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3.5" customHeight="1">
      <c r="A154" s="81"/>
      <c r="B154" s="82"/>
      <c r="C154" s="82"/>
      <c r="D154" s="84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3.5" customHeight="1">
      <c r="A155" s="87"/>
      <c r="B155" s="88"/>
      <c r="C155" s="89"/>
      <c r="D155" s="90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3.5" customHeight="1">
      <c r="A156" s="87"/>
      <c r="B156" s="88"/>
      <c r="C156" s="89"/>
      <c r="D156" s="90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3.5" customHeight="1">
      <c r="A157" s="87"/>
      <c r="B157" s="88"/>
      <c r="C157" s="89"/>
      <c r="D157" s="90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3.5" customHeight="1">
      <c r="A158" s="87"/>
      <c r="B158" s="88"/>
      <c r="C158" s="89"/>
      <c r="D158" s="90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3.5" customHeight="1">
      <c r="A159" s="87"/>
      <c r="B159" s="88"/>
      <c r="C159" s="89"/>
      <c r="D159" s="90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3.5" customHeight="1">
      <c r="A160" s="87"/>
      <c r="B160" s="88"/>
      <c r="C160" s="89"/>
      <c r="D160" s="90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3.5" customHeight="1">
      <c r="A161" s="87"/>
      <c r="B161" s="88"/>
      <c r="C161" s="89"/>
      <c r="D161" s="90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3.5" customHeight="1">
      <c r="A162" s="87"/>
      <c r="B162" s="88"/>
      <c r="C162" s="89"/>
      <c r="D162" s="90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3.5" customHeight="1">
      <c r="A163" s="87"/>
      <c r="B163" s="88"/>
      <c r="C163" s="89"/>
      <c r="D163" s="90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3.5" customHeight="1">
      <c r="A164" s="87"/>
      <c r="B164" s="88"/>
      <c r="C164" s="89"/>
      <c r="D164" s="90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3.5" customHeight="1">
      <c r="A165" s="87"/>
      <c r="B165" s="88"/>
      <c r="C165" s="91"/>
      <c r="D165" s="92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3.5" customHeight="1">
      <c r="A166" s="87"/>
      <c r="B166" s="88"/>
      <c r="C166" s="91"/>
      <c r="D166" s="92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3.5" customHeight="1">
      <c r="A167" s="87"/>
      <c r="B167" s="88"/>
      <c r="C167" s="91"/>
      <c r="D167" s="92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3.5" customHeight="1">
      <c r="A168" s="87"/>
      <c r="B168" s="88"/>
      <c r="C168" s="91"/>
      <c r="D168" s="92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3.5" customHeight="1">
      <c r="A169" s="87">
        <v>146.0</v>
      </c>
      <c r="B169" s="88"/>
      <c r="C169" s="91"/>
      <c r="D169" s="92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3.5" customHeight="1">
      <c r="A170" s="87">
        <v>147.0</v>
      </c>
      <c r="B170" s="88"/>
      <c r="C170" s="91"/>
      <c r="D170" s="92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3.5" customHeight="1">
      <c r="A171" s="87">
        <v>148.0</v>
      </c>
      <c r="B171" s="88"/>
      <c r="C171" s="91"/>
      <c r="D171" s="92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3.5" customHeight="1">
      <c r="A172" s="87">
        <v>149.0</v>
      </c>
      <c r="B172" s="88"/>
      <c r="C172" s="91"/>
      <c r="D172" s="92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3.5" customHeight="1">
      <c r="A173" s="87">
        <v>150.0</v>
      </c>
      <c r="B173" s="88"/>
      <c r="C173" s="91"/>
      <c r="D173" s="92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3.5" customHeight="1">
      <c r="A174" s="87">
        <v>151.0</v>
      </c>
      <c r="B174" s="93"/>
      <c r="C174" s="91"/>
      <c r="D174" s="92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3.5" customHeight="1">
      <c r="A175" s="87">
        <v>152.0</v>
      </c>
      <c r="B175" s="88"/>
      <c r="C175" s="91"/>
      <c r="D175" s="92"/>
      <c r="E175" s="33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6.5" customHeight="1">
      <c r="A176" s="87">
        <v>153.0</v>
      </c>
      <c r="B176" s="88"/>
      <c r="C176" s="91"/>
      <c r="D176" s="92"/>
      <c r="E176" s="33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80.25" customHeight="1">
      <c r="A177" s="94"/>
      <c r="B177" s="95" t="s">
        <v>104</v>
      </c>
      <c r="C177" s="75"/>
      <c r="D177" s="67">
        <f>COUNTA(D19:D176)</f>
        <v>35</v>
      </c>
      <c r="E177" s="96" t="s">
        <v>107</v>
      </c>
      <c r="F177" s="97" t="str">
        <f>COUNTIF(#REF!,"3")</f>
        <v>#REF!</v>
      </c>
      <c r="G177" s="97" t="s">
        <v>108</v>
      </c>
      <c r="H177" s="96" t="str">
        <f>COUNTIF(#REF!,"2")</f>
        <v>#REF!</v>
      </c>
      <c r="I177" s="97" t="s">
        <v>109</v>
      </c>
      <c r="J177" s="96" t="str">
        <f>COUNTIF(#REF!,"1")</f>
        <v>#REF!</v>
      </c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</row>
    <row r="178" ht="75.75" customHeight="1">
      <c r="A178" s="98"/>
      <c r="B178" s="67" t="s">
        <v>105</v>
      </c>
      <c r="C178" s="3"/>
      <c r="D178" s="67" t="str">
        <f>COUNTIF(#REF!,"&gt;0")</f>
        <v>#REF!</v>
      </c>
      <c r="E178" s="99" t="s">
        <v>106</v>
      </c>
      <c r="F178" s="100" t="str">
        <f>F177/D178*100</f>
        <v>#REF!</v>
      </c>
      <c r="G178" s="101" t="s">
        <v>110</v>
      </c>
      <c r="H178" s="100" t="str">
        <f>H177/D178*100</f>
        <v>#REF!</v>
      </c>
      <c r="I178" s="101" t="s">
        <v>111</v>
      </c>
      <c r="J178" s="100" t="str">
        <f>J177/D178*100</f>
        <v>#REF!</v>
      </c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21.0" customHeight="1">
      <c r="A179" s="1"/>
      <c r="B179" s="1"/>
      <c r="C179" s="33"/>
      <c r="D179" s="102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3.5" customHeight="1">
      <c r="A180" s="1"/>
      <c r="B180" s="1"/>
      <c r="C180" s="33"/>
      <c r="D180" s="102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3.5" customHeight="1">
      <c r="A181" s="1"/>
      <c r="B181" s="1"/>
      <c r="C181" s="33"/>
      <c r="D181" s="102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3.5" customHeight="1">
      <c r="A182" s="1"/>
      <c r="B182" s="1"/>
      <c r="C182" s="33"/>
      <c r="D182" s="102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3.5" customHeight="1">
      <c r="A183" s="1"/>
      <c r="B183" s="1"/>
      <c r="C183" s="33"/>
      <c r="D183" s="102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3.5" customHeight="1">
      <c r="A184" s="1"/>
      <c r="B184" s="1"/>
      <c r="C184" s="33"/>
      <c r="D184" s="102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3.5" customHeight="1">
      <c r="A185" s="1"/>
      <c r="B185" s="1"/>
      <c r="C185" s="33"/>
      <c r="D185" s="102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3.5" customHeight="1">
      <c r="A186" s="1"/>
      <c r="B186" s="1"/>
      <c r="C186" s="33"/>
      <c r="D186" s="102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3.5" customHeight="1">
      <c r="A187" s="1"/>
      <c r="B187" s="1"/>
      <c r="C187" s="33"/>
      <c r="D187" s="102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3.5" customHeight="1">
      <c r="A188" s="1"/>
      <c r="B188" s="1"/>
      <c r="C188" s="33"/>
      <c r="D188" s="102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3.5" customHeight="1">
      <c r="A189" s="1"/>
      <c r="B189" s="1"/>
      <c r="C189" s="33"/>
      <c r="D189" s="102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3.5" customHeight="1">
      <c r="A190" s="1"/>
      <c r="B190" s="1"/>
      <c r="C190" s="33"/>
      <c r="D190" s="102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3.5" customHeight="1">
      <c r="A191" s="1"/>
      <c r="B191" s="1"/>
      <c r="C191" s="33"/>
      <c r="D191" s="102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3.5" customHeight="1">
      <c r="A192" s="1"/>
      <c r="B192" s="1"/>
      <c r="C192" s="33"/>
      <c r="D192" s="102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3.5" customHeight="1">
      <c r="A193" s="1"/>
      <c r="B193" s="1"/>
      <c r="C193" s="33"/>
      <c r="D193" s="102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3.5" customHeight="1">
      <c r="A194" s="1"/>
      <c r="B194" s="1"/>
      <c r="C194" s="33"/>
      <c r="D194" s="102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3.5" customHeight="1">
      <c r="A195" s="1"/>
      <c r="B195" s="1"/>
      <c r="C195" s="33"/>
      <c r="D195" s="102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3.5" customHeight="1">
      <c r="A196" s="1"/>
      <c r="B196" s="1"/>
      <c r="C196" s="33"/>
      <c r="D196" s="102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3.5" customHeight="1">
      <c r="A197" s="1"/>
      <c r="B197" s="1"/>
      <c r="C197" s="33"/>
      <c r="D197" s="102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3.5" customHeight="1">
      <c r="A198" s="1"/>
      <c r="B198" s="1"/>
      <c r="C198" s="33"/>
      <c r="D198" s="102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3.5" customHeight="1">
      <c r="A199" s="1"/>
      <c r="B199" s="1"/>
      <c r="C199" s="33"/>
      <c r="D199" s="102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3.5" customHeight="1">
      <c r="A200" s="1"/>
      <c r="B200" s="1"/>
      <c r="C200" s="33"/>
      <c r="D200" s="102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3.5" customHeight="1">
      <c r="A201" s="1"/>
      <c r="B201" s="1"/>
      <c r="C201" s="33"/>
      <c r="D201" s="102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3.5" customHeight="1">
      <c r="A202" s="1"/>
      <c r="B202" s="1"/>
      <c r="C202" s="33"/>
      <c r="D202" s="102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3.5" customHeight="1">
      <c r="A203" s="1"/>
      <c r="B203" s="1"/>
      <c r="C203" s="33"/>
      <c r="D203" s="102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3.5" customHeight="1">
      <c r="A204" s="1"/>
      <c r="B204" s="1"/>
      <c r="C204" s="33"/>
      <c r="D204" s="102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3.5" customHeight="1">
      <c r="A205" s="1"/>
      <c r="B205" s="1"/>
      <c r="C205" s="33"/>
      <c r="D205" s="102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3.5" customHeight="1">
      <c r="A206" s="1"/>
      <c r="B206" s="1"/>
      <c r="C206" s="33"/>
      <c r="D206" s="102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3.5" customHeight="1">
      <c r="A207" s="1"/>
      <c r="B207" s="1"/>
      <c r="C207" s="33"/>
      <c r="D207" s="102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3.5" customHeight="1">
      <c r="A208" s="1"/>
      <c r="B208" s="1"/>
      <c r="C208" s="33"/>
      <c r="D208" s="102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3.5" customHeight="1">
      <c r="A209" s="1"/>
      <c r="B209" s="1"/>
      <c r="C209" s="33"/>
      <c r="D209" s="102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3.5" customHeight="1">
      <c r="A210" s="1"/>
      <c r="B210" s="1"/>
      <c r="C210" s="33"/>
      <c r="D210" s="102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3.5" customHeight="1">
      <c r="A211" s="1"/>
      <c r="B211" s="1"/>
      <c r="C211" s="33"/>
      <c r="D211" s="102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3.5" customHeight="1">
      <c r="A212" s="1"/>
      <c r="B212" s="1"/>
      <c r="C212" s="33"/>
      <c r="D212" s="102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3.5" customHeight="1">
      <c r="A213" s="1"/>
      <c r="B213" s="1"/>
      <c r="C213" s="33"/>
      <c r="D213" s="102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3.5" customHeight="1">
      <c r="A214" s="1"/>
      <c r="B214" s="1"/>
      <c r="C214" s="33"/>
      <c r="D214" s="102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3.5" customHeight="1">
      <c r="A215" s="1"/>
      <c r="B215" s="1"/>
      <c r="C215" s="33"/>
      <c r="D215" s="102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3.5" customHeight="1">
      <c r="A216" s="1"/>
      <c r="B216" s="1"/>
      <c r="C216" s="33"/>
      <c r="D216" s="102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3.5" customHeight="1">
      <c r="A217" s="1"/>
      <c r="B217" s="1"/>
      <c r="C217" s="33"/>
      <c r="D217" s="102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3.5" customHeight="1">
      <c r="A218" s="1"/>
      <c r="B218" s="1"/>
      <c r="C218" s="33"/>
      <c r="D218" s="102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3.5" customHeight="1">
      <c r="A219" s="1"/>
      <c r="B219" s="1"/>
      <c r="C219" s="33"/>
      <c r="D219" s="102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3.5" customHeight="1">
      <c r="A220" s="1"/>
      <c r="B220" s="1"/>
      <c r="C220" s="33"/>
      <c r="D220" s="102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3.5" customHeight="1">
      <c r="A221" s="1"/>
      <c r="B221" s="1"/>
      <c r="C221" s="33"/>
      <c r="D221" s="102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3.5" customHeight="1">
      <c r="A222" s="1"/>
      <c r="B222" s="1"/>
      <c r="C222" s="33"/>
      <c r="D222" s="102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3.5" customHeight="1">
      <c r="A223" s="1"/>
      <c r="B223" s="1"/>
      <c r="C223" s="33"/>
      <c r="D223" s="102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3.5" customHeight="1">
      <c r="A224" s="1"/>
      <c r="B224" s="1"/>
      <c r="C224" s="33"/>
      <c r="D224" s="102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3.5" customHeight="1">
      <c r="A225" s="1"/>
      <c r="B225" s="1"/>
      <c r="C225" s="33"/>
      <c r="D225" s="102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3.5" customHeight="1">
      <c r="A226" s="1"/>
      <c r="B226" s="1"/>
      <c r="C226" s="33"/>
      <c r="D226" s="102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3.5" customHeight="1">
      <c r="A227" s="1"/>
      <c r="B227" s="1"/>
      <c r="C227" s="33"/>
      <c r="D227" s="102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3.5" customHeight="1">
      <c r="A228" s="1"/>
      <c r="B228" s="1"/>
      <c r="C228" s="33"/>
      <c r="D228" s="102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3.5" customHeight="1">
      <c r="A229" s="1"/>
      <c r="B229" s="1"/>
      <c r="C229" s="33"/>
      <c r="D229" s="102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3.5" customHeight="1">
      <c r="A230" s="1"/>
      <c r="B230" s="1"/>
      <c r="C230" s="33"/>
      <c r="D230" s="102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3.5" customHeight="1">
      <c r="A231" s="1"/>
      <c r="B231" s="1"/>
      <c r="C231" s="33"/>
      <c r="D231" s="102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3.5" customHeight="1">
      <c r="A232" s="1"/>
      <c r="B232" s="1"/>
      <c r="C232" s="33"/>
      <c r="D232" s="102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3.5" customHeight="1">
      <c r="A233" s="1"/>
      <c r="B233" s="1"/>
      <c r="C233" s="33"/>
      <c r="D233" s="102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3.5" customHeight="1">
      <c r="A234" s="1"/>
      <c r="B234" s="1"/>
      <c r="C234" s="33"/>
      <c r="D234" s="102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3.5" customHeight="1">
      <c r="A235" s="1"/>
      <c r="B235" s="1"/>
      <c r="C235" s="33"/>
      <c r="D235" s="102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3.5" customHeight="1">
      <c r="A236" s="1"/>
      <c r="B236" s="1"/>
      <c r="C236" s="33"/>
      <c r="D236" s="102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3.5" customHeight="1">
      <c r="A237" s="1"/>
      <c r="B237" s="1"/>
      <c r="C237" s="33"/>
      <c r="D237" s="102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3.5" customHeight="1">
      <c r="A238" s="1"/>
      <c r="B238" s="1"/>
      <c r="C238" s="33"/>
      <c r="D238" s="102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3.5" customHeight="1">
      <c r="A239" s="1"/>
      <c r="B239" s="1"/>
      <c r="C239" s="33"/>
      <c r="D239" s="102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3.5" customHeight="1">
      <c r="A240" s="1"/>
      <c r="B240" s="1"/>
      <c r="C240" s="33"/>
      <c r="D240" s="102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3.5" customHeight="1">
      <c r="A241" s="1"/>
      <c r="B241" s="1"/>
      <c r="C241" s="33"/>
      <c r="D241" s="102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3.5" customHeight="1">
      <c r="A242" s="1"/>
      <c r="B242" s="1"/>
      <c r="C242" s="33"/>
      <c r="D242" s="102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3.5" customHeight="1">
      <c r="A243" s="1"/>
      <c r="B243" s="1"/>
      <c r="C243" s="33"/>
      <c r="D243" s="102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3.5" customHeight="1">
      <c r="A244" s="1"/>
      <c r="B244" s="1"/>
      <c r="C244" s="33"/>
      <c r="D244" s="102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3.5" customHeight="1">
      <c r="A245" s="1"/>
      <c r="B245" s="1"/>
      <c r="C245" s="33"/>
      <c r="D245" s="102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3.5" customHeight="1">
      <c r="A246" s="1"/>
      <c r="B246" s="1"/>
      <c r="C246" s="33"/>
      <c r="D246" s="102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3.5" customHeight="1">
      <c r="A247" s="1"/>
      <c r="B247" s="1"/>
      <c r="C247" s="33"/>
      <c r="D247" s="102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3.5" customHeight="1">
      <c r="A248" s="1"/>
      <c r="B248" s="1"/>
      <c r="C248" s="33"/>
      <c r="D248" s="102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3.5" customHeight="1">
      <c r="A249" s="1"/>
      <c r="B249" s="1"/>
      <c r="C249" s="33"/>
      <c r="D249" s="102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3.5" customHeight="1">
      <c r="A250" s="1"/>
      <c r="B250" s="1"/>
      <c r="C250" s="33"/>
      <c r="D250" s="102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3.5" customHeight="1">
      <c r="A251" s="1"/>
      <c r="B251" s="1"/>
      <c r="C251" s="33"/>
      <c r="D251" s="102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3.5" customHeight="1">
      <c r="A252" s="1"/>
      <c r="B252" s="1"/>
      <c r="C252" s="33"/>
      <c r="D252" s="102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3.5" customHeight="1">
      <c r="A253" s="1"/>
      <c r="B253" s="1"/>
      <c r="C253" s="33"/>
      <c r="D253" s="102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3.5" customHeight="1">
      <c r="A254" s="1"/>
      <c r="B254" s="1"/>
      <c r="C254" s="33"/>
      <c r="D254" s="102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3.5" customHeight="1">
      <c r="A255" s="1"/>
      <c r="B255" s="1"/>
      <c r="C255" s="33"/>
      <c r="D255" s="102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3.5" customHeight="1">
      <c r="A256" s="1"/>
      <c r="B256" s="1"/>
      <c r="C256" s="33"/>
      <c r="D256" s="102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3.5" customHeight="1">
      <c r="A257" s="1"/>
      <c r="B257" s="1"/>
      <c r="C257" s="33"/>
      <c r="D257" s="102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3.5" customHeight="1">
      <c r="A258" s="1"/>
      <c r="B258" s="1"/>
      <c r="C258" s="33"/>
      <c r="D258" s="102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3.5" customHeight="1">
      <c r="A259" s="1"/>
      <c r="B259" s="1"/>
      <c r="C259" s="33"/>
      <c r="D259" s="102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3.5" customHeight="1">
      <c r="A260" s="1"/>
      <c r="B260" s="1"/>
      <c r="C260" s="33"/>
      <c r="D260" s="102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3.5" customHeight="1">
      <c r="A261" s="1"/>
      <c r="B261" s="1"/>
      <c r="C261" s="33"/>
      <c r="D261" s="102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3.5" customHeight="1">
      <c r="A262" s="1"/>
      <c r="B262" s="1"/>
      <c r="C262" s="33"/>
      <c r="D262" s="102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3.5" customHeight="1">
      <c r="A263" s="1"/>
      <c r="B263" s="1"/>
      <c r="C263" s="33"/>
      <c r="D263" s="102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3.5" customHeight="1">
      <c r="A264" s="1"/>
      <c r="B264" s="1"/>
      <c r="C264" s="33"/>
      <c r="D264" s="102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3.5" customHeight="1">
      <c r="A265" s="1"/>
      <c r="B265" s="1"/>
      <c r="C265" s="33"/>
      <c r="D265" s="102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3.5" customHeight="1">
      <c r="A266" s="1"/>
      <c r="B266" s="1"/>
      <c r="C266" s="33"/>
      <c r="D266" s="102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3.5" customHeight="1">
      <c r="A267" s="1"/>
      <c r="B267" s="1"/>
      <c r="C267" s="33"/>
      <c r="D267" s="102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3.5" customHeight="1">
      <c r="A268" s="1"/>
      <c r="B268" s="1"/>
      <c r="C268" s="33"/>
      <c r="D268" s="102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3.5" customHeight="1">
      <c r="A269" s="1"/>
      <c r="B269" s="1"/>
      <c r="C269" s="33"/>
      <c r="D269" s="102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3.5" customHeight="1">
      <c r="A270" s="1"/>
      <c r="B270" s="1"/>
      <c r="C270" s="33"/>
      <c r="D270" s="102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3.5" customHeight="1">
      <c r="A271" s="1"/>
      <c r="B271" s="1"/>
      <c r="C271" s="33"/>
      <c r="D271" s="102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3.5" customHeight="1">
      <c r="A272" s="1"/>
      <c r="B272" s="1"/>
      <c r="C272" s="33"/>
      <c r="D272" s="102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3.5" customHeight="1">
      <c r="A273" s="1"/>
      <c r="B273" s="1"/>
      <c r="C273" s="33"/>
      <c r="D273" s="102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3.5" customHeight="1">
      <c r="A274" s="1"/>
      <c r="B274" s="1"/>
      <c r="C274" s="33"/>
      <c r="D274" s="102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3.5" customHeight="1">
      <c r="A275" s="1"/>
      <c r="B275" s="1"/>
      <c r="C275" s="33"/>
      <c r="D275" s="102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3.5" customHeight="1">
      <c r="A276" s="1"/>
      <c r="B276" s="1"/>
      <c r="C276" s="33"/>
      <c r="D276" s="102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3.5" customHeight="1">
      <c r="A277" s="1"/>
      <c r="B277" s="1"/>
      <c r="C277" s="33"/>
      <c r="D277" s="102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3.5" customHeight="1">
      <c r="A278" s="1"/>
      <c r="B278" s="1"/>
      <c r="C278" s="33"/>
      <c r="D278" s="102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3.5" customHeight="1">
      <c r="A279" s="1"/>
      <c r="B279" s="1"/>
      <c r="C279" s="33"/>
      <c r="D279" s="102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3.5" customHeight="1">
      <c r="A280" s="1"/>
      <c r="B280" s="1"/>
      <c r="C280" s="33"/>
      <c r="D280" s="102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3.5" customHeight="1">
      <c r="A281" s="1"/>
      <c r="B281" s="1"/>
      <c r="C281" s="33"/>
      <c r="D281" s="102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3.5" customHeight="1">
      <c r="A282" s="1"/>
      <c r="B282" s="1"/>
      <c r="C282" s="33"/>
      <c r="D282" s="102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3.5" customHeight="1">
      <c r="A283" s="1"/>
      <c r="B283" s="1"/>
      <c r="C283" s="33"/>
      <c r="D283" s="102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3.5" customHeight="1">
      <c r="A284" s="1"/>
      <c r="B284" s="1"/>
      <c r="C284" s="33"/>
      <c r="D284" s="102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3.5" customHeight="1">
      <c r="A285" s="1"/>
      <c r="B285" s="1"/>
      <c r="C285" s="33"/>
      <c r="D285" s="102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3.5" customHeight="1">
      <c r="A286" s="1"/>
      <c r="B286" s="1"/>
      <c r="C286" s="33"/>
      <c r="D286" s="102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3.5" customHeight="1">
      <c r="A287" s="1"/>
      <c r="B287" s="1"/>
      <c r="C287" s="33"/>
      <c r="D287" s="102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3.5" customHeight="1">
      <c r="A288" s="1"/>
      <c r="B288" s="1"/>
      <c r="C288" s="33"/>
      <c r="D288" s="102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3.5" customHeight="1">
      <c r="A289" s="1"/>
      <c r="B289" s="1"/>
      <c r="C289" s="33"/>
      <c r="D289" s="102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3.5" customHeight="1">
      <c r="A290" s="1"/>
      <c r="B290" s="1"/>
      <c r="C290" s="33"/>
      <c r="D290" s="102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3.5" customHeight="1">
      <c r="A291" s="1"/>
      <c r="B291" s="1"/>
      <c r="C291" s="33"/>
      <c r="D291" s="102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3.5" customHeight="1">
      <c r="A292" s="1"/>
      <c r="B292" s="1"/>
      <c r="C292" s="33"/>
      <c r="D292" s="102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3.5" customHeight="1">
      <c r="A293" s="1"/>
      <c r="B293" s="1"/>
      <c r="C293" s="33"/>
      <c r="D293" s="102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3.5" customHeight="1">
      <c r="A294" s="1"/>
      <c r="B294" s="1"/>
      <c r="C294" s="33"/>
      <c r="D294" s="102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3.5" customHeight="1">
      <c r="A295" s="1"/>
      <c r="B295" s="1"/>
      <c r="C295" s="33"/>
      <c r="D295" s="102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3.5" customHeight="1">
      <c r="A296" s="1"/>
      <c r="B296" s="1"/>
      <c r="C296" s="33"/>
      <c r="D296" s="102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3.5" customHeight="1">
      <c r="A297" s="1"/>
      <c r="B297" s="1"/>
      <c r="C297" s="33"/>
      <c r="D297" s="102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3.5" customHeight="1">
      <c r="A298" s="1"/>
      <c r="B298" s="1"/>
      <c r="C298" s="33"/>
      <c r="D298" s="102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3.5" customHeight="1">
      <c r="A299" s="1"/>
      <c r="B299" s="1"/>
      <c r="C299" s="33"/>
      <c r="D299" s="102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3.5" customHeight="1">
      <c r="A300" s="1"/>
      <c r="B300" s="1"/>
      <c r="C300" s="33"/>
      <c r="D300" s="102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3.5" customHeight="1">
      <c r="A301" s="1"/>
      <c r="B301" s="1"/>
      <c r="C301" s="33"/>
      <c r="D301" s="102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3.5" customHeight="1">
      <c r="A302" s="1"/>
      <c r="B302" s="1"/>
      <c r="C302" s="33"/>
      <c r="D302" s="102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3.5" customHeight="1">
      <c r="A303" s="1"/>
      <c r="B303" s="1"/>
      <c r="C303" s="33"/>
      <c r="D303" s="102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3.5" customHeight="1">
      <c r="A304" s="1"/>
      <c r="B304" s="1"/>
      <c r="C304" s="33"/>
      <c r="D304" s="102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3.5" customHeight="1">
      <c r="A305" s="1"/>
      <c r="B305" s="1"/>
      <c r="C305" s="33"/>
      <c r="D305" s="102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3.5" customHeight="1">
      <c r="A306" s="1"/>
      <c r="B306" s="1"/>
      <c r="C306" s="33"/>
      <c r="D306" s="102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3.5" customHeight="1">
      <c r="A307" s="1"/>
      <c r="B307" s="1"/>
      <c r="C307" s="33"/>
      <c r="D307" s="102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3.5" customHeight="1">
      <c r="A308" s="1"/>
      <c r="B308" s="1"/>
      <c r="C308" s="33"/>
      <c r="D308" s="102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3.5" customHeight="1">
      <c r="A309" s="1"/>
      <c r="B309" s="1"/>
      <c r="C309" s="33"/>
      <c r="D309" s="102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3.5" customHeight="1">
      <c r="A310" s="1"/>
      <c r="B310" s="1"/>
      <c r="C310" s="33"/>
      <c r="D310" s="102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3.5" customHeight="1">
      <c r="A311" s="1"/>
      <c r="B311" s="1"/>
      <c r="C311" s="33"/>
      <c r="D311" s="102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3.5" customHeight="1">
      <c r="A312" s="1"/>
      <c r="B312" s="1"/>
      <c r="C312" s="33"/>
      <c r="D312" s="102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3.5" customHeight="1">
      <c r="A313" s="1"/>
      <c r="B313" s="1"/>
      <c r="C313" s="33"/>
      <c r="D313" s="102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3.5" customHeight="1">
      <c r="A314" s="1"/>
      <c r="B314" s="1"/>
      <c r="C314" s="33"/>
      <c r="D314" s="102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3.5" customHeight="1">
      <c r="A315" s="1"/>
      <c r="B315" s="1"/>
      <c r="C315" s="33"/>
      <c r="D315" s="102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3.5" customHeight="1">
      <c r="A316" s="1"/>
      <c r="B316" s="1"/>
      <c r="C316" s="33"/>
      <c r="D316" s="102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3.5" customHeight="1">
      <c r="A317" s="1"/>
      <c r="B317" s="1"/>
      <c r="C317" s="33"/>
      <c r="D317" s="102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3.5" customHeight="1">
      <c r="A318" s="1"/>
      <c r="B318" s="1"/>
      <c r="C318" s="33"/>
      <c r="D318" s="102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3.5" customHeight="1">
      <c r="A319" s="1"/>
      <c r="B319" s="1"/>
      <c r="C319" s="33"/>
      <c r="D319" s="102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3.5" customHeight="1">
      <c r="A320" s="1"/>
      <c r="B320" s="1"/>
      <c r="C320" s="33"/>
      <c r="D320" s="102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3.5" customHeight="1">
      <c r="A321" s="1"/>
      <c r="B321" s="1"/>
      <c r="C321" s="33"/>
      <c r="D321" s="102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3.5" customHeight="1">
      <c r="A322" s="1"/>
      <c r="B322" s="1"/>
      <c r="C322" s="33"/>
      <c r="D322" s="102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3.5" customHeight="1">
      <c r="A323" s="1"/>
      <c r="B323" s="1"/>
      <c r="C323" s="33"/>
      <c r="D323" s="102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3.5" customHeight="1">
      <c r="A324" s="1"/>
      <c r="B324" s="1"/>
      <c r="C324" s="33"/>
      <c r="D324" s="102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3.5" customHeight="1">
      <c r="A325" s="1"/>
      <c r="B325" s="1"/>
      <c r="C325" s="33"/>
      <c r="D325" s="102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3.5" customHeight="1">
      <c r="A326" s="1"/>
      <c r="B326" s="1"/>
      <c r="C326" s="33"/>
      <c r="D326" s="102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3.5" customHeight="1">
      <c r="A327" s="1"/>
      <c r="B327" s="1"/>
      <c r="C327" s="33"/>
      <c r="D327" s="102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3.5" customHeight="1">
      <c r="A328" s="1"/>
      <c r="B328" s="1"/>
      <c r="C328" s="33"/>
      <c r="D328" s="102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3.5" customHeight="1">
      <c r="A329" s="1"/>
      <c r="B329" s="1"/>
      <c r="C329" s="33"/>
      <c r="D329" s="102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3.5" customHeight="1">
      <c r="A330" s="1"/>
      <c r="B330" s="1"/>
      <c r="C330" s="33"/>
      <c r="D330" s="102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3.5" customHeight="1">
      <c r="A331" s="1"/>
      <c r="B331" s="1"/>
      <c r="C331" s="33"/>
      <c r="D331" s="102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3.5" customHeight="1">
      <c r="A332" s="1"/>
      <c r="B332" s="1"/>
      <c r="C332" s="33"/>
      <c r="D332" s="102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3.5" customHeight="1">
      <c r="A333" s="1"/>
      <c r="B333" s="1"/>
      <c r="C333" s="33"/>
      <c r="D333" s="102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3.5" customHeight="1">
      <c r="A334" s="1"/>
      <c r="B334" s="1"/>
      <c r="C334" s="33"/>
      <c r="D334" s="102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3.5" customHeight="1">
      <c r="A335" s="1"/>
      <c r="B335" s="1"/>
      <c r="C335" s="33"/>
      <c r="D335" s="102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3.5" customHeight="1">
      <c r="A336" s="1"/>
      <c r="B336" s="1"/>
      <c r="C336" s="33"/>
      <c r="D336" s="102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3.5" customHeight="1">
      <c r="A337" s="1"/>
      <c r="B337" s="1"/>
      <c r="C337" s="33"/>
      <c r="D337" s="102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3.5" customHeight="1">
      <c r="A338" s="1"/>
      <c r="B338" s="1"/>
      <c r="C338" s="33"/>
      <c r="D338" s="102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3.5" customHeight="1">
      <c r="A339" s="1"/>
      <c r="B339" s="1"/>
      <c r="C339" s="33"/>
      <c r="D339" s="102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3.5" customHeight="1">
      <c r="A340" s="1"/>
      <c r="B340" s="1"/>
      <c r="C340" s="33"/>
      <c r="D340" s="102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3.5" customHeight="1">
      <c r="A341" s="1"/>
      <c r="B341" s="1"/>
      <c r="C341" s="33"/>
      <c r="D341" s="102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3.5" customHeight="1">
      <c r="A342" s="1"/>
      <c r="B342" s="1"/>
      <c r="C342" s="33"/>
      <c r="D342" s="102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3.5" customHeight="1">
      <c r="A343" s="1"/>
      <c r="B343" s="1"/>
      <c r="C343" s="33"/>
      <c r="D343" s="102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3.5" customHeight="1">
      <c r="A344" s="1"/>
      <c r="B344" s="1"/>
      <c r="C344" s="33"/>
      <c r="D344" s="102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3.5" customHeight="1">
      <c r="A345" s="1"/>
      <c r="B345" s="1"/>
      <c r="C345" s="33"/>
      <c r="D345" s="102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3.5" customHeight="1">
      <c r="A346" s="1"/>
      <c r="B346" s="1"/>
      <c r="C346" s="33"/>
      <c r="D346" s="102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3.5" customHeight="1">
      <c r="A347" s="1"/>
      <c r="B347" s="1"/>
      <c r="C347" s="33"/>
      <c r="D347" s="102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3.5" customHeight="1">
      <c r="A348" s="1"/>
      <c r="B348" s="1"/>
      <c r="C348" s="33"/>
      <c r="D348" s="102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3.5" customHeight="1">
      <c r="A349" s="1"/>
      <c r="B349" s="1"/>
      <c r="C349" s="33"/>
      <c r="D349" s="102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3.5" customHeight="1">
      <c r="A350" s="1"/>
      <c r="B350" s="1"/>
      <c r="C350" s="33"/>
      <c r="D350" s="102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3.5" customHeight="1">
      <c r="A351" s="1"/>
      <c r="B351" s="1"/>
      <c r="C351" s="33"/>
      <c r="D351" s="102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3.5" customHeight="1">
      <c r="A352" s="1"/>
      <c r="B352" s="1"/>
      <c r="C352" s="33"/>
      <c r="D352" s="102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3.5" customHeight="1">
      <c r="A353" s="1"/>
      <c r="B353" s="1"/>
      <c r="C353" s="33"/>
      <c r="D353" s="102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3.5" customHeight="1">
      <c r="A354" s="1"/>
      <c r="B354" s="1"/>
      <c r="C354" s="33"/>
      <c r="D354" s="102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3.5" customHeight="1">
      <c r="A355" s="1"/>
      <c r="B355" s="1"/>
      <c r="C355" s="33"/>
      <c r="D355" s="102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3.5" customHeight="1">
      <c r="A356" s="1"/>
      <c r="B356" s="1"/>
      <c r="C356" s="33"/>
      <c r="D356" s="102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3.5" customHeight="1">
      <c r="A357" s="1"/>
      <c r="B357" s="1"/>
      <c r="C357" s="33"/>
      <c r="D357" s="102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3.5" customHeight="1">
      <c r="A358" s="1"/>
      <c r="B358" s="1"/>
      <c r="C358" s="33"/>
      <c r="D358" s="102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3.5" customHeight="1">
      <c r="A359" s="1"/>
      <c r="B359" s="1"/>
      <c r="C359" s="33"/>
      <c r="D359" s="102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3.5" customHeight="1">
      <c r="A360" s="1"/>
      <c r="B360" s="1"/>
      <c r="C360" s="33"/>
      <c r="D360" s="102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3.5" customHeight="1">
      <c r="A361" s="1"/>
      <c r="B361" s="1"/>
      <c r="C361" s="33"/>
      <c r="D361" s="102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3.5" customHeight="1">
      <c r="A362" s="1"/>
      <c r="B362" s="1"/>
      <c r="C362" s="33"/>
      <c r="D362" s="102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3.5" customHeight="1">
      <c r="A363" s="1"/>
      <c r="B363" s="1"/>
      <c r="C363" s="33"/>
      <c r="D363" s="102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3.5" customHeight="1">
      <c r="A364" s="1"/>
      <c r="B364" s="1"/>
      <c r="C364" s="33"/>
      <c r="D364" s="102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3.5" customHeight="1">
      <c r="A365" s="1"/>
      <c r="B365" s="1"/>
      <c r="C365" s="33"/>
      <c r="D365" s="102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3.5" customHeight="1">
      <c r="A366" s="1"/>
      <c r="B366" s="1"/>
      <c r="C366" s="33"/>
      <c r="D366" s="102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3.5" customHeight="1">
      <c r="A367" s="1"/>
      <c r="B367" s="1"/>
      <c r="C367" s="33"/>
      <c r="D367" s="102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3.5" customHeight="1">
      <c r="A368" s="1"/>
      <c r="B368" s="1"/>
      <c r="C368" s="33"/>
      <c r="D368" s="102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3.5" customHeight="1">
      <c r="A369" s="1"/>
      <c r="B369" s="1"/>
      <c r="C369" s="33"/>
      <c r="D369" s="102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3.5" customHeight="1">
      <c r="A370" s="1"/>
      <c r="B370" s="1"/>
      <c r="C370" s="33"/>
      <c r="D370" s="102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3.5" customHeight="1">
      <c r="A371" s="1"/>
      <c r="B371" s="1"/>
      <c r="C371" s="33"/>
      <c r="D371" s="102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3.5" customHeight="1">
      <c r="A372" s="1"/>
      <c r="B372" s="1"/>
      <c r="C372" s="33"/>
      <c r="D372" s="102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3.5" customHeight="1">
      <c r="A373" s="1"/>
      <c r="B373" s="1"/>
      <c r="C373" s="33"/>
      <c r="D373" s="102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3.5" customHeight="1">
      <c r="A374" s="1"/>
      <c r="B374" s="1"/>
      <c r="C374" s="33"/>
      <c r="D374" s="102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3.5" customHeight="1">
      <c r="A375" s="1"/>
      <c r="B375" s="1"/>
      <c r="C375" s="33"/>
      <c r="D375" s="102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3.5" customHeight="1">
      <c r="A376" s="1"/>
      <c r="B376" s="1"/>
      <c r="C376" s="33"/>
      <c r="D376" s="102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3.5" customHeight="1">
      <c r="A377" s="1"/>
      <c r="B377" s="1"/>
      <c r="C377" s="33"/>
      <c r="D377" s="102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3.5" customHeight="1">
      <c r="A378" s="1"/>
      <c r="B378" s="1"/>
      <c r="C378" s="33"/>
      <c r="D378" s="102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3.5" customHeight="1">
      <c r="A379" s="1"/>
      <c r="B379" s="1"/>
      <c r="C379" s="33"/>
      <c r="D379" s="102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3.5" customHeight="1">
      <c r="A380" s="1"/>
      <c r="B380" s="1"/>
      <c r="C380" s="33"/>
      <c r="D380" s="102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3.5" customHeight="1">
      <c r="A381" s="1"/>
      <c r="B381" s="1"/>
      <c r="C381" s="33"/>
      <c r="D381" s="102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3.5" customHeight="1">
      <c r="A382" s="1"/>
      <c r="B382" s="1"/>
      <c r="C382" s="33"/>
      <c r="D382" s="102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3.5" customHeight="1">
      <c r="A383" s="1"/>
      <c r="B383" s="1"/>
      <c r="C383" s="33"/>
      <c r="D383" s="102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3.5" customHeight="1">
      <c r="A384" s="1"/>
      <c r="B384" s="1"/>
      <c r="C384" s="33"/>
      <c r="D384" s="102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3.5" customHeight="1">
      <c r="A385" s="1"/>
      <c r="B385" s="1"/>
      <c r="C385" s="33"/>
      <c r="D385" s="102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3.5" customHeight="1">
      <c r="A386" s="1"/>
      <c r="B386" s="1"/>
      <c r="C386" s="33"/>
      <c r="D386" s="102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3.5" customHeight="1">
      <c r="A387" s="1"/>
      <c r="B387" s="1"/>
      <c r="C387" s="33"/>
      <c r="D387" s="102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3.5" customHeight="1">
      <c r="A388" s="1"/>
      <c r="B388" s="1"/>
      <c r="C388" s="33"/>
      <c r="D388" s="102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3.5" customHeight="1">
      <c r="A389" s="1"/>
      <c r="B389" s="1"/>
      <c r="C389" s="33"/>
      <c r="D389" s="102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3.5" customHeight="1">
      <c r="A390" s="1"/>
      <c r="B390" s="1"/>
      <c r="C390" s="33"/>
      <c r="D390" s="102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3.5" customHeight="1">
      <c r="A391" s="1"/>
      <c r="B391" s="1"/>
      <c r="C391" s="33"/>
      <c r="D391" s="102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3.5" customHeight="1">
      <c r="A392" s="1"/>
      <c r="B392" s="1"/>
      <c r="C392" s="33"/>
      <c r="D392" s="102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3.5" customHeight="1">
      <c r="A393" s="1"/>
      <c r="B393" s="1"/>
      <c r="C393" s="33"/>
      <c r="D393" s="102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3.5" customHeight="1">
      <c r="A394" s="1"/>
      <c r="B394" s="1"/>
      <c r="C394" s="33"/>
      <c r="D394" s="102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3.5" customHeight="1">
      <c r="A395" s="1"/>
      <c r="B395" s="1"/>
      <c r="C395" s="33"/>
      <c r="D395" s="102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3.5" customHeight="1">
      <c r="A396" s="1"/>
      <c r="B396" s="1"/>
      <c r="C396" s="33"/>
      <c r="D396" s="102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3.5" customHeight="1">
      <c r="A397" s="1"/>
      <c r="B397" s="1"/>
      <c r="C397" s="33"/>
      <c r="D397" s="102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3.5" customHeight="1">
      <c r="A398" s="1"/>
      <c r="B398" s="1"/>
      <c r="C398" s="33"/>
      <c r="D398" s="102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3.5" customHeight="1">
      <c r="A399" s="1"/>
      <c r="B399" s="1"/>
      <c r="C399" s="33"/>
      <c r="D399" s="102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3.5" customHeight="1">
      <c r="A400" s="1"/>
      <c r="B400" s="1"/>
      <c r="C400" s="33"/>
      <c r="D400" s="102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3.5" customHeight="1">
      <c r="A401" s="1"/>
      <c r="B401" s="1"/>
      <c r="C401" s="33"/>
      <c r="D401" s="102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3.5" customHeight="1">
      <c r="A402" s="1"/>
      <c r="B402" s="1"/>
      <c r="C402" s="33"/>
      <c r="D402" s="102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3.5" customHeight="1">
      <c r="A403" s="1"/>
      <c r="B403" s="1"/>
      <c r="C403" s="33"/>
      <c r="D403" s="102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3.5" customHeight="1">
      <c r="A404" s="1"/>
      <c r="B404" s="1"/>
      <c r="C404" s="33"/>
      <c r="D404" s="102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3.5" customHeight="1">
      <c r="A405" s="1"/>
      <c r="B405" s="1"/>
      <c r="C405" s="33"/>
      <c r="D405" s="102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3.5" customHeight="1">
      <c r="A406" s="1"/>
      <c r="B406" s="1"/>
      <c r="C406" s="33"/>
      <c r="D406" s="102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3.5" customHeight="1">
      <c r="A407" s="1"/>
      <c r="B407" s="1"/>
      <c r="C407" s="33"/>
      <c r="D407" s="102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3.5" customHeight="1">
      <c r="A408" s="1"/>
      <c r="B408" s="1"/>
      <c r="C408" s="33"/>
      <c r="D408" s="102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3.5" customHeight="1">
      <c r="A409" s="1"/>
      <c r="B409" s="1"/>
      <c r="C409" s="33"/>
      <c r="D409" s="102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3.5" customHeight="1">
      <c r="A410" s="1"/>
      <c r="B410" s="1"/>
      <c r="C410" s="33"/>
      <c r="D410" s="102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3.5" customHeight="1">
      <c r="A411" s="1"/>
      <c r="B411" s="1"/>
      <c r="C411" s="33"/>
      <c r="D411" s="102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3.5" customHeight="1">
      <c r="A412" s="1"/>
      <c r="B412" s="1"/>
      <c r="C412" s="33"/>
      <c r="D412" s="102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3.5" customHeight="1">
      <c r="A413" s="1"/>
      <c r="B413" s="1"/>
      <c r="C413" s="33"/>
      <c r="D413" s="102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3.5" customHeight="1">
      <c r="A414" s="1"/>
      <c r="B414" s="1"/>
      <c r="C414" s="33"/>
      <c r="D414" s="102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3.5" customHeight="1">
      <c r="A415" s="1"/>
      <c r="B415" s="1"/>
      <c r="C415" s="33"/>
      <c r="D415" s="102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3.5" customHeight="1">
      <c r="A416" s="1"/>
      <c r="B416" s="1"/>
      <c r="C416" s="33"/>
      <c r="D416" s="102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3.5" customHeight="1">
      <c r="A417" s="1"/>
      <c r="B417" s="1"/>
      <c r="C417" s="33"/>
      <c r="D417" s="102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3.5" customHeight="1">
      <c r="A418" s="1"/>
      <c r="B418" s="1"/>
      <c r="C418" s="33"/>
      <c r="D418" s="102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3.5" customHeight="1">
      <c r="A419" s="1"/>
      <c r="B419" s="1"/>
      <c r="C419" s="33"/>
      <c r="D419" s="102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3.5" customHeight="1">
      <c r="A420" s="1"/>
      <c r="B420" s="1"/>
      <c r="C420" s="33"/>
      <c r="D420" s="102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3.5" customHeight="1">
      <c r="A421" s="1"/>
      <c r="B421" s="1"/>
      <c r="C421" s="33"/>
      <c r="D421" s="102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3.5" customHeight="1">
      <c r="A422" s="1"/>
      <c r="B422" s="1"/>
      <c r="C422" s="33"/>
      <c r="D422" s="102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3.5" customHeight="1">
      <c r="A423" s="1"/>
      <c r="B423" s="1"/>
      <c r="C423" s="33"/>
      <c r="D423" s="102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3.5" customHeight="1">
      <c r="A424" s="1"/>
      <c r="B424" s="1"/>
      <c r="C424" s="33"/>
      <c r="D424" s="102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3.5" customHeight="1">
      <c r="A425" s="1"/>
      <c r="B425" s="1"/>
      <c r="C425" s="33"/>
      <c r="D425" s="102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3.5" customHeight="1">
      <c r="A426" s="1"/>
      <c r="B426" s="1"/>
      <c r="C426" s="33"/>
      <c r="D426" s="102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3.5" customHeight="1">
      <c r="A427" s="1"/>
      <c r="B427" s="1"/>
      <c r="C427" s="33"/>
      <c r="D427" s="102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3.5" customHeight="1">
      <c r="A428" s="1"/>
      <c r="B428" s="1"/>
      <c r="C428" s="33"/>
      <c r="D428" s="102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3.5" customHeight="1">
      <c r="A429" s="1"/>
      <c r="B429" s="1"/>
      <c r="C429" s="33"/>
      <c r="D429" s="102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3.5" customHeight="1">
      <c r="A430" s="1"/>
      <c r="B430" s="1"/>
      <c r="C430" s="33"/>
      <c r="D430" s="102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3.5" customHeight="1">
      <c r="A431" s="1"/>
      <c r="B431" s="1"/>
      <c r="C431" s="33"/>
      <c r="D431" s="102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3.5" customHeight="1">
      <c r="A432" s="1"/>
      <c r="B432" s="1"/>
      <c r="C432" s="33"/>
      <c r="D432" s="102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3.5" customHeight="1">
      <c r="A433" s="1"/>
      <c r="B433" s="1"/>
      <c r="C433" s="33"/>
      <c r="D433" s="102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3.5" customHeight="1">
      <c r="A434" s="1"/>
      <c r="B434" s="1"/>
      <c r="C434" s="33"/>
      <c r="D434" s="102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3.5" customHeight="1">
      <c r="A435" s="1"/>
      <c r="B435" s="1"/>
      <c r="C435" s="33"/>
      <c r="D435" s="102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3.5" customHeight="1">
      <c r="A436" s="1"/>
      <c r="B436" s="1"/>
      <c r="C436" s="33"/>
      <c r="D436" s="102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3.5" customHeight="1">
      <c r="A437" s="1"/>
      <c r="B437" s="1"/>
      <c r="C437" s="33"/>
      <c r="D437" s="102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3.5" customHeight="1">
      <c r="A438" s="1"/>
      <c r="B438" s="1"/>
      <c r="C438" s="33"/>
      <c r="D438" s="102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3.5" customHeight="1">
      <c r="A439" s="1"/>
      <c r="B439" s="1"/>
      <c r="C439" s="33"/>
      <c r="D439" s="102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3.5" customHeight="1">
      <c r="A440" s="1"/>
      <c r="B440" s="1"/>
      <c r="C440" s="33"/>
      <c r="D440" s="102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3.5" customHeight="1">
      <c r="A441" s="1"/>
      <c r="B441" s="1"/>
      <c r="C441" s="33"/>
      <c r="D441" s="102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3.5" customHeight="1">
      <c r="A442" s="1"/>
      <c r="B442" s="1"/>
      <c r="C442" s="33"/>
      <c r="D442" s="102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3.5" customHeight="1">
      <c r="A443" s="1"/>
      <c r="B443" s="1"/>
      <c r="C443" s="33"/>
      <c r="D443" s="102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3.5" customHeight="1">
      <c r="A444" s="1"/>
      <c r="B444" s="1"/>
      <c r="C444" s="33"/>
      <c r="D444" s="102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3.5" customHeight="1">
      <c r="A445" s="1"/>
      <c r="B445" s="1"/>
      <c r="C445" s="33"/>
      <c r="D445" s="102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3.5" customHeight="1">
      <c r="A446" s="1"/>
      <c r="B446" s="1"/>
      <c r="C446" s="33"/>
      <c r="D446" s="102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3.5" customHeight="1">
      <c r="A447" s="1"/>
      <c r="B447" s="1"/>
      <c r="C447" s="33"/>
      <c r="D447" s="102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3.5" customHeight="1">
      <c r="A448" s="1"/>
      <c r="B448" s="1"/>
      <c r="C448" s="33"/>
      <c r="D448" s="102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3.5" customHeight="1">
      <c r="A449" s="1"/>
      <c r="B449" s="1"/>
      <c r="C449" s="33"/>
      <c r="D449" s="102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3.5" customHeight="1">
      <c r="A450" s="1"/>
      <c r="B450" s="1"/>
      <c r="C450" s="33"/>
      <c r="D450" s="102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3.5" customHeight="1">
      <c r="A451" s="1"/>
      <c r="B451" s="1"/>
      <c r="C451" s="33"/>
      <c r="D451" s="102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3.5" customHeight="1">
      <c r="A452" s="1"/>
      <c r="B452" s="1"/>
      <c r="C452" s="33"/>
      <c r="D452" s="102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3.5" customHeight="1">
      <c r="A453" s="1"/>
      <c r="B453" s="1"/>
      <c r="C453" s="33"/>
      <c r="D453" s="102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3.5" customHeight="1">
      <c r="A454" s="1"/>
      <c r="B454" s="1"/>
      <c r="C454" s="33"/>
      <c r="D454" s="102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3.5" customHeight="1">
      <c r="A455" s="1"/>
      <c r="B455" s="1"/>
      <c r="C455" s="33"/>
      <c r="D455" s="102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3.5" customHeight="1">
      <c r="A456" s="1"/>
      <c r="B456" s="1"/>
      <c r="C456" s="33"/>
      <c r="D456" s="102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3.5" customHeight="1">
      <c r="A457" s="1"/>
      <c r="B457" s="1"/>
      <c r="C457" s="33"/>
      <c r="D457" s="102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3.5" customHeight="1">
      <c r="A458" s="1"/>
      <c r="B458" s="1"/>
      <c r="C458" s="33"/>
      <c r="D458" s="102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3.5" customHeight="1">
      <c r="A459" s="1"/>
      <c r="B459" s="1"/>
      <c r="C459" s="33"/>
      <c r="D459" s="102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3.5" customHeight="1">
      <c r="A460" s="1"/>
      <c r="B460" s="1"/>
      <c r="C460" s="33"/>
      <c r="D460" s="102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3.5" customHeight="1">
      <c r="A461" s="1"/>
      <c r="B461" s="1"/>
      <c r="C461" s="33"/>
      <c r="D461" s="102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3.5" customHeight="1">
      <c r="A462" s="1"/>
      <c r="B462" s="1"/>
      <c r="C462" s="33"/>
      <c r="D462" s="102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3.5" customHeight="1">
      <c r="A463" s="1"/>
      <c r="B463" s="1"/>
      <c r="C463" s="33"/>
      <c r="D463" s="102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3.5" customHeight="1">
      <c r="A464" s="1"/>
      <c r="B464" s="1"/>
      <c r="C464" s="33"/>
      <c r="D464" s="102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3.5" customHeight="1">
      <c r="A465" s="1"/>
      <c r="B465" s="1"/>
      <c r="C465" s="33"/>
      <c r="D465" s="102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3.5" customHeight="1">
      <c r="A466" s="1"/>
      <c r="B466" s="1"/>
      <c r="C466" s="33"/>
      <c r="D466" s="102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3.5" customHeight="1">
      <c r="A467" s="1"/>
      <c r="B467" s="1"/>
      <c r="C467" s="33"/>
      <c r="D467" s="102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3.5" customHeight="1">
      <c r="A468" s="1"/>
      <c r="B468" s="1"/>
      <c r="C468" s="33"/>
      <c r="D468" s="102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3.5" customHeight="1">
      <c r="A469" s="1"/>
      <c r="B469" s="1"/>
      <c r="C469" s="33"/>
      <c r="D469" s="102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3.5" customHeight="1">
      <c r="A470" s="1"/>
      <c r="B470" s="1"/>
      <c r="C470" s="33"/>
      <c r="D470" s="102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3.5" customHeight="1">
      <c r="A471" s="1"/>
      <c r="B471" s="1"/>
      <c r="C471" s="33"/>
      <c r="D471" s="102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3.5" customHeight="1">
      <c r="A472" s="1"/>
      <c r="B472" s="1"/>
      <c r="C472" s="33"/>
      <c r="D472" s="102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3.5" customHeight="1">
      <c r="A473" s="1"/>
      <c r="B473" s="1"/>
      <c r="C473" s="33"/>
      <c r="D473" s="102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3.5" customHeight="1">
      <c r="A474" s="1"/>
      <c r="B474" s="1"/>
      <c r="C474" s="33"/>
      <c r="D474" s="102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3.5" customHeight="1">
      <c r="A475" s="1"/>
      <c r="B475" s="1"/>
      <c r="C475" s="33"/>
      <c r="D475" s="102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3.5" customHeight="1">
      <c r="A476" s="1"/>
      <c r="B476" s="1"/>
      <c r="C476" s="33"/>
      <c r="D476" s="102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3.5" customHeight="1">
      <c r="A477" s="1"/>
      <c r="B477" s="1"/>
      <c r="C477" s="33"/>
      <c r="D477" s="102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3.5" customHeight="1">
      <c r="A478" s="1"/>
      <c r="B478" s="1"/>
      <c r="C478" s="33"/>
      <c r="D478" s="102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3.5" customHeight="1">
      <c r="A479" s="1"/>
      <c r="B479" s="1"/>
      <c r="C479" s="33"/>
      <c r="D479" s="102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3.5" customHeight="1">
      <c r="A480" s="1"/>
      <c r="B480" s="1"/>
      <c r="C480" s="33"/>
      <c r="D480" s="102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3.5" customHeight="1">
      <c r="A481" s="1"/>
      <c r="B481" s="1"/>
      <c r="C481" s="33"/>
      <c r="D481" s="102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3.5" customHeight="1">
      <c r="A482" s="1"/>
      <c r="B482" s="1"/>
      <c r="C482" s="33"/>
      <c r="D482" s="102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3.5" customHeight="1">
      <c r="A483" s="1"/>
      <c r="B483" s="1"/>
      <c r="C483" s="33"/>
      <c r="D483" s="102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3.5" customHeight="1">
      <c r="A484" s="1"/>
      <c r="B484" s="1"/>
      <c r="C484" s="33"/>
      <c r="D484" s="102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3.5" customHeight="1">
      <c r="A485" s="1"/>
      <c r="B485" s="1"/>
      <c r="C485" s="33"/>
      <c r="D485" s="102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3.5" customHeight="1">
      <c r="A486" s="1"/>
      <c r="B486" s="1"/>
      <c r="C486" s="33"/>
      <c r="D486" s="102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3.5" customHeight="1">
      <c r="A487" s="1"/>
      <c r="B487" s="1"/>
      <c r="C487" s="33"/>
      <c r="D487" s="102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3.5" customHeight="1">
      <c r="A488" s="1"/>
      <c r="B488" s="1"/>
      <c r="C488" s="33"/>
      <c r="D488" s="102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3.5" customHeight="1">
      <c r="A489" s="1"/>
      <c r="B489" s="1"/>
      <c r="C489" s="33"/>
      <c r="D489" s="102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3.5" customHeight="1">
      <c r="A490" s="1"/>
      <c r="B490" s="1"/>
      <c r="C490" s="33"/>
      <c r="D490" s="102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3.5" customHeight="1">
      <c r="A491" s="1"/>
      <c r="B491" s="1"/>
      <c r="C491" s="33"/>
      <c r="D491" s="102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3.5" customHeight="1">
      <c r="A492" s="1"/>
      <c r="B492" s="1"/>
      <c r="C492" s="33"/>
      <c r="D492" s="102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3.5" customHeight="1">
      <c r="A493" s="1"/>
      <c r="B493" s="1"/>
      <c r="C493" s="33"/>
      <c r="D493" s="102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3.5" customHeight="1">
      <c r="A494" s="1"/>
      <c r="B494" s="1"/>
      <c r="C494" s="33"/>
      <c r="D494" s="102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3.5" customHeight="1">
      <c r="A495" s="1"/>
      <c r="B495" s="1"/>
      <c r="C495" s="33"/>
      <c r="D495" s="102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3.5" customHeight="1">
      <c r="A496" s="1"/>
      <c r="B496" s="1"/>
      <c r="C496" s="33"/>
      <c r="D496" s="102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3.5" customHeight="1">
      <c r="A497" s="1"/>
      <c r="B497" s="1"/>
      <c r="C497" s="33"/>
      <c r="D497" s="102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3.5" customHeight="1">
      <c r="A498" s="1"/>
      <c r="B498" s="1"/>
      <c r="C498" s="33"/>
      <c r="D498" s="102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3.5" customHeight="1">
      <c r="A499" s="1"/>
      <c r="B499" s="1"/>
      <c r="C499" s="33"/>
      <c r="D499" s="102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3.5" customHeight="1">
      <c r="A500" s="1"/>
      <c r="B500" s="1"/>
      <c r="C500" s="33"/>
      <c r="D500" s="102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3.5" customHeight="1">
      <c r="A501" s="1"/>
      <c r="B501" s="1"/>
      <c r="C501" s="33"/>
      <c r="D501" s="102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3.5" customHeight="1">
      <c r="A502" s="1"/>
      <c r="B502" s="1"/>
      <c r="C502" s="33"/>
      <c r="D502" s="102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3.5" customHeight="1">
      <c r="A503" s="1"/>
      <c r="B503" s="1"/>
      <c r="C503" s="33"/>
      <c r="D503" s="102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3.5" customHeight="1">
      <c r="A504" s="1"/>
      <c r="B504" s="1"/>
      <c r="C504" s="33"/>
      <c r="D504" s="102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3.5" customHeight="1">
      <c r="A505" s="1"/>
      <c r="B505" s="1"/>
      <c r="C505" s="33"/>
      <c r="D505" s="102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3.5" customHeight="1">
      <c r="A506" s="1"/>
      <c r="B506" s="1"/>
      <c r="C506" s="33"/>
      <c r="D506" s="102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3.5" customHeight="1">
      <c r="A507" s="1"/>
      <c r="B507" s="1"/>
      <c r="C507" s="33"/>
      <c r="D507" s="102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3.5" customHeight="1">
      <c r="A508" s="1"/>
      <c r="B508" s="1"/>
      <c r="C508" s="33"/>
      <c r="D508" s="102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3.5" customHeight="1">
      <c r="A509" s="1"/>
      <c r="B509" s="1"/>
      <c r="C509" s="33"/>
      <c r="D509" s="102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3.5" customHeight="1">
      <c r="A510" s="1"/>
      <c r="B510" s="1"/>
      <c r="C510" s="33"/>
      <c r="D510" s="102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3.5" customHeight="1">
      <c r="A511" s="1"/>
      <c r="B511" s="1"/>
      <c r="C511" s="33"/>
      <c r="D511" s="102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3.5" customHeight="1">
      <c r="A512" s="1"/>
      <c r="B512" s="1"/>
      <c r="C512" s="33"/>
      <c r="D512" s="102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3.5" customHeight="1">
      <c r="A513" s="1"/>
      <c r="B513" s="1"/>
      <c r="C513" s="33"/>
      <c r="D513" s="102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3.5" customHeight="1">
      <c r="A514" s="1"/>
      <c r="B514" s="1"/>
      <c r="C514" s="33"/>
      <c r="D514" s="102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3.5" customHeight="1">
      <c r="A515" s="1"/>
      <c r="B515" s="1"/>
      <c r="C515" s="33"/>
      <c r="D515" s="102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3.5" customHeight="1">
      <c r="A516" s="1"/>
      <c r="B516" s="1"/>
      <c r="C516" s="33"/>
      <c r="D516" s="102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3.5" customHeight="1">
      <c r="A517" s="1"/>
      <c r="B517" s="1"/>
      <c r="C517" s="33"/>
      <c r="D517" s="102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3.5" customHeight="1">
      <c r="A518" s="1"/>
      <c r="B518" s="1"/>
      <c r="C518" s="33"/>
      <c r="D518" s="102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3.5" customHeight="1">
      <c r="A519" s="1"/>
      <c r="B519" s="1"/>
      <c r="C519" s="33"/>
      <c r="D519" s="102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3.5" customHeight="1">
      <c r="A520" s="1"/>
      <c r="B520" s="1"/>
      <c r="C520" s="33"/>
      <c r="D520" s="102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3.5" customHeight="1">
      <c r="A521" s="1"/>
      <c r="B521" s="1"/>
      <c r="C521" s="33"/>
      <c r="D521" s="102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3.5" customHeight="1">
      <c r="A522" s="1"/>
      <c r="B522" s="1"/>
      <c r="C522" s="33"/>
      <c r="D522" s="102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3.5" customHeight="1">
      <c r="A523" s="1"/>
      <c r="B523" s="1"/>
      <c r="C523" s="33"/>
      <c r="D523" s="102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3.5" customHeight="1">
      <c r="A524" s="1"/>
      <c r="B524" s="1"/>
      <c r="C524" s="33"/>
      <c r="D524" s="102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3.5" customHeight="1">
      <c r="A525" s="1"/>
      <c r="B525" s="1"/>
      <c r="C525" s="33"/>
      <c r="D525" s="102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3.5" customHeight="1">
      <c r="A526" s="1"/>
      <c r="B526" s="1"/>
      <c r="C526" s="33"/>
      <c r="D526" s="102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3.5" customHeight="1">
      <c r="A527" s="1"/>
      <c r="B527" s="1"/>
      <c r="C527" s="33"/>
      <c r="D527" s="102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3.5" customHeight="1">
      <c r="A528" s="1"/>
      <c r="B528" s="1"/>
      <c r="C528" s="33"/>
      <c r="D528" s="102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3.5" customHeight="1">
      <c r="A529" s="1"/>
      <c r="B529" s="1"/>
      <c r="C529" s="33"/>
      <c r="D529" s="102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3.5" customHeight="1">
      <c r="A530" s="1"/>
      <c r="B530" s="1"/>
      <c r="C530" s="33"/>
      <c r="D530" s="102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3.5" customHeight="1">
      <c r="A531" s="1"/>
      <c r="B531" s="1"/>
      <c r="C531" s="33"/>
      <c r="D531" s="102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3.5" customHeight="1">
      <c r="A532" s="1"/>
      <c r="B532" s="1"/>
      <c r="C532" s="33"/>
      <c r="D532" s="102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3.5" customHeight="1">
      <c r="A533" s="1"/>
      <c r="B533" s="1"/>
      <c r="C533" s="33"/>
      <c r="D533" s="102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3.5" customHeight="1">
      <c r="A534" s="1"/>
      <c r="B534" s="1"/>
      <c r="C534" s="33"/>
      <c r="D534" s="102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3.5" customHeight="1">
      <c r="A535" s="1"/>
      <c r="B535" s="1"/>
      <c r="C535" s="33"/>
      <c r="D535" s="102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3.5" customHeight="1">
      <c r="A536" s="1"/>
      <c r="B536" s="1"/>
      <c r="C536" s="33"/>
      <c r="D536" s="102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3.5" customHeight="1">
      <c r="A537" s="1"/>
      <c r="B537" s="1"/>
      <c r="C537" s="33"/>
      <c r="D537" s="102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3.5" customHeight="1">
      <c r="A538" s="1"/>
      <c r="B538" s="1"/>
      <c r="C538" s="33"/>
      <c r="D538" s="102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3.5" customHeight="1">
      <c r="A539" s="1"/>
      <c r="B539" s="1"/>
      <c r="C539" s="33"/>
      <c r="D539" s="102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3.5" customHeight="1">
      <c r="A540" s="1"/>
      <c r="B540" s="1"/>
      <c r="C540" s="33"/>
      <c r="D540" s="102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3.5" customHeight="1">
      <c r="A541" s="1"/>
      <c r="B541" s="1"/>
      <c r="C541" s="33"/>
      <c r="D541" s="102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3.5" customHeight="1">
      <c r="A542" s="1"/>
      <c r="B542" s="1"/>
      <c r="C542" s="33"/>
      <c r="D542" s="102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3.5" customHeight="1">
      <c r="A543" s="1"/>
      <c r="B543" s="1"/>
      <c r="C543" s="33"/>
      <c r="D543" s="102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3.5" customHeight="1">
      <c r="A544" s="1"/>
      <c r="B544" s="1"/>
      <c r="C544" s="33"/>
      <c r="D544" s="102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3.5" customHeight="1">
      <c r="A545" s="1"/>
      <c r="B545" s="1"/>
      <c r="C545" s="33"/>
      <c r="D545" s="102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3.5" customHeight="1">
      <c r="A546" s="1"/>
      <c r="B546" s="1"/>
      <c r="C546" s="33"/>
      <c r="D546" s="102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3.5" customHeight="1">
      <c r="A547" s="1"/>
      <c r="B547" s="1"/>
      <c r="C547" s="33"/>
      <c r="D547" s="102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3.5" customHeight="1">
      <c r="A548" s="1"/>
      <c r="B548" s="1"/>
      <c r="C548" s="33"/>
      <c r="D548" s="102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3.5" customHeight="1">
      <c r="A549" s="1"/>
      <c r="B549" s="1"/>
      <c r="C549" s="33"/>
      <c r="D549" s="102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3.5" customHeight="1">
      <c r="A550" s="1"/>
      <c r="B550" s="1"/>
      <c r="C550" s="33"/>
      <c r="D550" s="102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3.5" customHeight="1">
      <c r="A551" s="1"/>
      <c r="B551" s="1"/>
      <c r="C551" s="33"/>
      <c r="D551" s="102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3.5" customHeight="1">
      <c r="A552" s="1"/>
      <c r="B552" s="1"/>
      <c r="C552" s="33"/>
      <c r="D552" s="102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3.5" customHeight="1">
      <c r="A553" s="1"/>
      <c r="B553" s="1"/>
      <c r="C553" s="33"/>
      <c r="D553" s="102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3.5" customHeight="1">
      <c r="A554" s="1"/>
      <c r="B554" s="1"/>
      <c r="C554" s="33"/>
      <c r="D554" s="102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3.5" customHeight="1">
      <c r="A555" s="1"/>
      <c r="B555" s="1"/>
      <c r="C555" s="33"/>
      <c r="D555" s="102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3.5" customHeight="1">
      <c r="A556" s="1"/>
      <c r="B556" s="1"/>
      <c r="C556" s="33"/>
      <c r="D556" s="102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3.5" customHeight="1">
      <c r="A557" s="1"/>
      <c r="B557" s="1"/>
      <c r="C557" s="33"/>
      <c r="D557" s="102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3.5" customHeight="1">
      <c r="A558" s="1"/>
      <c r="B558" s="1"/>
      <c r="C558" s="33"/>
      <c r="D558" s="102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3.5" customHeight="1">
      <c r="A559" s="1"/>
      <c r="B559" s="1"/>
      <c r="C559" s="33"/>
      <c r="D559" s="102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3.5" customHeight="1">
      <c r="A560" s="1"/>
      <c r="B560" s="1"/>
      <c r="C560" s="33"/>
      <c r="D560" s="102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3.5" customHeight="1">
      <c r="A561" s="1"/>
      <c r="B561" s="1"/>
      <c r="C561" s="33"/>
      <c r="D561" s="102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3.5" customHeight="1">
      <c r="A562" s="1"/>
      <c r="B562" s="1"/>
      <c r="C562" s="33"/>
      <c r="D562" s="102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3.5" customHeight="1">
      <c r="A563" s="1"/>
      <c r="B563" s="1"/>
      <c r="C563" s="33"/>
      <c r="D563" s="102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3.5" customHeight="1">
      <c r="A564" s="1"/>
      <c r="B564" s="1"/>
      <c r="C564" s="33"/>
      <c r="D564" s="102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3.5" customHeight="1">
      <c r="A565" s="1"/>
      <c r="B565" s="1"/>
      <c r="C565" s="33"/>
      <c r="D565" s="102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3.5" customHeight="1">
      <c r="A566" s="1"/>
      <c r="B566" s="1"/>
      <c r="C566" s="33"/>
      <c r="D566" s="102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3.5" customHeight="1">
      <c r="A567" s="1"/>
      <c r="B567" s="1"/>
      <c r="C567" s="33"/>
      <c r="D567" s="102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3.5" customHeight="1">
      <c r="A568" s="1"/>
      <c r="B568" s="1"/>
      <c r="C568" s="33"/>
      <c r="D568" s="102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3.5" customHeight="1">
      <c r="A569" s="1"/>
      <c r="B569" s="1"/>
      <c r="C569" s="33"/>
      <c r="D569" s="102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3.5" customHeight="1">
      <c r="A570" s="1"/>
      <c r="B570" s="1"/>
      <c r="C570" s="33"/>
      <c r="D570" s="102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3.5" customHeight="1">
      <c r="A571" s="1"/>
      <c r="B571" s="1"/>
      <c r="C571" s="33"/>
      <c r="D571" s="102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3.5" customHeight="1">
      <c r="A572" s="1"/>
      <c r="B572" s="1"/>
      <c r="C572" s="33"/>
      <c r="D572" s="102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3.5" customHeight="1">
      <c r="A573" s="1"/>
      <c r="B573" s="1"/>
      <c r="C573" s="33"/>
      <c r="D573" s="102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3.5" customHeight="1">
      <c r="A574" s="1"/>
      <c r="B574" s="1"/>
      <c r="C574" s="33"/>
      <c r="D574" s="102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3.5" customHeight="1">
      <c r="A575" s="1"/>
      <c r="B575" s="1"/>
      <c r="C575" s="33"/>
      <c r="D575" s="102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3.5" customHeight="1">
      <c r="A576" s="1"/>
      <c r="B576" s="1"/>
      <c r="C576" s="33"/>
      <c r="D576" s="102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3.5" customHeight="1">
      <c r="A577" s="1"/>
      <c r="B577" s="1"/>
      <c r="C577" s="33"/>
      <c r="D577" s="102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3.5" customHeight="1">
      <c r="A578" s="1"/>
      <c r="B578" s="1"/>
      <c r="C578" s="33"/>
      <c r="D578" s="102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3.5" customHeight="1">
      <c r="A579" s="1"/>
      <c r="B579" s="1"/>
      <c r="C579" s="33"/>
      <c r="D579" s="102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3.5" customHeight="1">
      <c r="A580" s="1"/>
      <c r="B580" s="1"/>
      <c r="C580" s="33"/>
      <c r="D580" s="102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3.5" customHeight="1">
      <c r="A581" s="1"/>
      <c r="B581" s="1"/>
      <c r="C581" s="33"/>
      <c r="D581" s="102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3.5" customHeight="1">
      <c r="A582" s="1"/>
      <c r="B582" s="1"/>
      <c r="C582" s="33"/>
      <c r="D582" s="102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3.5" customHeight="1">
      <c r="A583" s="1"/>
      <c r="B583" s="1"/>
      <c r="C583" s="33"/>
      <c r="D583" s="102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3.5" customHeight="1">
      <c r="A584" s="1"/>
      <c r="B584" s="1"/>
      <c r="C584" s="33"/>
      <c r="D584" s="102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3.5" customHeight="1">
      <c r="A585" s="1"/>
      <c r="B585" s="1"/>
      <c r="C585" s="33"/>
      <c r="D585" s="102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3.5" customHeight="1">
      <c r="A586" s="1"/>
      <c r="B586" s="1"/>
      <c r="C586" s="33"/>
      <c r="D586" s="102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3.5" customHeight="1">
      <c r="A587" s="1"/>
      <c r="B587" s="1"/>
      <c r="C587" s="33"/>
      <c r="D587" s="102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3.5" customHeight="1">
      <c r="A588" s="1"/>
      <c r="B588" s="1"/>
      <c r="C588" s="33"/>
      <c r="D588" s="102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3.5" customHeight="1">
      <c r="A589" s="1"/>
      <c r="B589" s="1"/>
      <c r="C589" s="33"/>
      <c r="D589" s="102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3.5" customHeight="1">
      <c r="A590" s="1"/>
      <c r="B590" s="1"/>
      <c r="C590" s="33"/>
      <c r="D590" s="102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3.5" customHeight="1">
      <c r="A591" s="1"/>
      <c r="B591" s="1"/>
      <c r="C591" s="33"/>
      <c r="D591" s="102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3.5" customHeight="1">
      <c r="A592" s="1"/>
      <c r="B592" s="1"/>
      <c r="C592" s="33"/>
      <c r="D592" s="102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3.5" customHeight="1">
      <c r="A593" s="1"/>
      <c r="B593" s="1"/>
      <c r="C593" s="33"/>
      <c r="D593" s="102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3.5" customHeight="1">
      <c r="A594" s="1"/>
      <c r="B594" s="1"/>
      <c r="C594" s="33"/>
      <c r="D594" s="102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3.5" customHeight="1">
      <c r="A595" s="1"/>
      <c r="B595" s="1"/>
      <c r="C595" s="33"/>
      <c r="D595" s="102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3.5" customHeight="1">
      <c r="A596" s="1"/>
      <c r="B596" s="1"/>
      <c r="C596" s="33"/>
      <c r="D596" s="102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3.5" customHeight="1">
      <c r="A597" s="1"/>
      <c r="B597" s="1"/>
      <c r="C597" s="33"/>
      <c r="D597" s="102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3.5" customHeight="1">
      <c r="A598" s="1"/>
      <c r="B598" s="1"/>
      <c r="C598" s="33"/>
      <c r="D598" s="102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3.5" customHeight="1">
      <c r="A599" s="1"/>
      <c r="B599" s="1"/>
      <c r="C599" s="33"/>
      <c r="D599" s="102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3.5" customHeight="1">
      <c r="A600" s="1"/>
      <c r="B600" s="1"/>
      <c r="C600" s="33"/>
      <c r="D600" s="102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3.5" customHeight="1">
      <c r="A601" s="1"/>
      <c r="B601" s="1"/>
      <c r="C601" s="33"/>
      <c r="D601" s="102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3.5" customHeight="1">
      <c r="A602" s="1"/>
      <c r="B602" s="1"/>
      <c r="C602" s="33"/>
      <c r="D602" s="102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3.5" customHeight="1">
      <c r="A603" s="1"/>
      <c r="B603" s="1"/>
      <c r="C603" s="33"/>
      <c r="D603" s="102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3.5" customHeight="1">
      <c r="A604" s="1"/>
      <c r="B604" s="1"/>
      <c r="C604" s="33"/>
      <c r="D604" s="102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3.5" customHeight="1">
      <c r="A605" s="1"/>
      <c r="B605" s="1"/>
      <c r="C605" s="33"/>
      <c r="D605" s="102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3.5" customHeight="1">
      <c r="A606" s="1"/>
      <c r="B606" s="1"/>
      <c r="C606" s="33"/>
      <c r="D606" s="102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3.5" customHeight="1">
      <c r="A607" s="1"/>
      <c r="B607" s="1"/>
      <c r="C607" s="33"/>
      <c r="D607" s="102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3.5" customHeight="1">
      <c r="A608" s="1"/>
      <c r="B608" s="1"/>
      <c r="C608" s="33"/>
      <c r="D608" s="102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3.5" customHeight="1">
      <c r="A609" s="1"/>
      <c r="B609" s="1"/>
      <c r="C609" s="33"/>
      <c r="D609" s="102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3.5" customHeight="1">
      <c r="A610" s="1"/>
      <c r="B610" s="1"/>
      <c r="C610" s="33"/>
      <c r="D610" s="102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3.5" customHeight="1">
      <c r="A611" s="1"/>
      <c r="B611" s="1"/>
      <c r="C611" s="33"/>
      <c r="D611" s="102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3.5" customHeight="1">
      <c r="A612" s="1"/>
      <c r="B612" s="1"/>
      <c r="C612" s="33"/>
      <c r="D612" s="102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3.5" customHeight="1">
      <c r="A613" s="1"/>
      <c r="B613" s="1"/>
      <c r="C613" s="33"/>
      <c r="D613" s="102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3.5" customHeight="1">
      <c r="A614" s="1"/>
      <c r="B614" s="1"/>
      <c r="C614" s="33"/>
      <c r="D614" s="102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3.5" customHeight="1">
      <c r="A615" s="1"/>
      <c r="B615" s="1"/>
      <c r="C615" s="33"/>
      <c r="D615" s="102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3.5" customHeight="1">
      <c r="A616" s="1"/>
      <c r="B616" s="1"/>
      <c r="C616" s="33"/>
      <c r="D616" s="102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3.5" customHeight="1">
      <c r="A617" s="1"/>
      <c r="B617" s="1"/>
      <c r="C617" s="33"/>
      <c r="D617" s="102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3.5" customHeight="1">
      <c r="A618" s="1"/>
      <c r="B618" s="1"/>
      <c r="C618" s="33"/>
      <c r="D618" s="102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3.5" customHeight="1">
      <c r="A619" s="1"/>
      <c r="B619" s="1"/>
      <c r="C619" s="33"/>
      <c r="D619" s="102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3.5" customHeight="1">
      <c r="A620" s="1"/>
      <c r="B620" s="1"/>
      <c r="C620" s="33"/>
      <c r="D620" s="102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3.5" customHeight="1">
      <c r="A621" s="1"/>
      <c r="B621" s="1"/>
      <c r="C621" s="33"/>
      <c r="D621" s="102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3.5" customHeight="1">
      <c r="A622" s="1"/>
      <c r="B622" s="1"/>
      <c r="C622" s="33"/>
      <c r="D622" s="102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3.5" customHeight="1">
      <c r="A623" s="1"/>
      <c r="B623" s="1"/>
      <c r="C623" s="33"/>
      <c r="D623" s="102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3.5" customHeight="1">
      <c r="A624" s="1"/>
      <c r="B624" s="1"/>
      <c r="C624" s="33"/>
      <c r="D624" s="102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3.5" customHeight="1">
      <c r="A625" s="1"/>
      <c r="B625" s="1"/>
      <c r="C625" s="33"/>
      <c r="D625" s="102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3.5" customHeight="1">
      <c r="A626" s="1"/>
      <c r="B626" s="1"/>
      <c r="C626" s="33"/>
      <c r="D626" s="102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3.5" customHeight="1">
      <c r="A627" s="1"/>
      <c r="B627" s="1"/>
      <c r="C627" s="33"/>
      <c r="D627" s="102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3.5" customHeight="1">
      <c r="A628" s="1"/>
      <c r="B628" s="1"/>
      <c r="C628" s="33"/>
      <c r="D628" s="102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3.5" customHeight="1">
      <c r="A629" s="1"/>
      <c r="B629" s="1"/>
      <c r="C629" s="33"/>
      <c r="D629" s="102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3.5" customHeight="1">
      <c r="A630" s="1"/>
      <c r="B630" s="1"/>
      <c r="C630" s="33"/>
      <c r="D630" s="102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3.5" customHeight="1">
      <c r="A631" s="1"/>
      <c r="B631" s="1"/>
      <c r="C631" s="33"/>
      <c r="D631" s="102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3.5" customHeight="1">
      <c r="A632" s="1"/>
      <c r="B632" s="1"/>
      <c r="C632" s="33"/>
      <c r="D632" s="102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3.5" customHeight="1">
      <c r="A633" s="1"/>
      <c r="B633" s="1"/>
      <c r="C633" s="33"/>
      <c r="D633" s="102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3.5" customHeight="1">
      <c r="A634" s="1"/>
      <c r="B634" s="1"/>
      <c r="C634" s="33"/>
      <c r="D634" s="102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3.5" customHeight="1">
      <c r="A635" s="1"/>
      <c r="B635" s="1"/>
      <c r="C635" s="33"/>
      <c r="D635" s="102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3.5" customHeight="1">
      <c r="A636" s="1"/>
      <c r="B636" s="1"/>
      <c r="C636" s="33"/>
      <c r="D636" s="102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3.5" customHeight="1">
      <c r="A637" s="1"/>
      <c r="B637" s="1"/>
      <c r="C637" s="33"/>
      <c r="D637" s="102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3.5" customHeight="1">
      <c r="A638" s="1"/>
      <c r="B638" s="1"/>
      <c r="C638" s="33"/>
      <c r="D638" s="102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3.5" customHeight="1">
      <c r="A639" s="1"/>
      <c r="B639" s="1"/>
      <c r="C639" s="33"/>
      <c r="D639" s="102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3.5" customHeight="1">
      <c r="A640" s="1"/>
      <c r="B640" s="1"/>
      <c r="C640" s="33"/>
      <c r="D640" s="102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3.5" customHeight="1">
      <c r="A641" s="1"/>
      <c r="B641" s="1"/>
      <c r="C641" s="33"/>
      <c r="D641" s="102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3.5" customHeight="1">
      <c r="A642" s="1"/>
      <c r="B642" s="1"/>
      <c r="C642" s="33"/>
      <c r="D642" s="102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3.5" customHeight="1">
      <c r="A643" s="1"/>
      <c r="B643" s="1"/>
      <c r="C643" s="33"/>
      <c r="D643" s="102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3.5" customHeight="1">
      <c r="A644" s="1"/>
      <c r="B644" s="1"/>
      <c r="C644" s="33"/>
      <c r="D644" s="102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3.5" customHeight="1">
      <c r="A645" s="1"/>
      <c r="B645" s="1"/>
      <c r="C645" s="33"/>
      <c r="D645" s="102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3.5" customHeight="1">
      <c r="A646" s="1"/>
      <c r="B646" s="1"/>
      <c r="C646" s="33"/>
      <c r="D646" s="102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3.5" customHeight="1">
      <c r="A647" s="1"/>
      <c r="B647" s="1"/>
      <c r="C647" s="33"/>
      <c r="D647" s="102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3.5" customHeight="1">
      <c r="A648" s="1"/>
      <c r="B648" s="1"/>
      <c r="C648" s="33"/>
      <c r="D648" s="102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3.5" customHeight="1">
      <c r="A649" s="1"/>
      <c r="B649" s="1"/>
      <c r="C649" s="33"/>
      <c r="D649" s="102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3.5" customHeight="1">
      <c r="A650" s="1"/>
      <c r="B650" s="1"/>
      <c r="C650" s="33"/>
      <c r="D650" s="102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3.5" customHeight="1">
      <c r="A651" s="1"/>
      <c r="B651" s="1"/>
      <c r="C651" s="33"/>
      <c r="D651" s="102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3.5" customHeight="1">
      <c r="A652" s="1"/>
      <c r="B652" s="1"/>
      <c r="C652" s="33"/>
      <c r="D652" s="102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3.5" customHeight="1">
      <c r="A653" s="1"/>
      <c r="B653" s="1"/>
      <c r="C653" s="33"/>
      <c r="D653" s="102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3.5" customHeight="1">
      <c r="A654" s="1"/>
      <c r="B654" s="1"/>
      <c r="C654" s="33"/>
      <c r="D654" s="102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3.5" customHeight="1">
      <c r="A655" s="1"/>
      <c r="B655" s="1"/>
      <c r="C655" s="33"/>
      <c r="D655" s="102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3.5" customHeight="1">
      <c r="A656" s="1"/>
      <c r="B656" s="1"/>
      <c r="C656" s="33"/>
      <c r="D656" s="102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3.5" customHeight="1">
      <c r="A657" s="1"/>
      <c r="B657" s="1"/>
      <c r="C657" s="33"/>
      <c r="D657" s="102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3.5" customHeight="1">
      <c r="A658" s="1"/>
      <c r="B658" s="1"/>
      <c r="C658" s="33"/>
      <c r="D658" s="102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3.5" customHeight="1">
      <c r="A659" s="1"/>
      <c r="B659" s="1"/>
      <c r="C659" s="33"/>
      <c r="D659" s="102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3.5" customHeight="1">
      <c r="A660" s="1"/>
      <c r="B660" s="1"/>
      <c r="C660" s="33"/>
      <c r="D660" s="102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3.5" customHeight="1">
      <c r="A661" s="1"/>
      <c r="B661" s="1"/>
      <c r="C661" s="33"/>
      <c r="D661" s="102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3.5" customHeight="1">
      <c r="A662" s="1"/>
      <c r="B662" s="1"/>
      <c r="C662" s="33"/>
      <c r="D662" s="102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3.5" customHeight="1">
      <c r="A663" s="1"/>
      <c r="B663" s="1"/>
      <c r="C663" s="33"/>
      <c r="D663" s="102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3.5" customHeight="1">
      <c r="A664" s="1"/>
      <c r="B664" s="1"/>
      <c r="C664" s="33"/>
      <c r="D664" s="102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3.5" customHeight="1">
      <c r="A665" s="1"/>
      <c r="B665" s="1"/>
      <c r="C665" s="33"/>
      <c r="D665" s="102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3.5" customHeight="1">
      <c r="A666" s="1"/>
      <c r="B666" s="1"/>
      <c r="C666" s="33"/>
      <c r="D666" s="102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3.5" customHeight="1">
      <c r="A667" s="1"/>
      <c r="B667" s="1"/>
      <c r="C667" s="33"/>
      <c r="D667" s="102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3.5" customHeight="1">
      <c r="A668" s="1"/>
      <c r="B668" s="1"/>
      <c r="C668" s="33"/>
      <c r="D668" s="102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3.5" customHeight="1">
      <c r="A669" s="1"/>
      <c r="B669" s="1"/>
      <c r="C669" s="33"/>
      <c r="D669" s="102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3.5" customHeight="1">
      <c r="A670" s="1"/>
      <c r="B670" s="1"/>
      <c r="C670" s="33"/>
      <c r="D670" s="102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3.5" customHeight="1">
      <c r="A671" s="1"/>
      <c r="B671" s="1"/>
      <c r="C671" s="33"/>
      <c r="D671" s="102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3.5" customHeight="1">
      <c r="A672" s="1"/>
      <c r="B672" s="1"/>
      <c r="C672" s="33"/>
      <c r="D672" s="102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3.5" customHeight="1">
      <c r="A673" s="1"/>
      <c r="B673" s="1"/>
      <c r="C673" s="33"/>
      <c r="D673" s="102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3.5" customHeight="1">
      <c r="A674" s="1"/>
      <c r="B674" s="1"/>
      <c r="C674" s="33"/>
      <c r="D674" s="102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3.5" customHeight="1">
      <c r="A675" s="1"/>
      <c r="B675" s="1"/>
      <c r="C675" s="33"/>
      <c r="D675" s="102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3.5" customHeight="1">
      <c r="A676" s="1"/>
      <c r="B676" s="1"/>
      <c r="C676" s="33"/>
      <c r="D676" s="102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3.5" customHeight="1">
      <c r="A677" s="1"/>
      <c r="B677" s="1"/>
      <c r="C677" s="33"/>
      <c r="D677" s="102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3.5" customHeight="1">
      <c r="A678" s="1"/>
      <c r="B678" s="1"/>
      <c r="C678" s="33"/>
      <c r="D678" s="102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3.5" customHeight="1">
      <c r="A679" s="1"/>
      <c r="B679" s="1"/>
      <c r="C679" s="33"/>
      <c r="D679" s="102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3.5" customHeight="1">
      <c r="A680" s="1"/>
      <c r="B680" s="1"/>
      <c r="C680" s="33"/>
      <c r="D680" s="102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3.5" customHeight="1">
      <c r="A681" s="1"/>
      <c r="B681" s="1"/>
      <c r="C681" s="33"/>
      <c r="D681" s="102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3.5" customHeight="1">
      <c r="A682" s="1"/>
      <c r="B682" s="1"/>
      <c r="C682" s="33"/>
      <c r="D682" s="102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3.5" customHeight="1">
      <c r="A683" s="1"/>
      <c r="B683" s="1"/>
      <c r="C683" s="33"/>
      <c r="D683" s="102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3.5" customHeight="1">
      <c r="A684" s="1"/>
      <c r="B684" s="1"/>
      <c r="C684" s="33"/>
      <c r="D684" s="102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3.5" customHeight="1">
      <c r="A685" s="1"/>
      <c r="B685" s="1"/>
      <c r="C685" s="33"/>
      <c r="D685" s="102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3.5" customHeight="1">
      <c r="A686" s="1"/>
      <c r="B686" s="1"/>
      <c r="C686" s="33"/>
      <c r="D686" s="102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3.5" customHeight="1">
      <c r="A687" s="1"/>
      <c r="B687" s="1"/>
      <c r="C687" s="33"/>
      <c r="D687" s="102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3.5" customHeight="1">
      <c r="A688" s="1"/>
      <c r="B688" s="1"/>
      <c r="C688" s="33"/>
      <c r="D688" s="102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3.5" customHeight="1">
      <c r="A689" s="1"/>
      <c r="B689" s="1"/>
      <c r="C689" s="33"/>
      <c r="D689" s="102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3.5" customHeight="1">
      <c r="A690" s="1"/>
      <c r="B690" s="1"/>
      <c r="C690" s="33"/>
      <c r="D690" s="102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3.5" customHeight="1">
      <c r="A691" s="1"/>
      <c r="B691" s="1"/>
      <c r="C691" s="33"/>
      <c r="D691" s="102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3.5" customHeight="1">
      <c r="A692" s="1"/>
      <c r="B692" s="1"/>
      <c r="C692" s="33"/>
      <c r="D692" s="102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3.5" customHeight="1">
      <c r="A693" s="1"/>
      <c r="B693" s="1"/>
      <c r="C693" s="33"/>
      <c r="D693" s="102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3.5" customHeight="1">
      <c r="A694" s="1"/>
      <c r="B694" s="1"/>
      <c r="C694" s="33"/>
      <c r="D694" s="102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3.5" customHeight="1">
      <c r="A695" s="1"/>
      <c r="B695" s="1"/>
      <c r="C695" s="33"/>
      <c r="D695" s="102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3.5" customHeight="1">
      <c r="A696" s="1"/>
      <c r="B696" s="1"/>
      <c r="C696" s="33"/>
      <c r="D696" s="102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3.5" customHeight="1">
      <c r="A697" s="1"/>
      <c r="B697" s="1"/>
      <c r="C697" s="33"/>
      <c r="D697" s="102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3.5" customHeight="1">
      <c r="A698" s="1"/>
      <c r="B698" s="1"/>
      <c r="C698" s="33"/>
      <c r="D698" s="102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3.5" customHeight="1">
      <c r="A699" s="1"/>
      <c r="B699" s="1"/>
      <c r="C699" s="33"/>
      <c r="D699" s="102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3.5" customHeight="1">
      <c r="A700" s="1"/>
      <c r="B700" s="1"/>
      <c r="C700" s="33"/>
      <c r="D700" s="102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3.5" customHeight="1">
      <c r="A701" s="1"/>
      <c r="B701" s="1"/>
      <c r="C701" s="33"/>
      <c r="D701" s="102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3.5" customHeight="1">
      <c r="A702" s="1"/>
      <c r="B702" s="1"/>
      <c r="C702" s="33"/>
      <c r="D702" s="102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3.5" customHeight="1">
      <c r="A703" s="1"/>
      <c r="B703" s="1"/>
      <c r="C703" s="33"/>
      <c r="D703" s="102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3.5" customHeight="1">
      <c r="A704" s="1"/>
      <c r="B704" s="1"/>
      <c r="C704" s="33"/>
      <c r="D704" s="102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3.5" customHeight="1">
      <c r="A705" s="1"/>
      <c r="B705" s="1"/>
      <c r="C705" s="33"/>
      <c r="D705" s="102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3.5" customHeight="1">
      <c r="A706" s="1"/>
      <c r="B706" s="1"/>
      <c r="C706" s="33"/>
      <c r="D706" s="102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3.5" customHeight="1">
      <c r="A707" s="1"/>
      <c r="B707" s="1"/>
      <c r="C707" s="33"/>
      <c r="D707" s="102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3.5" customHeight="1">
      <c r="A708" s="1"/>
      <c r="B708" s="1"/>
      <c r="C708" s="33"/>
      <c r="D708" s="102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3.5" customHeight="1">
      <c r="A709" s="1"/>
      <c r="B709" s="1"/>
      <c r="C709" s="33"/>
      <c r="D709" s="102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3.5" customHeight="1">
      <c r="A710" s="1"/>
      <c r="B710" s="1"/>
      <c r="C710" s="33"/>
      <c r="D710" s="102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3.5" customHeight="1">
      <c r="A711" s="1"/>
      <c r="B711" s="1"/>
      <c r="C711" s="33"/>
      <c r="D711" s="102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3.5" customHeight="1">
      <c r="A712" s="1"/>
      <c r="B712" s="1"/>
      <c r="C712" s="33"/>
      <c r="D712" s="102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3.5" customHeight="1">
      <c r="A713" s="1"/>
      <c r="B713" s="1"/>
      <c r="C713" s="33"/>
      <c r="D713" s="102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3.5" customHeight="1">
      <c r="A714" s="1"/>
      <c r="B714" s="1"/>
      <c r="C714" s="33"/>
      <c r="D714" s="102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3.5" customHeight="1">
      <c r="A715" s="1"/>
      <c r="B715" s="1"/>
      <c r="C715" s="33"/>
      <c r="D715" s="102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3.5" customHeight="1">
      <c r="A716" s="1"/>
      <c r="B716" s="1"/>
      <c r="C716" s="33"/>
      <c r="D716" s="102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3.5" customHeight="1">
      <c r="A717" s="1"/>
      <c r="B717" s="1"/>
      <c r="C717" s="33"/>
      <c r="D717" s="102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3.5" customHeight="1">
      <c r="A718" s="1"/>
      <c r="B718" s="1"/>
      <c r="C718" s="33"/>
      <c r="D718" s="102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3.5" customHeight="1">
      <c r="A719" s="1"/>
      <c r="B719" s="1"/>
      <c r="C719" s="33"/>
      <c r="D719" s="102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3.5" customHeight="1">
      <c r="A720" s="1"/>
      <c r="B720" s="1"/>
      <c r="C720" s="33"/>
      <c r="D720" s="102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3.5" customHeight="1">
      <c r="A721" s="1"/>
      <c r="B721" s="1"/>
      <c r="C721" s="33"/>
      <c r="D721" s="102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3.5" customHeight="1">
      <c r="A722" s="1"/>
      <c r="B722" s="1"/>
      <c r="C722" s="33"/>
      <c r="D722" s="102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3.5" customHeight="1">
      <c r="A723" s="1"/>
      <c r="B723" s="1"/>
      <c r="C723" s="33"/>
      <c r="D723" s="102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3.5" customHeight="1">
      <c r="A724" s="1"/>
      <c r="B724" s="1"/>
      <c r="C724" s="33"/>
      <c r="D724" s="102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3.5" customHeight="1">
      <c r="A725" s="1"/>
      <c r="B725" s="1"/>
      <c r="C725" s="33"/>
      <c r="D725" s="102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3.5" customHeight="1">
      <c r="A726" s="1"/>
      <c r="B726" s="1"/>
      <c r="C726" s="33"/>
      <c r="D726" s="102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3.5" customHeight="1">
      <c r="A727" s="1"/>
      <c r="B727" s="1"/>
      <c r="C727" s="33"/>
      <c r="D727" s="102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3.5" customHeight="1">
      <c r="A728" s="1"/>
      <c r="B728" s="1"/>
      <c r="C728" s="33"/>
      <c r="D728" s="102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3.5" customHeight="1">
      <c r="A729" s="1"/>
      <c r="B729" s="1"/>
      <c r="C729" s="33"/>
      <c r="D729" s="102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3.5" customHeight="1">
      <c r="A730" s="1"/>
      <c r="B730" s="1"/>
      <c r="C730" s="33"/>
      <c r="D730" s="102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3.5" customHeight="1">
      <c r="A731" s="1"/>
      <c r="B731" s="1"/>
      <c r="C731" s="33"/>
      <c r="D731" s="102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3.5" customHeight="1">
      <c r="A732" s="1"/>
      <c r="B732" s="1"/>
      <c r="C732" s="33"/>
      <c r="D732" s="102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3.5" customHeight="1">
      <c r="A733" s="1"/>
      <c r="B733" s="1"/>
      <c r="C733" s="33"/>
      <c r="D733" s="102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3.5" customHeight="1">
      <c r="A734" s="1"/>
      <c r="B734" s="1"/>
      <c r="C734" s="33"/>
      <c r="D734" s="102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3.5" customHeight="1">
      <c r="A735" s="1"/>
      <c r="B735" s="1"/>
      <c r="C735" s="33"/>
      <c r="D735" s="102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3.5" customHeight="1">
      <c r="A736" s="1"/>
      <c r="B736" s="1"/>
      <c r="C736" s="33"/>
      <c r="D736" s="102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3.5" customHeight="1">
      <c r="A737" s="1"/>
      <c r="B737" s="1"/>
      <c r="C737" s="33"/>
      <c r="D737" s="102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3.5" customHeight="1">
      <c r="A738" s="1"/>
      <c r="B738" s="1"/>
      <c r="C738" s="33"/>
      <c r="D738" s="102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3.5" customHeight="1">
      <c r="A739" s="1"/>
      <c r="B739" s="1"/>
      <c r="C739" s="33"/>
      <c r="D739" s="102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3.5" customHeight="1">
      <c r="A740" s="1"/>
      <c r="B740" s="1"/>
      <c r="C740" s="33"/>
      <c r="D740" s="102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3.5" customHeight="1">
      <c r="A741" s="1"/>
      <c r="B741" s="1"/>
      <c r="C741" s="33"/>
      <c r="D741" s="102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3.5" customHeight="1">
      <c r="A742" s="1"/>
      <c r="B742" s="1"/>
      <c r="C742" s="33"/>
      <c r="D742" s="102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3.5" customHeight="1">
      <c r="A743" s="1"/>
      <c r="B743" s="1"/>
      <c r="C743" s="33"/>
      <c r="D743" s="102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3.5" customHeight="1">
      <c r="A744" s="1"/>
      <c r="B744" s="1"/>
      <c r="C744" s="33"/>
      <c r="D744" s="102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3.5" customHeight="1">
      <c r="A745" s="1"/>
      <c r="B745" s="1"/>
      <c r="C745" s="33"/>
      <c r="D745" s="102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3.5" customHeight="1">
      <c r="A746" s="1"/>
      <c r="B746" s="1"/>
      <c r="C746" s="33"/>
      <c r="D746" s="102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3.5" customHeight="1">
      <c r="A747" s="1"/>
      <c r="B747" s="1"/>
      <c r="C747" s="33"/>
      <c r="D747" s="102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3.5" customHeight="1">
      <c r="A748" s="1"/>
      <c r="B748" s="1"/>
      <c r="C748" s="33"/>
      <c r="D748" s="102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3.5" customHeight="1">
      <c r="A749" s="1"/>
      <c r="B749" s="1"/>
      <c r="C749" s="33"/>
      <c r="D749" s="102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3.5" customHeight="1">
      <c r="A750" s="1"/>
      <c r="B750" s="1"/>
      <c r="C750" s="33"/>
      <c r="D750" s="102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3.5" customHeight="1">
      <c r="A751" s="1"/>
      <c r="B751" s="1"/>
      <c r="C751" s="33"/>
      <c r="D751" s="102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3.5" customHeight="1">
      <c r="A752" s="1"/>
      <c r="B752" s="1"/>
      <c r="C752" s="33"/>
      <c r="D752" s="102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3.5" customHeight="1">
      <c r="A753" s="1"/>
      <c r="B753" s="1"/>
      <c r="C753" s="33"/>
      <c r="D753" s="102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3.5" customHeight="1">
      <c r="A754" s="1"/>
      <c r="B754" s="1"/>
      <c r="C754" s="33"/>
      <c r="D754" s="102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3.5" customHeight="1">
      <c r="A755" s="1"/>
      <c r="B755" s="1"/>
      <c r="C755" s="33"/>
      <c r="D755" s="102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3.5" customHeight="1">
      <c r="A756" s="1"/>
      <c r="B756" s="1"/>
      <c r="C756" s="33"/>
      <c r="D756" s="102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3.5" customHeight="1">
      <c r="A757" s="1"/>
      <c r="B757" s="1"/>
      <c r="C757" s="33"/>
      <c r="D757" s="102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3.5" customHeight="1">
      <c r="A758" s="1"/>
      <c r="B758" s="1"/>
      <c r="C758" s="33"/>
      <c r="D758" s="102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3.5" customHeight="1">
      <c r="A759" s="1"/>
      <c r="B759" s="1"/>
      <c r="C759" s="33"/>
      <c r="D759" s="102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3.5" customHeight="1">
      <c r="A760" s="1"/>
      <c r="B760" s="1"/>
      <c r="C760" s="33"/>
      <c r="D760" s="102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3.5" customHeight="1">
      <c r="A761" s="1"/>
      <c r="B761" s="1"/>
      <c r="C761" s="33"/>
      <c r="D761" s="102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3.5" customHeight="1">
      <c r="A762" s="1"/>
      <c r="B762" s="1"/>
      <c r="C762" s="33"/>
      <c r="D762" s="102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3.5" customHeight="1">
      <c r="A763" s="1"/>
      <c r="B763" s="1"/>
      <c r="C763" s="33"/>
      <c r="D763" s="102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3.5" customHeight="1">
      <c r="A764" s="1"/>
      <c r="B764" s="1"/>
      <c r="C764" s="33"/>
      <c r="D764" s="102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3.5" customHeight="1">
      <c r="A765" s="1"/>
      <c r="B765" s="1"/>
      <c r="C765" s="33"/>
      <c r="D765" s="102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3.5" customHeight="1">
      <c r="A766" s="1"/>
      <c r="B766" s="1"/>
      <c r="C766" s="33"/>
      <c r="D766" s="102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3.5" customHeight="1">
      <c r="A767" s="1"/>
      <c r="B767" s="1"/>
      <c r="C767" s="33"/>
      <c r="D767" s="102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3.5" customHeight="1">
      <c r="A768" s="1"/>
      <c r="B768" s="1"/>
      <c r="C768" s="33"/>
      <c r="D768" s="102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3.5" customHeight="1">
      <c r="A769" s="1"/>
      <c r="B769" s="1"/>
      <c r="C769" s="33"/>
      <c r="D769" s="102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3.5" customHeight="1">
      <c r="A770" s="1"/>
      <c r="B770" s="1"/>
      <c r="C770" s="33"/>
      <c r="D770" s="102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3.5" customHeight="1">
      <c r="A771" s="1"/>
      <c r="B771" s="1"/>
      <c r="C771" s="33"/>
      <c r="D771" s="102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3.5" customHeight="1">
      <c r="A772" s="1"/>
      <c r="B772" s="1"/>
      <c r="C772" s="33"/>
      <c r="D772" s="102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3.5" customHeight="1">
      <c r="A773" s="1"/>
      <c r="B773" s="1"/>
      <c r="C773" s="33"/>
      <c r="D773" s="102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3.5" customHeight="1">
      <c r="A774" s="1"/>
      <c r="B774" s="1"/>
      <c r="C774" s="33"/>
      <c r="D774" s="102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3.5" customHeight="1">
      <c r="A775" s="1"/>
      <c r="B775" s="1"/>
      <c r="C775" s="33"/>
      <c r="D775" s="102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3.5" customHeight="1">
      <c r="A776" s="1"/>
      <c r="B776" s="1"/>
      <c r="C776" s="33"/>
      <c r="D776" s="102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3.5" customHeight="1">
      <c r="A777" s="1"/>
      <c r="B777" s="1"/>
      <c r="C777" s="33"/>
      <c r="D777" s="102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3.5" customHeight="1">
      <c r="A778" s="1"/>
      <c r="B778" s="1"/>
      <c r="C778" s="33"/>
      <c r="D778" s="102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3.5" customHeight="1">
      <c r="A779" s="1"/>
      <c r="B779" s="1"/>
      <c r="C779" s="33"/>
      <c r="D779" s="102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3.5" customHeight="1">
      <c r="A780" s="1"/>
      <c r="B780" s="1"/>
      <c r="C780" s="33"/>
      <c r="D780" s="102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3.5" customHeight="1">
      <c r="A781" s="1"/>
      <c r="B781" s="1"/>
      <c r="C781" s="33"/>
      <c r="D781" s="102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3.5" customHeight="1">
      <c r="A782" s="1"/>
      <c r="B782" s="1"/>
      <c r="C782" s="33"/>
      <c r="D782" s="102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3.5" customHeight="1">
      <c r="A783" s="1"/>
      <c r="B783" s="1"/>
      <c r="C783" s="33"/>
      <c r="D783" s="102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3.5" customHeight="1">
      <c r="A784" s="1"/>
      <c r="B784" s="1"/>
      <c r="C784" s="33"/>
      <c r="D784" s="102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3.5" customHeight="1">
      <c r="A785" s="1"/>
      <c r="B785" s="1"/>
      <c r="C785" s="33"/>
      <c r="D785" s="102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3.5" customHeight="1">
      <c r="A786" s="1"/>
      <c r="B786" s="1"/>
      <c r="C786" s="33"/>
      <c r="D786" s="102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3.5" customHeight="1">
      <c r="A787" s="1"/>
      <c r="B787" s="1"/>
      <c r="C787" s="33"/>
      <c r="D787" s="102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3.5" customHeight="1">
      <c r="A788" s="1"/>
      <c r="B788" s="1"/>
      <c r="C788" s="33"/>
      <c r="D788" s="102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3.5" customHeight="1">
      <c r="A789" s="1"/>
      <c r="B789" s="1"/>
      <c r="C789" s="33"/>
      <c r="D789" s="102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3.5" customHeight="1">
      <c r="A790" s="1"/>
      <c r="B790" s="1"/>
      <c r="C790" s="33"/>
      <c r="D790" s="102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3.5" customHeight="1">
      <c r="A791" s="1"/>
      <c r="B791" s="1"/>
      <c r="C791" s="33"/>
      <c r="D791" s="102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3.5" customHeight="1">
      <c r="A792" s="1"/>
      <c r="B792" s="1"/>
      <c r="C792" s="33"/>
      <c r="D792" s="102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3.5" customHeight="1">
      <c r="A793" s="1"/>
      <c r="B793" s="1"/>
      <c r="C793" s="33"/>
      <c r="D793" s="102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3.5" customHeight="1">
      <c r="A794" s="1"/>
      <c r="B794" s="1"/>
      <c r="C794" s="33"/>
      <c r="D794" s="102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3.5" customHeight="1">
      <c r="A795" s="1"/>
      <c r="B795" s="1"/>
      <c r="C795" s="33"/>
      <c r="D795" s="102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3.5" customHeight="1">
      <c r="A796" s="1"/>
      <c r="B796" s="1"/>
      <c r="C796" s="33"/>
      <c r="D796" s="102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3.5" customHeight="1">
      <c r="A797" s="1"/>
      <c r="B797" s="1"/>
      <c r="C797" s="33"/>
      <c r="D797" s="102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3.5" customHeight="1">
      <c r="A798" s="1"/>
      <c r="B798" s="1"/>
      <c r="C798" s="33"/>
      <c r="D798" s="102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3.5" customHeight="1">
      <c r="A799" s="1"/>
      <c r="B799" s="1"/>
      <c r="C799" s="33"/>
      <c r="D799" s="102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3.5" customHeight="1">
      <c r="A800" s="1"/>
      <c r="B800" s="1"/>
      <c r="C800" s="33"/>
      <c r="D800" s="102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3.5" customHeight="1">
      <c r="A801" s="1"/>
      <c r="B801" s="1"/>
      <c r="C801" s="33"/>
      <c r="D801" s="102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3.5" customHeight="1">
      <c r="A802" s="1"/>
      <c r="B802" s="1"/>
      <c r="C802" s="33"/>
      <c r="D802" s="102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3.5" customHeight="1">
      <c r="A803" s="1"/>
      <c r="B803" s="1"/>
      <c r="C803" s="33"/>
      <c r="D803" s="102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3.5" customHeight="1">
      <c r="A804" s="1"/>
      <c r="B804" s="1"/>
      <c r="C804" s="33"/>
      <c r="D804" s="102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3.5" customHeight="1">
      <c r="A805" s="1"/>
      <c r="B805" s="1"/>
      <c r="C805" s="33"/>
      <c r="D805" s="102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3.5" customHeight="1">
      <c r="A806" s="1"/>
      <c r="B806" s="1"/>
      <c r="C806" s="33"/>
      <c r="D806" s="102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3.5" customHeight="1">
      <c r="A807" s="1"/>
      <c r="B807" s="1"/>
      <c r="C807" s="33"/>
      <c r="D807" s="102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3.5" customHeight="1">
      <c r="A808" s="1"/>
      <c r="B808" s="1"/>
      <c r="C808" s="33"/>
      <c r="D808" s="102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3.5" customHeight="1">
      <c r="A809" s="1"/>
      <c r="B809" s="1"/>
      <c r="C809" s="33"/>
      <c r="D809" s="102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3.5" customHeight="1">
      <c r="A810" s="1"/>
      <c r="B810" s="1"/>
      <c r="C810" s="33"/>
      <c r="D810" s="102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3.5" customHeight="1">
      <c r="A811" s="1"/>
      <c r="B811" s="1"/>
      <c r="C811" s="33"/>
      <c r="D811" s="102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3.5" customHeight="1">
      <c r="A812" s="1"/>
      <c r="B812" s="1"/>
      <c r="C812" s="33"/>
      <c r="D812" s="102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3.5" customHeight="1">
      <c r="A813" s="1"/>
      <c r="B813" s="1"/>
      <c r="C813" s="33"/>
      <c r="D813" s="102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3.5" customHeight="1">
      <c r="A814" s="1"/>
      <c r="B814" s="1"/>
      <c r="C814" s="33"/>
      <c r="D814" s="102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3.5" customHeight="1">
      <c r="A815" s="1"/>
      <c r="B815" s="1"/>
      <c r="C815" s="33"/>
      <c r="D815" s="102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3.5" customHeight="1">
      <c r="A816" s="1"/>
      <c r="B816" s="1"/>
      <c r="C816" s="33"/>
      <c r="D816" s="102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3.5" customHeight="1">
      <c r="A817" s="1"/>
      <c r="B817" s="1"/>
      <c r="C817" s="33"/>
      <c r="D817" s="102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3.5" customHeight="1">
      <c r="A818" s="1"/>
      <c r="B818" s="1"/>
      <c r="C818" s="33"/>
      <c r="D818" s="102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3.5" customHeight="1">
      <c r="A819" s="1"/>
      <c r="B819" s="1"/>
      <c r="C819" s="33"/>
      <c r="D819" s="102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3.5" customHeight="1">
      <c r="A820" s="1"/>
      <c r="B820" s="1"/>
      <c r="C820" s="33"/>
      <c r="D820" s="102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3.5" customHeight="1">
      <c r="A821" s="1"/>
      <c r="B821" s="1"/>
      <c r="C821" s="33"/>
      <c r="D821" s="102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3.5" customHeight="1">
      <c r="A822" s="1"/>
      <c r="B822" s="1"/>
      <c r="C822" s="33"/>
      <c r="D822" s="102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3.5" customHeight="1">
      <c r="A823" s="1"/>
      <c r="B823" s="1"/>
      <c r="C823" s="33"/>
      <c r="D823" s="102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3.5" customHeight="1">
      <c r="A824" s="1"/>
      <c r="B824" s="1"/>
      <c r="C824" s="33"/>
      <c r="D824" s="102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3.5" customHeight="1">
      <c r="A825" s="1"/>
      <c r="B825" s="1"/>
      <c r="C825" s="33"/>
      <c r="D825" s="102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3.5" customHeight="1">
      <c r="A826" s="1"/>
      <c r="B826" s="1"/>
      <c r="C826" s="33"/>
      <c r="D826" s="102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3.5" customHeight="1">
      <c r="A827" s="1"/>
      <c r="B827" s="1"/>
      <c r="C827" s="33"/>
      <c r="D827" s="102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3.5" customHeight="1">
      <c r="A828" s="1"/>
      <c r="B828" s="1"/>
      <c r="C828" s="33"/>
      <c r="D828" s="102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3.5" customHeight="1">
      <c r="A829" s="1"/>
      <c r="B829" s="1"/>
      <c r="C829" s="33"/>
      <c r="D829" s="102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3.5" customHeight="1">
      <c r="A830" s="1"/>
      <c r="B830" s="1"/>
      <c r="C830" s="33"/>
      <c r="D830" s="102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3.5" customHeight="1">
      <c r="A831" s="1"/>
      <c r="B831" s="1"/>
      <c r="C831" s="33"/>
      <c r="D831" s="102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3.5" customHeight="1">
      <c r="A832" s="1"/>
      <c r="B832" s="1"/>
      <c r="C832" s="33"/>
      <c r="D832" s="102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3.5" customHeight="1">
      <c r="A833" s="1"/>
      <c r="B833" s="1"/>
      <c r="C833" s="33"/>
      <c r="D833" s="102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3.5" customHeight="1">
      <c r="A834" s="1"/>
      <c r="B834" s="1"/>
      <c r="C834" s="33"/>
      <c r="D834" s="102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3.5" customHeight="1">
      <c r="A835" s="1"/>
      <c r="B835" s="1"/>
      <c r="C835" s="33"/>
      <c r="D835" s="102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3.5" customHeight="1">
      <c r="A836" s="1"/>
      <c r="B836" s="1"/>
      <c r="C836" s="33"/>
      <c r="D836" s="102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3.5" customHeight="1">
      <c r="A837" s="1"/>
      <c r="B837" s="1"/>
      <c r="C837" s="33"/>
      <c r="D837" s="102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3.5" customHeight="1">
      <c r="A838" s="1"/>
      <c r="B838" s="1"/>
      <c r="C838" s="33"/>
      <c r="D838" s="102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3.5" customHeight="1">
      <c r="A839" s="1"/>
      <c r="B839" s="1"/>
      <c r="C839" s="33"/>
      <c r="D839" s="102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3.5" customHeight="1">
      <c r="A840" s="1"/>
      <c r="B840" s="1"/>
      <c r="C840" s="33"/>
      <c r="D840" s="102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3.5" customHeight="1">
      <c r="A841" s="1"/>
      <c r="B841" s="1"/>
      <c r="C841" s="33"/>
      <c r="D841" s="102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3.5" customHeight="1">
      <c r="A842" s="1"/>
      <c r="B842" s="1"/>
      <c r="C842" s="33"/>
      <c r="D842" s="102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3.5" customHeight="1">
      <c r="A843" s="1"/>
      <c r="B843" s="1"/>
      <c r="C843" s="33"/>
      <c r="D843" s="102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3.5" customHeight="1">
      <c r="A844" s="1"/>
      <c r="B844" s="1"/>
      <c r="C844" s="33"/>
      <c r="D844" s="102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3.5" customHeight="1">
      <c r="A845" s="1"/>
      <c r="B845" s="1"/>
      <c r="C845" s="33"/>
      <c r="D845" s="102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3.5" customHeight="1">
      <c r="A846" s="1"/>
      <c r="B846" s="1"/>
      <c r="C846" s="33"/>
      <c r="D846" s="102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3.5" customHeight="1">
      <c r="A847" s="1"/>
      <c r="B847" s="1"/>
      <c r="C847" s="33"/>
      <c r="D847" s="102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3.5" customHeight="1">
      <c r="A848" s="1"/>
      <c r="B848" s="1"/>
      <c r="C848" s="33"/>
      <c r="D848" s="102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3.5" customHeight="1">
      <c r="A849" s="1"/>
      <c r="B849" s="1"/>
      <c r="C849" s="33"/>
      <c r="D849" s="102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3.5" customHeight="1">
      <c r="A850" s="1"/>
      <c r="B850" s="1"/>
      <c r="C850" s="33"/>
      <c r="D850" s="102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3.5" customHeight="1">
      <c r="A851" s="1"/>
      <c r="B851" s="1"/>
      <c r="C851" s="33"/>
      <c r="D851" s="102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3.5" customHeight="1">
      <c r="A852" s="1"/>
      <c r="B852" s="1"/>
      <c r="C852" s="33"/>
      <c r="D852" s="102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3.5" customHeight="1">
      <c r="A853" s="1"/>
      <c r="B853" s="1"/>
      <c r="C853" s="33"/>
      <c r="D853" s="102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3.5" customHeight="1">
      <c r="A854" s="1"/>
      <c r="B854" s="1"/>
      <c r="C854" s="33"/>
      <c r="D854" s="102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3.5" customHeight="1">
      <c r="A855" s="1"/>
      <c r="B855" s="1"/>
      <c r="C855" s="33"/>
      <c r="D855" s="102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3.5" customHeight="1">
      <c r="A856" s="1"/>
      <c r="B856" s="1"/>
      <c r="C856" s="33"/>
      <c r="D856" s="102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3.5" customHeight="1">
      <c r="A857" s="1"/>
      <c r="B857" s="1"/>
      <c r="C857" s="33"/>
      <c r="D857" s="102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3.5" customHeight="1">
      <c r="A858" s="1"/>
      <c r="B858" s="1"/>
      <c r="C858" s="33"/>
      <c r="D858" s="102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3.5" customHeight="1">
      <c r="A859" s="1"/>
      <c r="B859" s="1"/>
      <c r="C859" s="33"/>
      <c r="D859" s="102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3.5" customHeight="1">
      <c r="A860" s="1"/>
      <c r="B860" s="1"/>
      <c r="C860" s="33"/>
      <c r="D860" s="102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3.5" customHeight="1">
      <c r="A861" s="1"/>
      <c r="B861" s="1"/>
      <c r="C861" s="33"/>
      <c r="D861" s="102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3.5" customHeight="1">
      <c r="A862" s="1"/>
      <c r="B862" s="1"/>
      <c r="C862" s="33"/>
      <c r="D862" s="102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3.5" customHeight="1">
      <c r="A863" s="1"/>
      <c r="B863" s="1"/>
      <c r="C863" s="33"/>
      <c r="D863" s="102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3.5" customHeight="1">
      <c r="A864" s="1"/>
      <c r="B864" s="1"/>
      <c r="C864" s="33"/>
      <c r="D864" s="102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3.5" customHeight="1">
      <c r="A865" s="1"/>
      <c r="B865" s="1"/>
      <c r="C865" s="33"/>
      <c r="D865" s="102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3.5" customHeight="1">
      <c r="A866" s="1"/>
      <c r="B866" s="1"/>
      <c r="C866" s="33"/>
      <c r="D866" s="102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3.5" customHeight="1">
      <c r="A867" s="1"/>
      <c r="B867" s="1"/>
      <c r="C867" s="33"/>
      <c r="D867" s="102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3.5" customHeight="1">
      <c r="A868" s="1"/>
      <c r="B868" s="1"/>
      <c r="C868" s="33"/>
      <c r="D868" s="102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3.5" customHeight="1">
      <c r="A869" s="1"/>
      <c r="B869" s="1"/>
      <c r="C869" s="33"/>
      <c r="D869" s="102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3.5" customHeight="1">
      <c r="A870" s="1"/>
      <c r="B870" s="1"/>
      <c r="C870" s="33"/>
      <c r="D870" s="102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3.5" customHeight="1">
      <c r="A871" s="1"/>
      <c r="B871" s="1"/>
      <c r="C871" s="33"/>
      <c r="D871" s="102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3.5" customHeight="1">
      <c r="A872" s="1"/>
      <c r="B872" s="1"/>
      <c r="C872" s="33"/>
      <c r="D872" s="102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3.5" customHeight="1">
      <c r="A873" s="1"/>
      <c r="B873" s="1"/>
      <c r="C873" s="33"/>
      <c r="D873" s="102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3.5" customHeight="1">
      <c r="A874" s="1"/>
      <c r="B874" s="1"/>
      <c r="C874" s="33"/>
      <c r="D874" s="102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3.5" customHeight="1">
      <c r="A875" s="1"/>
      <c r="B875" s="1"/>
      <c r="C875" s="33"/>
      <c r="D875" s="102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3.5" customHeight="1">
      <c r="A876" s="1"/>
      <c r="B876" s="1"/>
      <c r="C876" s="33"/>
      <c r="D876" s="102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3.5" customHeight="1">
      <c r="A877" s="1"/>
      <c r="B877" s="1"/>
      <c r="C877" s="33"/>
      <c r="D877" s="102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3.5" customHeight="1">
      <c r="A878" s="1"/>
      <c r="B878" s="1"/>
      <c r="C878" s="33"/>
      <c r="D878" s="102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3.5" customHeight="1">
      <c r="A879" s="1"/>
      <c r="B879" s="1"/>
      <c r="C879" s="33"/>
      <c r="D879" s="102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3.5" customHeight="1">
      <c r="A880" s="1"/>
      <c r="B880" s="1"/>
      <c r="C880" s="33"/>
      <c r="D880" s="102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3.5" customHeight="1">
      <c r="A881" s="1"/>
      <c r="B881" s="1"/>
      <c r="C881" s="33"/>
      <c r="D881" s="102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3.5" customHeight="1">
      <c r="A882" s="1"/>
      <c r="B882" s="1"/>
      <c r="C882" s="33"/>
      <c r="D882" s="102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3.5" customHeight="1">
      <c r="A883" s="1"/>
      <c r="B883" s="1"/>
      <c r="C883" s="33"/>
      <c r="D883" s="102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3.5" customHeight="1">
      <c r="A884" s="1"/>
      <c r="B884" s="1"/>
      <c r="C884" s="33"/>
      <c r="D884" s="102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3.5" customHeight="1">
      <c r="A885" s="1"/>
      <c r="B885" s="1"/>
      <c r="C885" s="33"/>
      <c r="D885" s="102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3.5" customHeight="1">
      <c r="A886" s="1"/>
      <c r="B886" s="1"/>
      <c r="C886" s="33"/>
      <c r="D886" s="102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3.5" customHeight="1">
      <c r="A887" s="1"/>
      <c r="B887" s="1"/>
      <c r="C887" s="33"/>
      <c r="D887" s="102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3.5" customHeight="1">
      <c r="A888" s="1"/>
      <c r="B888" s="1"/>
      <c r="C888" s="33"/>
      <c r="D888" s="102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3.5" customHeight="1">
      <c r="A889" s="1"/>
      <c r="B889" s="1"/>
      <c r="C889" s="33"/>
      <c r="D889" s="102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3.5" customHeight="1">
      <c r="A890" s="1"/>
      <c r="B890" s="1"/>
      <c r="C890" s="33"/>
      <c r="D890" s="102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3.5" customHeight="1">
      <c r="A891" s="1"/>
      <c r="B891" s="1"/>
      <c r="C891" s="33"/>
      <c r="D891" s="102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3.5" customHeight="1">
      <c r="A892" s="1"/>
      <c r="B892" s="1"/>
      <c r="C892" s="33"/>
      <c r="D892" s="102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3.5" customHeight="1">
      <c r="A893" s="1"/>
      <c r="B893" s="1"/>
      <c r="C893" s="33"/>
      <c r="D893" s="102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3.5" customHeight="1">
      <c r="A894" s="1"/>
      <c r="B894" s="1"/>
      <c r="C894" s="33"/>
      <c r="D894" s="102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3.5" customHeight="1">
      <c r="A895" s="1"/>
      <c r="B895" s="1"/>
      <c r="C895" s="33"/>
      <c r="D895" s="102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3.5" customHeight="1">
      <c r="A896" s="1"/>
      <c r="B896" s="1"/>
      <c r="C896" s="33"/>
      <c r="D896" s="102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3.5" customHeight="1">
      <c r="A897" s="1"/>
      <c r="B897" s="1"/>
      <c r="C897" s="33"/>
      <c r="D897" s="102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3.5" customHeight="1">
      <c r="A898" s="1"/>
      <c r="B898" s="1"/>
      <c r="C898" s="33"/>
      <c r="D898" s="102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3.5" customHeight="1">
      <c r="A899" s="1"/>
      <c r="B899" s="1"/>
      <c r="C899" s="33"/>
      <c r="D899" s="102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3.5" customHeight="1">
      <c r="A900" s="1"/>
      <c r="B900" s="1"/>
      <c r="C900" s="33"/>
      <c r="D900" s="102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3.5" customHeight="1">
      <c r="A901" s="1"/>
      <c r="B901" s="1"/>
      <c r="C901" s="33"/>
      <c r="D901" s="102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3.5" customHeight="1">
      <c r="A902" s="1"/>
      <c r="B902" s="1"/>
      <c r="C902" s="33"/>
      <c r="D902" s="102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3.5" customHeight="1">
      <c r="A903" s="1"/>
      <c r="B903" s="1"/>
      <c r="C903" s="33"/>
      <c r="D903" s="102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3.5" customHeight="1">
      <c r="A904" s="1"/>
      <c r="B904" s="1"/>
      <c r="C904" s="33"/>
      <c r="D904" s="102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3.5" customHeight="1">
      <c r="A905" s="1"/>
      <c r="B905" s="1"/>
      <c r="C905" s="33"/>
      <c r="D905" s="102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3.5" customHeight="1">
      <c r="A906" s="1"/>
      <c r="B906" s="1"/>
      <c r="C906" s="33"/>
      <c r="D906" s="102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3.5" customHeight="1">
      <c r="A907" s="1"/>
      <c r="B907" s="1"/>
      <c r="C907" s="33"/>
      <c r="D907" s="102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3.5" customHeight="1">
      <c r="A908" s="1"/>
      <c r="B908" s="1"/>
      <c r="C908" s="33"/>
      <c r="D908" s="102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3.5" customHeight="1">
      <c r="A909" s="1"/>
      <c r="B909" s="1"/>
      <c r="C909" s="33"/>
      <c r="D909" s="102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3.5" customHeight="1">
      <c r="A910" s="1"/>
      <c r="B910" s="1"/>
      <c r="C910" s="33"/>
      <c r="D910" s="102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3.5" customHeight="1">
      <c r="A911" s="1"/>
      <c r="B911" s="1"/>
      <c r="C911" s="33"/>
      <c r="D911" s="102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3.5" customHeight="1">
      <c r="A912" s="1"/>
      <c r="B912" s="1"/>
      <c r="C912" s="33"/>
      <c r="D912" s="102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3.5" customHeight="1">
      <c r="A913" s="1"/>
      <c r="B913" s="1"/>
      <c r="C913" s="33"/>
      <c r="D913" s="102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3.5" customHeight="1">
      <c r="A914" s="1"/>
      <c r="B914" s="1"/>
      <c r="C914" s="33"/>
      <c r="D914" s="102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3.5" customHeight="1">
      <c r="A915" s="1"/>
      <c r="B915" s="1"/>
      <c r="C915" s="33"/>
      <c r="D915" s="102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3.5" customHeight="1">
      <c r="A916" s="1"/>
      <c r="B916" s="1"/>
      <c r="C916" s="33"/>
      <c r="D916" s="102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3.5" customHeight="1">
      <c r="A917" s="1"/>
      <c r="B917" s="1"/>
      <c r="C917" s="33"/>
      <c r="D917" s="102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3.5" customHeight="1">
      <c r="A918" s="1"/>
      <c r="B918" s="1"/>
      <c r="C918" s="33"/>
      <c r="D918" s="102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3.5" customHeight="1">
      <c r="A919" s="1"/>
      <c r="B919" s="1"/>
      <c r="C919" s="33"/>
      <c r="D919" s="102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3.5" customHeight="1">
      <c r="A920" s="1"/>
      <c r="B920" s="1"/>
      <c r="C920" s="33"/>
      <c r="D920" s="102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3.5" customHeight="1">
      <c r="A921" s="1"/>
      <c r="B921" s="1"/>
      <c r="C921" s="33"/>
      <c r="D921" s="102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3.5" customHeight="1">
      <c r="A922" s="1"/>
      <c r="B922" s="1"/>
      <c r="C922" s="33"/>
      <c r="D922" s="102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3.5" customHeight="1">
      <c r="A923" s="1"/>
      <c r="B923" s="1"/>
      <c r="C923" s="33"/>
      <c r="D923" s="102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3.5" customHeight="1">
      <c r="A924" s="1"/>
      <c r="B924" s="1"/>
      <c r="C924" s="33"/>
      <c r="D924" s="102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3.5" customHeight="1">
      <c r="A925" s="1"/>
      <c r="B925" s="1"/>
      <c r="C925" s="33"/>
      <c r="D925" s="102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3.5" customHeight="1">
      <c r="A926" s="1"/>
      <c r="B926" s="1"/>
      <c r="C926" s="33"/>
      <c r="D926" s="102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3.5" customHeight="1">
      <c r="A927" s="1"/>
      <c r="B927" s="1"/>
      <c r="C927" s="33"/>
      <c r="D927" s="102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3.5" customHeight="1">
      <c r="A928" s="1"/>
      <c r="B928" s="1"/>
      <c r="C928" s="33"/>
      <c r="D928" s="102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3.5" customHeight="1">
      <c r="A929" s="1"/>
      <c r="B929" s="1"/>
      <c r="C929" s="33"/>
      <c r="D929" s="102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3.5" customHeight="1">
      <c r="A930" s="1"/>
      <c r="B930" s="1"/>
      <c r="C930" s="33"/>
      <c r="D930" s="102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3.5" customHeight="1">
      <c r="A931" s="1"/>
      <c r="B931" s="1"/>
      <c r="C931" s="33"/>
      <c r="D931" s="102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3.5" customHeight="1">
      <c r="A932" s="1"/>
      <c r="B932" s="1"/>
      <c r="C932" s="33"/>
      <c r="D932" s="102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3.5" customHeight="1">
      <c r="A933" s="1"/>
      <c r="B933" s="1"/>
      <c r="C933" s="33"/>
      <c r="D933" s="102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3.5" customHeight="1">
      <c r="A934" s="1"/>
      <c r="B934" s="1"/>
      <c r="C934" s="33"/>
      <c r="D934" s="102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3.5" customHeight="1">
      <c r="A935" s="1"/>
      <c r="B935" s="1"/>
      <c r="C935" s="33"/>
      <c r="D935" s="102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3.5" customHeight="1">
      <c r="A936" s="1"/>
      <c r="B936" s="1"/>
      <c r="C936" s="33"/>
      <c r="D936" s="102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3.5" customHeight="1">
      <c r="A937" s="1"/>
      <c r="B937" s="1"/>
      <c r="C937" s="33"/>
      <c r="D937" s="102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3.5" customHeight="1">
      <c r="A938" s="1"/>
      <c r="B938" s="1"/>
      <c r="C938" s="33"/>
      <c r="D938" s="102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3.5" customHeight="1">
      <c r="A939" s="1"/>
      <c r="B939" s="1"/>
      <c r="C939" s="33"/>
      <c r="D939" s="102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3.5" customHeight="1">
      <c r="A940" s="1"/>
      <c r="B940" s="1"/>
      <c r="C940" s="33"/>
      <c r="D940" s="102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3.5" customHeight="1">
      <c r="A941" s="1"/>
      <c r="B941" s="1"/>
      <c r="C941" s="33"/>
      <c r="D941" s="102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3.5" customHeight="1">
      <c r="A942" s="1"/>
      <c r="B942" s="1"/>
      <c r="C942" s="33"/>
      <c r="D942" s="102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3.5" customHeight="1">
      <c r="A943" s="1"/>
      <c r="B943" s="1"/>
      <c r="C943" s="33"/>
      <c r="D943" s="102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3.5" customHeight="1">
      <c r="A944" s="1"/>
      <c r="B944" s="1"/>
      <c r="C944" s="33"/>
      <c r="D944" s="102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3.5" customHeight="1">
      <c r="A945" s="1"/>
      <c r="B945" s="1"/>
      <c r="C945" s="33"/>
      <c r="D945" s="102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3.5" customHeight="1">
      <c r="A946" s="1"/>
      <c r="B946" s="1"/>
      <c r="C946" s="33"/>
      <c r="D946" s="102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3.5" customHeight="1">
      <c r="A947" s="1"/>
      <c r="B947" s="1"/>
      <c r="C947" s="33"/>
      <c r="D947" s="102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3.5" customHeight="1">
      <c r="A948" s="1"/>
      <c r="B948" s="1"/>
      <c r="C948" s="33"/>
      <c r="D948" s="102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3.5" customHeight="1">
      <c r="A949" s="1"/>
      <c r="B949" s="1"/>
      <c r="C949" s="33"/>
      <c r="D949" s="102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3.5" customHeight="1">
      <c r="A950" s="1"/>
      <c r="B950" s="1"/>
      <c r="C950" s="33"/>
      <c r="D950" s="102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3.5" customHeight="1">
      <c r="A951" s="1"/>
      <c r="B951" s="1"/>
      <c r="C951" s="33"/>
      <c r="D951" s="102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3.5" customHeight="1">
      <c r="A952" s="1"/>
      <c r="B952" s="1"/>
      <c r="C952" s="33"/>
      <c r="D952" s="102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3.5" customHeight="1">
      <c r="A953" s="1"/>
      <c r="B953" s="1"/>
      <c r="C953" s="33"/>
      <c r="D953" s="102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3.5" customHeight="1">
      <c r="A954" s="1"/>
      <c r="B954" s="1"/>
      <c r="C954" s="33"/>
      <c r="D954" s="102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3.5" customHeight="1">
      <c r="A955" s="1"/>
      <c r="B955" s="1"/>
      <c r="C955" s="33"/>
      <c r="D955" s="102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3.5" customHeight="1">
      <c r="A956" s="1"/>
      <c r="B956" s="1"/>
      <c r="C956" s="33"/>
      <c r="D956" s="102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3.5" customHeight="1">
      <c r="A957" s="1"/>
      <c r="B957" s="1"/>
      <c r="C957" s="33"/>
      <c r="D957" s="102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3.5" customHeight="1">
      <c r="A958" s="1"/>
      <c r="B958" s="1"/>
      <c r="C958" s="33"/>
      <c r="D958" s="102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3.5" customHeight="1">
      <c r="A959" s="1"/>
      <c r="B959" s="1"/>
      <c r="C959" s="33"/>
      <c r="D959" s="102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3.5" customHeight="1">
      <c r="A960" s="1"/>
      <c r="B960" s="1"/>
      <c r="C960" s="33"/>
      <c r="D960" s="102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3.5" customHeight="1">
      <c r="A961" s="1"/>
      <c r="B961" s="1"/>
      <c r="C961" s="33"/>
      <c r="D961" s="102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3.5" customHeight="1">
      <c r="A962" s="1"/>
      <c r="B962" s="1"/>
      <c r="C962" s="33"/>
      <c r="D962" s="102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3.5" customHeight="1">
      <c r="A963" s="1"/>
      <c r="B963" s="1"/>
      <c r="C963" s="33"/>
      <c r="D963" s="102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3.5" customHeight="1">
      <c r="A964" s="1"/>
      <c r="B964" s="1"/>
      <c r="C964" s="33"/>
      <c r="D964" s="102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3.5" customHeight="1">
      <c r="A965" s="1"/>
      <c r="B965" s="1"/>
      <c r="C965" s="33"/>
      <c r="D965" s="102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3.5" customHeight="1">
      <c r="A966" s="1"/>
      <c r="B966" s="1"/>
      <c r="C966" s="33"/>
      <c r="D966" s="102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3.5" customHeight="1">
      <c r="A967" s="1"/>
      <c r="B967" s="1"/>
      <c r="C967" s="33"/>
      <c r="D967" s="102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3.5" customHeight="1">
      <c r="A968" s="1"/>
      <c r="B968" s="1"/>
      <c r="C968" s="33"/>
      <c r="D968" s="102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3.5" customHeight="1">
      <c r="A969" s="1"/>
      <c r="B969" s="1"/>
      <c r="C969" s="33"/>
      <c r="D969" s="102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3.5" customHeight="1">
      <c r="A970" s="1"/>
      <c r="B970" s="1"/>
      <c r="C970" s="33"/>
      <c r="D970" s="102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3.5" customHeight="1">
      <c r="A971" s="1"/>
      <c r="B971" s="1"/>
      <c r="C971" s="33"/>
      <c r="D971" s="102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3.5" customHeight="1">
      <c r="A972" s="1"/>
      <c r="B972" s="1"/>
      <c r="C972" s="33"/>
      <c r="D972" s="102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3.5" customHeight="1">
      <c r="A973" s="1"/>
      <c r="B973" s="1"/>
      <c r="C973" s="33"/>
      <c r="D973" s="102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3.5" customHeight="1">
      <c r="A974" s="1"/>
      <c r="B974" s="1"/>
      <c r="C974" s="33"/>
      <c r="D974" s="102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3.5" customHeight="1">
      <c r="A975" s="1"/>
      <c r="B975" s="1"/>
      <c r="C975" s="33"/>
      <c r="D975" s="102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3.5" customHeight="1">
      <c r="A976" s="1"/>
      <c r="B976" s="1"/>
      <c r="C976" s="33"/>
      <c r="D976" s="102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3.5" customHeight="1">
      <c r="A977" s="1"/>
      <c r="B977" s="1"/>
      <c r="C977" s="33"/>
      <c r="D977" s="102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3.5" customHeight="1">
      <c r="A978" s="1"/>
      <c r="B978" s="1"/>
      <c r="C978" s="33"/>
      <c r="D978" s="102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3.5" customHeight="1">
      <c r="A979" s="1"/>
      <c r="B979" s="1"/>
      <c r="C979" s="33"/>
      <c r="D979" s="102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3.5" customHeight="1">
      <c r="A980" s="1"/>
      <c r="B980" s="1"/>
      <c r="C980" s="33"/>
      <c r="D980" s="102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3.5" customHeight="1">
      <c r="A981" s="1"/>
      <c r="B981" s="1"/>
      <c r="C981" s="33"/>
      <c r="D981" s="102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3.5" customHeight="1">
      <c r="A982" s="1"/>
      <c r="B982" s="1"/>
      <c r="C982" s="33"/>
      <c r="D982" s="102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3.5" customHeight="1">
      <c r="A983" s="1"/>
      <c r="B983" s="1"/>
      <c r="C983" s="33"/>
      <c r="D983" s="102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3.5" customHeight="1">
      <c r="A984" s="1"/>
      <c r="B984" s="1"/>
      <c r="C984" s="33"/>
      <c r="D984" s="102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3.5" customHeight="1">
      <c r="A985" s="1"/>
      <c r="B985" s="1"/>
      <c r="C985" s="33"/>
      <c r="D985" s="102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3.5" customHeight="1">
      <c r="A986" s="1"/>
      <c r="B986" s="1"/>
      <c r="C986" s="33"/>
      <c r="D986" s="102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3.5" customHeight="1">
      <c r="A987" s="1"/>
      <c r="B987" s="1"/>
      <c r="C987" s="33"/>
      <c r="D987" s="102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3.5" customHeight="1">
      <c r="A988" s="1"/>
      <c r="B988" s="1"/>
      <c r="C988" s="33"/>
      <c r="D988" s="102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3.5" customHeight="1">
      <c r="A989" s="1"/>
      <c r="B989" s="1"/>
      <c r="C989" s="33"/>
      <c r="D989" s="102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3.5" customHeight="1">
      <c r="A990" s="1"/>
      <c r="B990" s="1"/>
      <c r="C990" s="33"/>
      <c r="D990" s="102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3.5" customHeight="1">
      <c r="A991" s="1"/>
      <c r="B991" s="1"/>
      <c r="C991" s="33"/>
      <c r="D991" s="102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3.5" customHeight="1">
      <c r="A992" s="1"/>
      <c r="B992" s="1"/>
      <c r="C992" s="33"/>
      <c r="D992" s="102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3.5" customHeight="1">
      <c r="A993" s="1"/>
      <c r="B993" s="1"/>
      <c r="C993" s="33"/>
      <c r="D993" s="102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3.5" customHeight="1">
      <c r="A994" s="1"/>
      <c r="B994" s="1"/>
      <c r="C994" s="33"/>
      <c r="D994" s="102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3.5" customHeight="1">
      <c r="A995" s="1"/>
      <c r="B995" s="1"/>
      <c r="C995" s="33"/>
      <c r="D995" s="102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3.5" customHeight="1">
      <c r="A996" s="1"/>
      <c r="B996" s="1"/>
      <c r="C996" s="33"/>
      <c r="D996" s="102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3.5" customHeight="1">
      <c r="A997" s="1"/>
      <c r="B997" s="1"/>
      <c r="C997" s="33"/>
      <c r="D997" s="102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3.5" customHeight="1">
      <c r="A998" s="1"/>
      <c r="B998" s="1"/>
      <c r="C998" s="33"/>
      <c r="D998" s="102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3.5" customHeight="1">
      <c r="A999" s="1"/>
      <c r="B999" s="1"/>
      <c r="C999" s="33"/>
      <c r="D999" s="102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3.5" customHeight="1">
      <c r="A1000" s="1"/>
      <c r="B1000" s="1"/>
      <c r="C1000" s="33"/>
      <c r="D1000" s="102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ht="13.5" customHeight="1">
      <c r="A1001" s="1"/>
      <c r="B1001" s="1"/>
      <c r="C1001" s="33"/>
      <c r="D1001" s="102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ht="13.5" customHeight="1">
      <c r="A1002" s="1"/>
      <c r="B1002" s="1"/>
      <c r="C1002" s="33"/>
      <c r="D1002" s="102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ht="13.5" customHeight="1">
      <c r="A1003" s="1"/>
      <c r="B1003" s="1"/>
      <c r="C1003" s="33"/>
      <c r="D1003" s="102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ht="13.5" customHeight="1">
      <c r="A1004" s="1"/>
      <c r="B1004" s="1"/>
      <c r="C1004" s="33"/>
      <c r="D1004" s="102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ht="13.5" customHeight="1">
      <c r="A1005" s="1"/>
      <c r="B1005" s="1"/>
      <c r="C1005" s="33"/>
      <c r="D1005" s="102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ht="13.5" customHeight="1">
      <c r="A1006" s="1"/>
      <c r="B1006" s="1"/>
      <c r="C1006" s="33"/>
      <c r="D1006" s="102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ht="13.5" customHeight="1">
      <c r="A1007" s="1"/>
      <c r="B1007" s="1"/>
      <c r="C1007" s="33"/>
      <c r="D1007" s="102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ht="13.5" customHeight="1">
      <c r="A1008" s="1"/>
      <c r="B1008" s="1"/>
      <c r="C1008" s="33"/>
      <c r="D1008" s="102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ht="13.5" customHeight="1">
      <c r="A1009" s="1"/>
      <c r="B1009" s="1"/>
      <c r="C1009" s="33"/>
      <c r="D1009" s="102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ht="13.5" customHeight="1">
      <c r="A1010" s="1"/>
      <c r="B1010" s="1"/>
      <c r="C1010" s="33"/>
      <c r="D1010" s="102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ht="13.5" customHeight="1">
      <c r="A1011" s="1"/>
      <c r="B1011" s="1"/>
      <c r="C1011" s="33"/>
      <c r="D1011" s="102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ht="13.5" customHeight="1">
      <c r="A1012" s="1"/>
      <c r="B1012" s="1"/>
      <c r="C1012" s="33"/>
      <c r="D1012" s="102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ht="13.5" customHeight="1">
      <c r="A1013" s="1"/>
      <c r="B1013" s="1"/>
      <c r="C1013" s="33"/>
      <c r="D1013" s="102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ht="13.5" customHeight="1">
      <c r="A1014" s="1"/>
      <c r="B1014" s="1"/>
      <c r="C1014" s="33"/>
      <c r="D1014" s="102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ht="13.5" customHeight="1">
      <c r="A1015" s="1"/>
      <c r="B1015" s="1"/>
      <c r="C1015" s="33"/>
      <c r="D1015" s="102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ht="13.5" customHeight="1">
      <c r="A1016" s="1"/>
      <c r="B1016" s="1"/>
      <c r="C1016" s="33"/>
      <c r="D1016" s="102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ht="13.5" customHeight="1">
      <c r="A1017" s="1"/>
      <c r="B1017" s="1"/>
      <c r="C1017" s="33"/>
      <c r="D1017" s="102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ht="13.5" customHeight="1">
      <c r="A1018" s="1"/>
      <c r="B1018" s="1"/>
      <c r="C1018" s="33"/>
      <c r="D1018" s="102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ht="13.5" customHeight="1">
      <c r="A1019" s="1"/>
      <c r="B1019" s="1"/>
      <c r="C1019" s="33"/>
      <c r="D1019" s="102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ht="13.5" customHeight="1">
      <c r="A1020" s="1"/>
      <c r="B1020" s="1"/>
      <c r="C1020" s="33"/>
      <c r="D1020" s="102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</sheetData>
  <mergeCells count="29">
    <mergeCell ref="B1:C1"/>
    <mergeCell ref="E1:J1"/>
    <mergeCell ref="B2:C2"/>
    <mergeCell ref="F2:I2"/>
    <mergeCell ref="B3:C3"/>
    <mergeCell ref="F3:I3"/>
    <mergeCell ref="F4:I4"/>
    <mergeCell ref="G13:H13"/>
    <mergeCell ref="I13:J13"/>
    <mergeCell ref="L19:L57"/>
    <mergeCell ref="M19:M57"/>
    <mergeCell ref="B14:D14"/>
    <mergeCell ref="B15:D15"/>
    <mergeCell ref="B16:D16"/>
    <mergeCell ref="E16:K16"/>
    <mergeCell ref="B17:D17"/>
    <mergeCell ref="E17:H17"/>
    <mergeCell ref="I17:J17"/>
    <mergeCell ref="A53:B53"/>
    <mergeCell ref="A54:B54"/>
    <mergeCell ref="B177:C177"/>
    <mergeCell ref="B178:C178"/>
    <mergeCell ref="B4:C4"/>
    <mergeCell ref="B5:C5"/>
    <mergeCell ref="B6:C6"/>
    <mergeCell ref="B8:D8"/>
    <mergeCell ref="B9:C9"/>
    <mergeCell ref="B10:C10"/>
    <mergeCell ref="B11:C11"/>
  </mergeCells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7" width="8.0"/>
  </cols>
  <sheetData>
    <row r="3">
      <c r="H3" s="132" t="s">
        <v>139</v>
      </c>
      <c r="I3" s="133"/>
      <c r="J3" s="133"/>
      <c r="K3" s="133"/>
      <c r="L3" s="133"/>
      <c r="M3" s="133"/>
      <c r="N3" s="133"/>
      <c r="O3" s="133"/>
      <c r="P3" s="133"/>
    </row>
    <row r="4" ht="15.75" customHeight="1">
      <c r="D4" s="134" t="s">
        <v>140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3"/>
    </row>
    <row r="5">
      <c r="D5" s="135" t="s">
        <v>193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3"/>
    </row>
    <row r="6">
      <c r="D6" s="137" t="s">
        <v>143</v>
      </c>
      <c r="E6" s="137" t="s">
        <v>144</v>
      </c>
      <c r="F6" s="138" t="s">
        <v>145</v>
      </c>
      <c r="G6" s="6"/>
      <c r="H6" s="6"/>
      <c r="I6" s="6"/>
      <c r="J6" s="6"/>
      <c r="K6" s="6"/>
      <c r="L6" s="6"/>
      <c r="M6" s="6"/>
      <c r="N6" s="6"/>
      <c r="O6" s="6"/>
      <c r="P6" s="6"/>
      <c r="Q6" s="3"/>
      <c r="R6" s="138" t="s">
        <v>146</v>
      </c>
      <c r="S6" s="6"/>
      <c r="T6" s="3"/>
    </row>
    <row r="7">
      <c r="D7" s="76"/>
      <c r="E7" s="76"/>
      <c r="F7" s="139" t="s">
        <v>147</v>
      </c>
      <c r="G7" s="139" t="s">
        <v>148</v>
      </c>
      <c r="H7" s="139" t="s">
        <v>149</v>
      </c>
      <c r="I7" s="139" t="s">
        <v>150</v>
      </c>
      <c r="J7" s="139" t="s">
        <v>151</v>
      </c>
      <c r="K7" s="139" t="s">
        <v>152</v>
      </c>
      <c r="L7" s="139" t="s">
        <v>153</v>
      </c>
      <c r="M7" s="139" t="s">
        <v>154</v>
      </c>
      <c r="N7" s="139" t="s">
        <v>155</v>
      </c>
      <c r="O7" s="139" t="s">
        <v>156</v>
      </c>
      <c r="P7" s="139" t="s">
        <v>157</v>
      </c>
      <c r="Q7" s="139" t="s">
        <v>158</v>
      </c>
      <c r="R7" s="139" t="s">
        <v>128</v>
      </c>
      <c r="S7" s="139" t="s">
        <v>129</v>
      </c>
      <c r="T7" s="139" t="s">
        <v>130</v>
      </c>
    </row>
    <row r="8" ht="15.75" customHeight="1">
      <c r="D8" s="140" t="s">
        <v>159</v>
      </c>
      <c r="E8" s="141" t="s">
        <v>1</v>
      </c>
      <c r="F8" s="148">
        <f>('All courses'!E7-'All courses'!W7)</f>
        <v>0.225</v>
      </c>
      <c r="G8" s="148">
        <f>('All courses'!F7-'All courses'!X7)</f>
        <v>0.25</v>
      </c>
      <c r="H8" s="148">
        <f>('All courses'!G7-'All courses'!Y7)</f>
        <v>0.225</v>
      </c>
      <c r="I8" s="148">
        <f>('All courses'!H7-'All courses'!Z7)</f>
        <v>0.35</v>
      </c>
      <c r="J8" s="148">
        <f>('All courses'!I7-'All courses'!AA7)</f>
        <v>0.4</v>
      </c>
      <c r="K8" s="148">
        <f>('All courses'!J7-'All courses'!AB7)</f>
        <v>0.3</v>
      </c>
      <c r="L8" s="148">
        <f>('All courses'!K7-'All courses'!AC7)</f>
        <v>0.3</v>
      </c>
      <c r="M8" s="148">
        <f>('All courses'!L7-'All courses'!AD7)</f>
        <v>0.3</v>
      </c>
      <c r="N8" s="148">
        <f>('All courses'!M7-'All courses'!AE7)</f>
        <v>0.4</v>
      </c>
      <c r="O8" s="148">
        <f>('All courses'!N7-'All courses'!AF7)</f>
        <v>0.2625</v>
      </c>
      <c r="P8" s="148">
        <f>('All courses'!O7-'All courses'!AG7)</f>
        <v>0.35</v>
      </c>
      <c r="Q8" s="148">
        <f>('All courses'!P7-'All courses'!AH7)</f>
        <v>0.225</v>
      </c>
      <c r="R8" s="148">
        <f>('All courses'!Q7-'All courses'!AI7)</f>
        <v>0.2</v>
      </c>
      <c r="S8" s="148">
        <f>('All courses'!R7-'All courses'!AJ7)</f>
        <v>0.3</v>
      </c>
      <c r="T8" s="148">
        <f>('All courses'!S7-'All courses'!AK7)</f>
        <v>0.3</v>
      </c>
      <c r="U8" s="149"/>
    </row>
    <row r="9" ht="15.75" customHeight="1">
      <c r="D9" s="65"/>
      <c r="E9" s="141" t="s">
        <v>160</v>
      </c>
      <c r="F9" s="148">
        <f>('All courses'!E8-'All courses'!W8)</f>
        <v>0.4277777778</v>
      </c>
      <c r="G9" s="148">
        <f>('All courses'!F8-'All courses'!X8)</f>
        <v>0.4583333333</v>
      </c>
      <c r="H9" s="148">
        <f>('All courses'!G8-'All courses'!Y8)</f>
        <v>0.55</v>
      </c>
      <c r="I9" s="148">
        <f>('All courses'!H8-'All courses'!Z8)</f>
        <v>0.2444444444</v>
      </c>
      <c r="J9" s="148">
        <f>('All courses'!I8-'All courses'!AA8)</f>
        <v>0.3666666667</v>
      </c>
      <c r="K9" s="148">
        <f>('All courses'!J8-'All courses'!AB8)</f>
        <v>0.4125</v>
      </c>
      <c r="L9" s="148">
        <f>('All courses'!K8-'All courses'!AC8)</f>
        <v>0.3666666667</v>
      </c>
      <c r="M9" s="148">
        <f>('All courses'!L8-'All courses'!AD8)</f>
        <v>0.3666666667</v>
      </c>
      <c r="N9" s="148">
        <f>('All courses'!M8-'All courses'!AE8)</f>
        <v>0.55</v>
      </c>
      <c r="O9" s="148">
        <f>('All courses'!N8-'All courses'!AF8)</f>
        <v>0.275</v>
      </c>
      <c r="P9" s="148">
        <f>('All courses'!O8-'All courses'!AG8)</f>
        <v>0.3666666667</v>
      </c>
      <c r="Q9" s="148">
        <f>('All courses'!P8-'All courses'!AH8)</f>
        <v>0.3055555556</v>
      </c>
      <c r="R9" s="148">
        <f>('All courses'!Q8-'All courses'!AI8)</f>
        <v>0.4583333333</v>
      </c>
      <c r="S9" s="148">
        <f>('All courses'!R8-'All courses'!AJ8)</f>
        <v>0.4583333333</v>
      </c>
      <c r="T9" s="148">
        <f>('All courses'!S8-'All courses'!AK8)</f>
        <v>0.3666666667</v>
      </c>
      <c r="U9" s="149"/>
    </row>
    <row r="10" ht="15.75" customHeight="1">
      <c r="D10" s="65"/>
      <c r="E10" s="141" t="s">
        <v>161</v>
      </c>
      <c r="F10" s="148">
        <f>('All courses'!E9-'All courses'!W9)</f>
        <v>0.375</v>
      </c>
      <c r="G10" s="148">
        <f>('All courses'!F9-'All courses'!X9)</f>
        <v>0.25</v>
      </c>
      <c r="H10" s="148">
        <f>('All courses'!G9-'All courses'!Y9)</f>
        <v>0.25</v>
      </c>
      <c r="I10" s="148">
        <f>('All courses'!H9-'All courses'!Z9)</f>
        <v>0.3</v>
      </c>
      <c r="J10" s="148">
        <f>('All courses'!I9-'All courses'!AA9)</f>
        <v>0.3375</v>
      </c>
      <c r="K10" s="148">
        <f>('All courses'!J9-'All courses'!AB9)</f>
        <v>0.15</v>
      </c>
      <c r="L10" s="148">
        <f>('All courses'!K9-'All courses'!AC9)</f>
        <v>0.225</v>
      </c>
      <c r="M10" s="148">
        <f>('All courses'!L9-'All courses'!AD9)</f>
        <v>0.375</v>
      </c>
      <c r="N10" s="148">
        <f>('All courses'!M9-'All courses'!AE9)</f>
        <v>0.45</v>
      </c>
      <c r="O10" s="148">
        <f>('All courses'!N9-'All courses'!AF9)</f>
        <v>0.375</v>
      </c>
      <c r="P10" s="148">
        <f>('All courses'!O9-'All courses'!AG9)</f>
        <v>0.25</v>
      </c>
      <c r="Q10" s="148">
        <f>('All courses'!P9-'All courses'!AH9)</f>
        <v>0.35</v>
      </c>
      <c r="R10" s="148">
        <f>('All courses'!Q9-'All courses'!AI9)</f>
        <v>0.2625</v>
      </c>
      <c r="S10" s="148">
        <f>('All courses'!R9-'All courses'!AJ9)</f>
        <v>0.25</v>
      </c>
      <c r="T10" s="148">
        <f>('All courses'!S9-'All courses'!AK9)</f>
        <v>0.2625</v>
      </c>
      <c r="U10" s="149"/>
    </row>
    <row r="11" ht="15.75" customHeight="1">
      <c r="D11" s="76"/>
      <c r="E11" s="141" t="s">
        <v>162</v>
      </c>
      <c r="F11" s="148">
        <f>('All courses'!E10-'All courses'!W10)</f>
        <v>0.25</v>
      </c>
      <c r="G11" s="148">
        <f>('All courses'!F10-'All courses'!X10)</f>
        <v>0.25</v>
      </c>
      <c r="H11" s="148">
        <f>('All courses'!G10-'All courses'!Y10)</f>
        <v>0.2</v>
      </c>
      <c r="I11" s="148">
        <f>('All courses'!H10-'All courses'!Z10)</f>
        <v>0.2</v>
      </c>
      <c r="J11" s="148">
        <f>('All courses'!I10-'All courses'!AA10)</f>
        <v>0.1333333333</v>
      </c>
      <c r="K11" s="148">
        <f>('All courses'!J10-'All courses'!AB10)</f>
        <v>0.2666666667</v>
      </c>
      <c r="L11" s="148">
        <f>('All courses'!K10-'All courses'!AC10)</f>
        <v>0.2</v>
      </c>
      <c r="M11" s="148">
        <f>('All courses'!L10-'All courses'!AD10)</f>
        <v>0.15</v>
      </c>
      <c r="N11" s="148">
        <f>('All courses'!M10-'All courses'!AE10)</f>
        <v>0.2333333333</v>
      </c>
      <c r="O11" s="148">
        <f>('All courses'!N10-'All courses'!AF10)</f>
        <v>0.2</v>
      </c>
      <c r="P11" s="148">
        <f>('All courses'!O10-'All courses'!AG10)</f>
        <v>0.25</v>
      </c>
      <c r="Q11" s="148">
        <f>('All courses'!P10-'All courses'!AH10)</f>
        <v>0.2</v>
      </c>
      <c r="R11" s="148">
        <f>('All courses'!Q10-'All courses'!AI10)</f>
        <v>0.2666666667</v>
      </c>
      <c r="S11" s="148">
        <f>('All courses'!R10-'All courses'!AJ10)</f>
        <v>0.2</v>
      </c>
      <c r="T11" s="148">
        <f>('All courses'!S10-'All courses'!AK10)</f>
        <v>0.1</v>
      </c>
      <c r="U11" s="149"/>
    </row>
    <row r="12" ht="15.75" customHeight="1">
      <c r="D12" s="140" t="s">
        <v>163</v>
      </c>
      <c r="E12" s="141" t="s">
        <v>164</v>
      </c>
      <c r="F12" s="148">
        <f>('All courses'!E11-'All courses'!W11)</f>
        <v>0.2333333333</v>
      </c>
      <c r="G12" s="148">
        <f>('All courses'!F11-'All courses'!X11)</f>
        <v>0.3208333333</v>
      </c>
      <c r="H12" s="148">
        <f>('All courses'!G11-'All courses'!Y11)</f>
        <v>0.1944444444</v>
      </c>
      <c r="I12" s="148">
        <f>('All courses'!H11-'All courses'!Z11)</f>
        <v>0.2333333333</v>
      </c>
      <c r="J12" s="148">
        <f>('All courses'!I11-'All courses'!AA11)</f>
        <v>0.175</v>
      </c>
      <c r="K12" s="148">
        <f>('All courses'!J11-'All courses'!AB11)</f>
        <v>0.35</v>
      </c>
      <c r="L12" s="148">
        <f>('All courses'!K11-'All courses'!AC11)</f>
        <v>0.2333333333</v>
      </c>
      <c r="M12" s="148">
        <f>('All courses'!L11-'All courses'!AD11)</f>
        <v>0.2333333333</v>
      </c>
      <c r="N12" s="148">
        <f>('All courses'!M11-'All courses'!AE11)</f>
        <v>0.3208333333</v>
      </c>
      <c r="O12" s="148">
        <f>('All courses'!N11-'All courses'!AF11)</f>
        <v>0.2625</v>
      </c>
      <c r="P12" s="148">
        <f>('All courses'!O11-'All courses'!AG11)</f>
        <v>0.1944444444</v>
      </c>
      <c r="Q12" s="148">
        <f>('All courses'!P11-'All courses'!AH11)</f>
        <v>0.2333333333</v>
      </c>
      <c r="R12" s="148">
        <f>('All courses'!Q11-'All courses'!AI11)</f>
        <v>0.1166666667</v>
      </c>
      <c r="S12" s="148">
        <f>('All courses'!R11-'All courses'!AJ11)</f>
        <v>0.2333333333</v>
      </c>
      <c r="T12" s="148">
        <f>('All courses'!S11-'All courses'!AK11)</f>
        <v>0.2916666667</v>
      </c>
      <c r="U12" s="149"/>
    </row>
    <row r="13" ht="15.75" customHeight="1">
      <c r="D13" s="65"/>
      <c r="E13" s="141" t="s">
        <v>165</v>
      </c>
      <c r="F13" s="148">
        <f>('All courses'!E12-'All courses'!W12)</f>
        <v>0.2625</v>
      </c>
      <c r="G13" s="148">
        <f>('All courses'!F12-'All courses'!X12)</f>
        <v>0.3111111111</v>
      </c>
      <c r="H13" s="148">
        <f>('All courses'!G12-'All courses'!Y12)</f>
        <v>0.2333333333</v>
      </c>
      <c r="I13" s="148">
        <f>('All courses'!H12-'All courses'!Z12)</f>
        <v>0.175</v>
      </c>
      <c r="J13" s="148">
        <f>('All courses'!I12-'All courses'!AA12)</f>
        <v>0.2333333333</v>
      </c>
      <c r="K13" s="148">
        <f>('All courses'!J12-'All courses'!AB12)</f>
        <v>0.175</v>
      </c>
      <c r="L13" s="148">
        <f>('All courses'!K12-'All courses'!AC12)</f>
        <v>0.2333333333</v>
      </c>
      <c r="M13" s="148">
        <f>('All courses'!L12-'All courses'!AD12)</f>
        <v>0.1555555556</v>
      </c>
      <c r="N13" s="148">
        <f>('All courses'!M12-'All courses'!AE12)</f>
        <v>0.2041666667</v>
      </c>
      <c r="O13" s="148">
        <f>('All courses'!N12-'All courses'!AF12)</f>
        <v>0.1166666667</v>
      </c>
      <c r="P13" s="148">
        <f>('All courses'!O12-'All courses'!AG12)</f>
        <v>0.2333333333</v>
      </c>
      <c r="Q13" s="148">
        <f>('All courses'!P12-'All courses'!AH12)</f>
        <v>0.35</v>
      </c>
      <c r="R13" s="148">
        <f>('All courses'!Q12-'All courses'!AI12)</f>
        <v>0.175</v>
      </c>
      <c r="S13" s="148">
        <f>('All courses'!R12-'All courses'!AJ12)</f>
        <v>0.2041666667</v>
      </c>
      <c r="T13" s="148">
        <f>('All courses'!S12-'All courses'!AK12)</f>
        <v>0.2916666667</v>
      </c>
      <c r="U13" s="149"/>
    </row>
    <row r="14" ht="15.75" customHeight="1">
      <c r="D14" s="65"/>
      <c r="E14" s="141" t="s">
        <v>166</v>
      </c>
      <c r="F14" s="148">
        <f>('All courses'!E13-'All courses'!W13)</f>
        <v>0.2</v>
      </c>
      <c r="G14" s="148">
        <f>('All courses'!F13-'All courses'!X13)</f>
        <v>0.1</v>
      </c>
      <c r="H14" s="148">
        <f>('All courses'!G13-'All courses'!Y13)</f>
        <v>0.2</v>
      </c>
      <c r="I14" s="148">
        <f>('All courses'!H13-'All courses'!Z13)</f>
        <v>0.2666666667</v>
      </c>
      <c r="J14" s="148">
        <f>('All courses'!I13-'All courses'!AA13)</f>
        <v>0.15</v>
      </c>
      <c r="K14" s="148">
        <f>('All courses'!J13-'All courses'!AB13)</f>
        <v>0.2333333333</v>
      </c>
      <c r="L14" s="148">
        <f>('All courses'!K13-'All courses'!AC13)</f>
        <v>0.15</v>
      </c>
      <c r="M14" s="148">
        <f>('All courses'!L13-'All courses'!AD13)</f>
        <v>0.175</v>
      </c>
      <c r="N14" s="148">
        <f>('All courses'!M13-'All courses'!AE13)</f>
        <v>0.1666666667</v>
      </c>
      <c r="O14" s="148">
        <f>('All courses'!N13-'All courses'!AF13)</f>
        <v>0.2333333333</v>
      </c>
      <c r="P14" s="148">
        <f>('All courses'!O13-'All courses'!AG13)</f>
        <v>0.275</v>
      </c>
      <c r="Q14" s="148">
        <f>('All courses'!P13-'All courses'!AH13)</f>
        <v>0.2</v>
      </c>
      <c r="R14" s="148">
        <f>('All courses'!Q13-'All courses'!AI13)</f>
        <v>0.225</v>
      </c>
      <c r="S14" s="148">
        <f>('All courses'!R13-'All courses'!AJ13)</f>
        <v>0.2333333333</v>
      </c>
      <c r="T14" s="148">
        <f>('All courses'!S13-'All courses'!AK13)</f>
        <v>0.175</v>
      </c>
      <c r="U14" s="149"/>
    </row>
    <row r="15" ht="15.75" customHeight="1">
      <c r="D15" s="76"/>
      <c r="E15" s="141" t="s">
        <v>167</v>
      </c>
      <c r="F15" s="148">
        <f>('All courses'!E14-'All courses'!W14)</f>
        <v>0.1388888889</v>
      </c>
      <c r="G15" s="148">
        <f>('All courses'!F14-'All courses'!X14)</f>
        <v>0.1875</v>
      </c>
      <c r="H15" s="148">
        <f>('All courses'!G14-'All courses'!Y14)</f>
        <v>0.1666666667</v>
      </c>
      <c r="I15" s="148">
        <f>('All courses'!H14-'All courses'!Z14)</f>
        <v>0.1666666667</v>
      </c>
      <c r="J15" s="148">
        <f>('All courses'!I14-'All courses'!AA14)</f>
        <v>0.1111111111</v>
      </c>
      <c r="K15" s="148">
        <f>('All courses'!J14-'All courses'!AB14)</f>
        <v>0.1944444444</v>
      </c>
      <c r="L15" s="148">
        <f>('All courses'!K14-'All courses'!AC14)</f>
        <v>0.08333333333</v>
      </c>
      <c r="M15" s="148">
        <f>('All courses'!L14-'All courses'!AD14)</f>
        <v>0.1388888889</v>
      </c>
      <c r="N15" s="148">
        <f>('All courses'!M14-'All courses'!AE14)</f>
        <v>0.1944444444</v>
      </c>
      <c r="O15" s="148">
        <f>('All courses'!N14-'All courses'!AF14)</f>
        <v>0.2291666667</v>
      </c>
      <c r="P15" s="148">
        <f>('All courses'!O14-'All courses'!AG14)</f>
        <v>0.1041666667</v>
      </c>
      <c r="Q15" s="148">
        <f>('All courses'!P14-'All courses'!AH14)</f>
        <v>0.1458333333</v>
      </c>
      <c r="R15" s="148">
        <f>('All courses'!Q14-'All courses'!AI14)</f>
        <v>0.08333333333</v>
      </c>
      <c r="S15" s="148">
        <f>('All courses'!R14-'All courses'!AJ14)</f>
        <v>0.1041666667</v>
      </c>
      <c r="T15" s="148">
        <f>('All courses'!S14-'All courses'!AK14)</f>
        <v>0.1666666667</v>
      </c>
      <c r="U15" s="149"/>
    </row>
    <row r="16" ht="15.75" customHeight="1">
      <c r="D16" s="140" t="s">
        <v>168</v>
      </c>
      <c r="E16" s="146" t="s">
        <v>169</v>
      </c>
      <c r="F16" s="148">
        <f>('All courses'!E15-'All courses'!W15)</f>
        <v>0.15</v>
      </c>
      <c r="G16" s="148">
        <f>('All courses'!F15-'All courses'!X15)</f>
        <v>0.1666666667</v>
      </c>
      <c r="H16" s="148">
        <f>('All courses'!G15-'All courses'!Y15)</f>
        <v>0.225</v>
      </c>
      <c r="I16" s="148">
        <f>('All courses'!H15-'All courses'!Z15)</f>
        <v>0.2</v>
      </c>
      <c r="J16" s="148">
        <f>('All courses'!I15-'All courses'!AA15)</f>
        <v>0.1666666667</v>
      </c>
      <c r="K16" s="148">
        <f>('All courses'!J15-'All courses'!AB15)</f>
        <v>0.225</v>
      </c>
      <c r="L16" s="148">
        <f>('All courses'!K15-'All courses'!AC15)</f>
        <v>0.2</v>
      </c>
      <c r="M16" s="148">
        <f>('All courses'!L15-'All courses'!AD15)</f>
        <v>0.225</v>
      </c>
      <c r="N16" s="148">
        <f>('All courses'!M15-'All courses'!AE15)</f>
        <v>0.25</v>
      </c>
      <c r="O16" s="148">
        <f>('All courses'!N15-'All courses'!AF15)</f>
        <v>0.2333333333</v>
      </c>
      <c r="P16" s="148">
        <f>('All courses'!O15-'All courses'!AG15)</f>
        <v>0.1</v>
      </c>
      <c r="Q16" s="148">
        <f>('All courses'!P15-'All courses'!AH15)</f>
        <v>0.1666666667</v>
      </c>
      <c r="R16" s="148">
        <f>('All courses'!Q15-'All courses'!AI15)</f>
        <v>0.1</v>
      </c>
      <c r="S16" s="148">
        <f>('All courses'!R15-'All courses'!AJ15)</f>
        <v>0.1</v>
      </c>
      <c r="T16" s="148">
        <f>('All courses'!S15-'All courses'!AK15)</f>
        <v>0.25</v>
      </c>
      <c r="U16" s="149"/>
    </row>
    <row r="17" ht="15.75" customHeight="1">
      <c r="D17" s="65"/>
      <c r="E17" s="146" t="s">
        <v>170</v>
      </c>
      <c r="F17" s="148">
        <f>('All courses'!E16-'All courses'!W16)</f>
        <v>0.1041666667</v>
      </c>
      <c r="G17" s="148">
        <f>('All courses'!F16-'All courses'!X16)</f>
        <v>0.1666666667</v>
      </c>
      <c r="H17" s="148">
        <f>('All courses'!G16-'All courses'!Y16)</f>
        <v>0.1875</v>
      </c>
      <c r="I17" s="148">
        <f>('All courses'!H16-'All courses'!Z16)</f>
        <v>0.1666666667</v>
      </c>
      <c r="J17" s="148">
        <f>('All courses'!I16-'All courses'!AA16)</f>
        <v>0.1666666667</v>
      </c>
      <c r="K17" s="148">
        <f>('All courses'!J16-'All courses'!AB16)</f>
        <v>0.1458333333</v>
      </c>
      <c r="L17" s="148">
        <f>('All courses'!K16-'All courses'!AC16)</f>
        <v>0.1666666667</v>
      </c>
      <c r="M17" s="148">
        <f>('All courses'!L16-'All courses'!AD16)</f>
        <v>0.1944444444</v>
      </c>
      <c r="N17" s="148">
        <f>('All courses'!M16-'All courses'!AE16)</f>
        <v>0.1458333333</v>
      </c>
      <c r="O17" s="148">
        <f>('All courses'!N16-'All courses'!AF16)</f>
        <v>0.1666666667</v>
      </c>
      <c r="P17" s="148">
        <f>('All courses'!O16-'All courses'!AG16)</f>
        <v>0.2222222222</v>
      </c>
      <c r="Q17" s="148">
        <f>('All courses'!P16-'All courses'!AH16)</f>
        <v>0.1944444444</v>
      </c>
      <c r="R17" s="148">
        <f>('All courses'!Q16-'All courses'!AI16)</f>
        <v>0.1666666667</v>
      </c>
      <c r="S17" s="148">
        <f>('All courses'!R16-'All courses'!AJ16)</f>
        <v>0.1111111111</v>
      </c>
      <c r="T17" s="148">
        <f>('All courses'!S16-'All courses'!AK16)</f>
        <v>0.1875</v>
      </c>
      <c r="U17" s="149"/>
    </row>
    <row r="18" ht="15.75" customHeight="1">
      <c r="D18" s="65"/>
      <c r="E18" s="146" t="s">
        <v>171</v>
      </c>
      <c r="F18" s="148">
        <f>('All courses'!E17-'All courses'!W17)</f>
        <v>0.175</v>
      </c>
      <c r="G18" s="148">
        <f>('All courses'!F17-'All courses'!X17)</f>
        <v>0.2</v>
      </c>
      <c r="H18" s="148">
        <f>('All courses'!G17-'All courses'!Y17)</f>
        <v>0.1333333333</v>
      </c>
      <c r="I18" s="148">
        <f>('All courses'!H17-'All courses'!Z17)</f>
        <v>0.1333333333</v>
      </c>
      <c r="J18" s="148">
        <f>('All courses'!I17-'All courses'!AA17)</f>
        <v>0.1</v>
      </c>
      <c r="K18" s="148">
        <f>('All courses'!J17-'All courses'!AB17)</f>
        <v>0.225</v>
      </c>
      <c r="L18" s="148">
        <f>('All courses'!K17-'All courses'!AC17)</f>
        <v>0.1333333333</v>
      </c>
      <c r="M18" s="148">
        <f>('All courses'!L17-'All courses'!AD17)</f>
        <v>0.2333333333</v>
      </c>
      <c r="N18" s="148">
        <f>('All courses'!M17-'All courses'!AE17)</f>
        <v>0.1333333333</v>
      </c>
      <c r="O18" s="148">
        <f>('All courses'!N17-'All courses'!AF17)</f>
        <v>0.2</v>
      </c>
      <c r="P18" s="148">
        <f>('All courses'!O17-'All courses'!AG17)</f>
        <v>0.1</v>
      </c>
      <c r="Q18" s="148">
        <f>('All courses'!P17-'All courses'!AH17)</f>
        <v>0.125</v>
      </c>
      <c r="R18" s="148">
        <f>('All courses'!Q17-'All courses'!AI17)</f>
        <v>0.125</v>
      </c>
      <c r="S18" s="148">
        <f>('All courses'!R17-'All courses'!AJ17)</f>
        <v>0.175</v>
      </c>
      <c r="T18" s="148">
        <f>('All courses'!S17-'All courses'!AK17)</f>
        <v>0.3</v>
      </c>
      <c r="U18" s="149"/>
    </row>
    <row r="19" ht="15.75" customHeight="1">
      <c r="D19" s="65"/>
      <c r="E19" s="146" t="s">
        <v>172</v>
      </c>
      <c r="F19" s="148">
        <f>('All courses'!E18-'All courses'!W18)</f>
        <v>0.1458333333</v>
      </c>
      <c r="G19" s="148">
        <f>('All courses'!F18-'All courses'!X18)</f>
        <v>0.1666666667</v>
      </c>
      <c r="H19" s="148">
        <f>('All courses'!G18-'All courses'!Y18)</f>
        <v>0.1875</v>
      </c>
      <c r="I19" s="148">
        <f>('All courses'!H18-'All courses'!Z18)</f>
        <v>0.1944444444</v>
      </c>
      <c r="J19" s="148">
        <f>('All courses'!I18-'All courses'!AA18)</f>
        <v>0.1875</v>
      </c>
      <c r="K19" s="148">
        <f>('All courses'!J18-'All courses'!AB18)</f>
        <v>0.1666666667</v>
      </c>
      <c r="L19" s="148">
        <f>('All courses'!K18-'All courses'!AC18)</f>
        <v>0.1666666667</v>
      </c>
      <c r="M19" s="148">
        <f>('All courses'!L18-'All courses'!AD18)</f>
        <v>0.1944444444</v>
      </c>
      <c r="N19" s="148">
        <f>('All courses'!M18-'All courses'!AE18)</f>
        <v>0.1944444444</v>
      </c>
      <c r="O19" s="148">
        <f>('All courses'!N18-'All courses'!AF18)</f>
        <v>0.25</v>
      </c>
      <c r="P19" s="148">
        <f>('All courses'!O18-'All courses'!AG18)</f>
        <v>0.1944444444</v>
      </c>
      <c r="Q19" s="148">
        <f>('All courses'!P18-'All courses'!AH18)</f>
        <v>0.1666666667</v>
      </c>
      <c r="R19" s="148">
        <f>('All courses'!Q18-'All courses'!AI18)</f>
        <v>0.1388888889</v>
      </c>
      <c r="S19" s="148">
        <f>('All courses'!R18-'All courses'!AJ18)</f>
        <v>0.1875</v>
      </c>
      <c r="T19" s="148">
        <f>('All courses'!S18-'All courses'!AK18)</f>
        <v>0.1111111111</v>
      </c>
      <c r="U19" s="149"/>
    </row>
    <row r="20" ht="15.75" customHeight="1">
      <c r="D20" s="76"/>
      <c r="E20" s="146" t="s">
        <v>173</v>
      </c>
      <c r="F20" s="148">
        <f>('All courses'!E19-'All courses'!W19)</f>
        <v>0.175</v>
      </c>
      <c r="G20" s="148">
        <f>('All courses'!F19-'All courses'!X19)</f>
        <v>0.15</v>
      </c>
      <c r="H20" s="148">
        <f>('All courses'!G19-'All courses'!Y19)</f>
        <v>0.2</v>
      </c>
      <c r="I20" s="148">
        <f>('All courses'!H19-'All courses'!Z19)</f>
        <v>0.3</v>
      </c>
      <c r="J20" s="148">
        <f>('All courses'!I19-'All courses'!AA19)</f>
        <v>0.275</v>
      </c>
      <c r="K20" s="148">
        <f>('All courses'!J19-'All courses'!AB19)</f>
        <v>0.3</v>
      </c>
      <c r="L20" s="148">
        <f>('All courses'!K19-'All courses'!AC19)</f>
        <v>0.1666666667</v>
      </c>
      <c r="M20" s="148">
        <f>('All courses'!L19-'All courses'!AD19)</f>
        <v>0.2</v>
      </c>
      <c r="N20" s="148">
        <f>('All courses'!M19-'All courses'!AE19)</f>
        <v>0.1</v>
      </c>
      <c r="O20" s="148">
        <f>('All courses'!N19-'All courses'!AF19)</f>
        <v>0.1666666667</v>
      </c>
      <c r="P20" s="148">
        <f>('All courses'!O19-'All courses'!AG19)</f>
        <v>0.175</v>
      </c>
      <c r="Q20" s="148">
        <f>('All courses'!P19-'All courses'!AH19)</f>
        <v>0.25</v>
      </c>
      <c r="R20" s="148">
        <f>('All courses'!Q19-'All courses'!AI19)</f>
        <v>0.2</v>
      </c>
      <c r="S20" s="148">
        <f>('All courses'!R19-'All courses'!AJ19)</f>
        <v>-1.1</v>
      </c>
      <c r="T20" s="148">
        <f>('All courses'!S19-'All courses'!AK19)</f>
        <v>0.1333333333</v>
      </c>
      <c r="U20" s="149"/>
    </row>
    <row r="21" ht="15.75" customHeight="1">
      <c r="D21" s="140" t="s">
        <v>174</v>
      </c>
      <c r="E21" s="146" t="s">
        <v>175</v>
      </c>
      <c r="F21" s="148">
        <f>('All courses'!E20-'All courses'!W20)</f>
        <v>2.25</v>
      </c>
      <c r="G21" s="148">
        <f>('All courses'!F20-'All courses'!X20)</f>
        <v>2.7</v>
      </c>
      <c r="H21" s="148">
        <f>('All courses'!G20-'All courses'!Y20)</f>
        <v>1.8</v>
      </c>
      <c r="I21" s="148">
        <f>('All courses'!H20-'All courses'!Z20)</f>
        <v>2.1</v>
      </c>
      <c r="J21" s="148">
        <f>('All courses'!I20-'All courses'!AA20)</f>
        <v>1.8</v>
      </c>
      <c r="K21" s="148">
        <f>('All courses'!J20-'All courses'!AB20)</f>
        <v>1.5</v>
      </c>
      <c r="L21" s="148">
        <f>('All courses'!K20-'All courses'!AC20)</f>
        <v>2.7</v>
      </c>
      <c r="M21" s="148">
        <f>('All courses'!L20-'All courses'!AD20)</f>
        <v>1.8</v>
      </c>
      <c r="N21" s="148">
        <f>('All courses'!M20-'All courses'!AE20)</f>
        <v>1.8</v>
      </c>
      <c r="O21" s="148">
        <f>('All courses'!N20-'All courses'!AF20)</f>
        <v>2.1</v>
      </c>
      <c r="P21" s="148">
        <f>('All courses'!O20-'All courses'!AG20)</f>
        <v>1.575</v>
      </c>
      <c r="Q21" s="148">
        <f>('All courses'!P20-'All courses'!AH20)</f>
        <v>1.8</v>
      </c>
      <c r="R21" s="148">
        <f>('All courses'!Q20-'All courses'!AI20)</f>
        <v>1.8</v>
      </c>
      <c r="S21" s="148">
        <f>('All courses'!R20-'All courses'!AJ20)</f>
        <v>1.8</v>
      </c>
      <c r="T21" s="148">
        <f>('All courses'!S20-'All courses'!AK20)</f>
        <v>1.8</v>
      </c>
      <c r="U21" s="149"/>
    </row>
    <row r="22" ht="15.75" customHeight="1">
      <c r="D22" s="65"/>
      <c r="E22" s="146" t="s">
        <v>176</v>
      </c>
      <c r="F22" s="148">
        <f>('All courses'!E21-'All courses'!W21)</f>
        <v>1.575</v>
      </c>
      <c r="G22" s="148">
        <f>('All courses'!F21-'All courses'!X21)</f>
        <v>2.025</v>
      </c>
      <c r="H22" s="148">
        <f>('All courses'!G21-'All courses'!Y21)</f>
        <v>2.1</v>
      </c>
      <c r="I22" s="148">
        <f>('All courses'!H21-'All courses'!Z21)</f>
        <v>1.35</v>
      </c>
      <c r="J22" s="148">
        <f>('All courses'!I21-'All courses'!AA21)</f>
        <v>2.1</v>
      </c>
      <c r="K22" s="148">
        <f>('All courses'!J21-'All courses'!AB21)</f>
        <v>1.2</v>
      </c>
      <c r="L22" s="148">
        <f>('All courses'!K21-'All courses'!AC21)</f>
        <v>1.8</v>
      </c>
      <c r="M22" s="148">
        <f>('All courses'!L21-'All courses'!AD21)</f>
        <v>2.025</v>
      </c>
      <c r="N22" s="148">
        <f>('All courses'!M21-'All courses'!AE21)</f>
        <v>1.575</v>
      </c>
      <c r="O22" s="148">
        <f>('All courses'!N21-'All courses'!AF21)</f>
        <v>1.35</v>
      </c>
      <c r="P22" s="148">
        <f>('All courses'!O21-'All courses'!AG21)</f>
        <v>2.1</v>
      </c>
      <c r="Q22" s="148">
        <f>('All courses'!P21-'All courses'!AH21)</f>
        <v>1.8</v>
      </c>
      <c r="R22" s="148">
        <f>('All courses'!Q21-'All courses'!AI21)</f>
        <v>1.35</v>
      </c>
      <c r="S22" s="148">
        <f>('All courses'!R21-'All courses'!AJ21)</f>
        <v>2.1</v>
      </c>
      <c r="T22" s="148">
        <f>('All courses'!S21-'All courses'!AK21)</f>
        <v>2.4</v>
      </c>
      <c r="U22" s="149"/>
    </row>
    <row r="23" ht="15.75" customHeight="1">
      <c r="D23" s="65"/>
      <c r="E23" s="146" t="s">
        <v>177</v>
      </c>
      <c r="F23" s="148">
        <f>('All courses'!E22-'All courses'!W22)</f>
        <v>2.025</v>
      </c>
      <c r="G23" s="148">
        <f>('All courses'!F22-'All courses'!X22)</f>
        <v>1.8</v>
      </c>
      <c r="H23" s="148">
        <f>('All courses'!G22-'All courses'!Y22)</f>
        <v>1.35</v>
      </c>
      <c r="I23" s="148">
        <f>('All courses'!H22-'All courses'!Z22)</f>
        <v>1.35</v>
      </c>
      <c r="J23" s="148">
        <f>('All courses'!I22-'All courses'!AA22)</f>
        <v>1.8</v>
      </c>
      <c r="K23" s="148">
        <f>('All courses'!J22-'All courses'!AB22)</f>
        <v>2.7</v>
      </c>
      <c r="L23" s="148">
        <f>('All courses'!K22-'All courses'!AC22)</f>
        <v>2.25</v>
      </c>
      <c r="M23" s="148">
        <f>('All courses'!L22-'All courses'!AD22)</f>
        <v>1.125</v>
      </c>
      <c r="N23" s="148">
        <f>('All courses'!M22-'All courses'!AE22)</f>
        <v>1.8</v>
      </c>
      <c r="O23" s="148">
        <f>('All courses'!N22-'All courses'!AF22)</f>
        <v>2.025</v>
      </c>
      <c r="P23" s="148">
        <f>('All courses'!O22-'All courses'!AG22)</f>
        <v>1.35</v>
      </c>
      <c r="Q23" s="148">
        <f>('All courses'!P22-'All courses'!AH22)</f>
        <v>1.35</v>
      </c>
      <c r="R23" s="148">
        <f>('All courses'!Q22-'All courses'!AI22)</f>
        <v>2.475</v>
      </c>
      <c r="S23" s="148">
        <f>('All courses'!R22-'All courses'!AJ22)</f>
        <v>0.9</v>
      </c>
      <c r="T23" s="148">
        <f>('All courses'!S22-'All courses'!AK22)</f>
        <v>1.5</v>
      </c>
      <c r="U23" s="149"/>
    </row>
    <row r="24" ht="15.75" customHeight="1">
      <c r="D24" s="65"/>
      <c r="E24" s="146" t="s">
        <v>178</v>
      </c>
      <c r="F24" s="148">
        <f>('All courses'!E23-'All courses'!W23)</f>
        <v>0.2333333333</v>
      </c>
      <c r="G24" s="148">
        <f>('All courses'!F23-'All courses'!X23)</f>
        <v>0.3</v>
      </c>
      <c r="H24" s="148">
        <f>('All courses'!G23-'All courses'!Y23)</f>
        <v>0.2666666667</v>
      </c>
      <c r="I24" s="148">
        <f>('All courses'!H23-'All courses'!Z23)</f>
        <v>0.2666666667</v>
      </c>
      <c r="J24" s="148">
        <f>('All courses'!I23-'All courses'!AA23)</f>
        <v>0.1777777778</v>
      </c>
      <c r="K24" s="148">
        <f>('All courses'!J23-'All courses'!AB23)</f>
        <v>0.2333333333</v>
      </c>
      <c r="L24" s="148">
        <f>('All courses'!K23-'All courses'!AC23)</f>
        <v>0.2666666667</v>
      </c>
      <c r="M24" s="148">
        <f>('All courses'!L23-'All courses'!AD23)</f>
        <v>0.2666666667</v>
      </c>
      <c r="N24" s="148">
        <f>('All courses'!M23-'All courses'!AE23)</f>
        <v>0.3111111111</v>
      </c>
      <c r="O24" s="148">
        <f>('All courses'!N23-'All courses'!AF23)</f>
        <v>0.2222222222</v>
      </c>
      <c r="P24" s="148">
        <f>('All courses'!O23-'All courses'!AG23)</f>
        <v>0.2</v>
      </c>
      <c r="Q24" s="148">
        <f>('All courses'!P23-'All courses'!AH23)</f>
        <v>0.2</v>
      </c>
      <c r="R24" s="148">
        <f>('All courses'!Q23-'All courses'!AI23)</f>
        <v>0.2666666667</v>
      </c>
      <c r="S24" s="148">
        <f>('All courses'!R23-'All courses'!AJ23)</f>
        <v>0.2666666667</v>
      </c>
      <c r="T24" s="148">
        <f>('All courses'!S23-'All courses'!AK23)</f>
        <v>0.4</v>
      </c>
      <c r="U24" s="149"/>
    </row>
    <row r="25" ht="15.75" customHeight="1">
      <c r="D25" s="76"/>
      <c r="E25" s="146" t="s">
        <v>180</v>
      </c>
      <c r="F25" s="148">
        <f>('All courses'!E24-'All courses'!W24)</f>
        <v>1.8</v>
      </c>
      <c r="G25" s="148">
        <f>('All courses'!F24-'All courses'!X24)</f>
        <v>1.35</v>
      </c>
      <c r="H25" s="148">
        <f>('All courses'!G24-'All courses'!Y24)</f>
        <v>1.5</v>
      </c>
      <c r="I25" s="148">
        <f>('All courses'!H24-'All courses'!Z24)</f>
        <v>2.25</v>
      </c>
      <c r="J25" s="148">
        <f>('All courses'!I24-'All courses'!AA24)</f>
        <v>1.2</v>
      </c>
      <c r="K25" s="148">
        <f>('All courses'!J24-'All courses'!AB24)</f>
        <v>2.4</v>
      </c>
      <c r="L25" s="148">
        <f>('All courses'!K24-'All courses'!AC24)</f>
        <v>1.8</v>
      </c>
      <c r="M25" s="148">
        <f>('All courses'!L24-'All courses'!AD24)</f>
        <v>2.25</v>
      </c>
      <c r="N25" s="148">
        <f>('All courses'!M24-'All courses'!AE24)</f>
        <v>1.8</v>
      </c>
      <c r="O25" s="148">
        <f>('All courses'!N24-'All courses'!AF24)</f>
        <v>0.9</v>
      </c>
      <c r="P25" s="148">
        <f>('All courses'!O24-'All courses'!AG24)</f>
        <v>1.35</v>
      </c>
      <c r="Q25" s="148">
        <f>('All courses'!P24-'All courses'!AH24)</f>
        <v>2.025</v>
      </c>
      <c r="R25" s="148">
        <f>('All courses'!Q24-'All courses'!AI24)</f>
        <v>2.7</v>
      </c>
      <c r="S25" s="148">
        <f>('All courses'!R24-'All courses'!AJ24)</f>
        <v>1.8</v>
      </c>
      <c r="T25" s="148">
        <f>('All courses'!S24-'All courses'!AK24)</f>
        <v>1.8</v>
      </c>
      <c r="U25" s="149"/>
    </row>
    <row r="26" ht="15.75" customHeight="1">
      <c r="D26" s="140" t="s">
        <v>181</v>
      </c>
      <c r="E26" s="146" t="s">
        <v>182</v>
      </c>
      <c r="F26" s="148">
        <f>('All courses'!E25-'All courses'!W25)</f>
        <v>1.555555556</v>
      </c>
      <c r="G26" s="148">
        <f>('All courses'!F25-'All courses'!X25)</f>
        <v>1.555555556</v>
      </c>
      <c r="H26" s="148">
        <f>('All courses'!G25-'All courses'!Y25)</f>
        <v>1.633333333</v>
      </c>
      <c r="I26" s="148">
        <f>('All courses'!H25-'All courses'!Z25)</f>
        <v>1.866666667</v>
      </c>
      <c r="J26" s="148">
        <f>('All courses'!I25-'All courses'!AA25)</f>
        <v>1.244444444</v>
      </c>
      <c r="K26" s="148">
        <f>('All courses'!J25-'All courses'!AB25)</f>
        <v>1.555555556</v>
      </c>
      <c r="L26" s="148">
        <f>('All courses'!K25-'All courses'!AC25)</f>
        <v>1.555555556</v>
      </c>
      <c r="M26" s="148">
        <f>('All courses'!L25-'All courses'!AD25)</f>
        <v>2.333333333</v>
      </c>
      <c r="N26" s="148">
        <f>('All courses'!M25-'All courses'!AE25)</f>
        <v>2.177777778</v>
      </c>
      <c r="O26" s="148">
        <f>('All courses'!N25-'All courses'!AF25)</f>
        <v>0.9333333333</v>
      </c>
      <c r="P26" s="148">
        <f>('All courses'!O25-'All courses'!AG25)</f>
        <v>1.866666667</v>
      </c>
      <c r="Q26" s="148">
        <f>('All courses'!P25-'All courses'!AH25)</f>
        <v>2.333333333</v>
      </c>
      <c r="R26" s="148">
        <f>('All courses'!Q25-'All courses'!AI25)</f>
        <v>1.4</v>
      </c>
      <c r="S26" s="148">
        <f>('All courses'!R25-'All courses'!AJ25)</f>
        <v>1.633333333</v>
      </c>
      <c r="T26" s="148">
        <f>('All courses'!S25-'All courses'!AK25)</f>
        <v>2.8</v>
      </c>
      <c r="U26" s="149"/>
    </row>
    <row r="27" ht="15.75" customHeight="1">
      <c r="D27" s="65"/>
      <c r="E27" s="146" t="s">
        <v>183</v>
      </c>
      <c r="F27" s="148">
        <f>('All courses'!E26-'All courses'!W26)</f>
        <v>2.25</v>
      </c>
      <c r="G27" s="148">
        <f>('All courses'!F26-'All courses'!X26)</f>
        <v>1.8</v>
      </c>
      <c r="H27" s="148">
        <f>('All courses'!G26-'All courses'!Y26)</f>
        <v>0.9</v>
      </c>
      <c r="I27" s="148">
        <f>('All courses'!H26-'All courses'!Z26)</f>
        <v>1.5</v>
      </c>
      <c r="J27" s="148">
        <f>('All courses'!I26-'All courses'!AA26)</f>
        <v>2.025</v>
      </c>
      <c r="K27" s="148">
        <f>('All courses'!J26-'All courses'!AB26)</f>
        <v>2.1</v>
      </c>
      <c r="L27" s="148">
        <f>('All courses'!K26-'All courses'!AC26)</f>
        <v>1.5</v>
      </c>
      <c r="M27" s="148">
        <f>('All courses'!L26-'All courses'!AD26)</f>
        <v>1.575</v>
      </c>
      <c r="N27" s="148">
        <f>('All courses'!M26-'All courses'!AE26)</f>
        <v>1.8</v>
      </c>
      <c r="O27" s="148">
        <f>('All courses'!N26-'All courses'!AF26)</f>
        <v>1.35</v>
      </c>
      <c r="P27" s="148">
        <f>('All courses'!O26-'All courses'!AG26)</f>
        <v>1.35</v>
      </c>
      <c r="Q27" s="148">
        <f>('All courses'!P26-'All courses'!AH26)</f>
        <v>0.9</v>
      </c>
      <c r="R27" s="148">
        <f>('All courses'!Q26-'All courses'!AI26)</f>
        <v>1.575</v>
      </c>
      <c r="S27" s="148">
        <f>('All courses'!R26-'All courses'!AJ26)</f>
        <v>2.7</v>
      </c>
      <c r="T27" s="148">
        <f>('All courses'!S26-'All courses'!AK26)</f>
        <v>1.8</v>
      </c>
      <c r="U27" s="149"/>
    </row>
    <row r="28" ht="15.75" customHeight="1">
      <c r="D28" s="65"/>
      <c r="E28" s="146" t="s">
        <v>184</v>
      </c>
      <c r="F28" s="148">
        <f>('All courses'!E27-'All courses'!W27)</f>
        <v>1.604166667</v>
      </c>
      <c r="G28" s="148">
        <f>('All courses'!F27-'All courses'!X27)</f>
        <v>1.145833333</v>
      </c>
      <c r="H28" s="148">
        <f>('All courses'!G27-'All courses'!Y27)</f>
        <v>1.833333333</v>
      </c>
      <c r="I28" s="148">
        <f>('All courses'!H27-'All courses'!Z27)</f>
        <v>2.444444444</v>
      </c>
      <c r="J28" s="148">
        <f>('All courses'!I27-'All courses'!AA27)</f>
        <v>2.138888889</v>
      </c>
      <c r="K28" s="148">
        <f>('All courses'!J27-'All courses'!AB27)</f>
        <v>2.75</v>
      </c>
      <c r="L28" s="148">
        <f>('All courses'!K27-'All courses'!AC27)</f>
        <v>1.833333333</v>
      </c>
      <c r="M28" s="148">
        <f>('All courses'!L27-'All courses'!AD27)</f>
        <v>1.604166667</v>
      </c>
      <c r="N28" s="148">
        <f>('All courses'!M27-'All courses'!AE27)</f>
        <v>2.0625</v>
      </c>
      <c r="O28" s="148">
        <f>('All courses'!N27-'All courses'!AF27)</f>
        <v>2.291666667</v>
      </c>
      <c r="P28" s="148">
        <f>('All courses'!O27-'All courses'!AG27)</f>
        <v>2.75</v>
      </c>
      <c r="Q28" s="148">
        <f>('All courses'!P27-'All courses'!AH27)</f>
        <v>1.375</v>
      </c>
      <c r="R28" s="148">
        <f>('All courses'!Q27-'All courses'!AI27)</f>
        <v>2.520833333</v>
      </c>
      <c r="S28" s="148">
        <f>('All courses'!R27-'All courses'!AJ27)</f>
        <v>1.833333333</v>
      </c>
      <c r="T28" s="148">
        <f>('All courses'!S27-'All courses'!AK27)</f>
        <v>1.833333333</v>
      </c>
      <c r="U28" s="149"/>
    </row>
    <row r="29" ht="15.75" customHeight="1">
      <c r="D29" s="76"/>
      <c r="E29" s="146" t="s">
        <v>185</v>
      </c>
      <c r="F29" s="148">
        <f>('All courses'!E28-'All courses'!W28)</f>
        <v>1.35</v>
      </c>
      <c r="G29" s="148">
        <f>('All courses'!F28-'All courses'!X28)</f>
        <v>2.25</v>
      </c>
      <c r="H29" s="148">
        <f>('All courses'!G28-'All courses'!Y28)</f>
        <v>1.575</v>
      </c>
      <c r="I29" s="148">
        <f>('All courses'!H28-'All courses'!Z28)</f>
        <v>1.5</v>
      </c>
      <c r="J29" s="148">
        <f>('All courses'!I28-'All courses'!AA28)</f>
        <v>1.35</v>
      </c>
      <c r="K29" s="148">
        <f>('All courses'!J28-'All courses'!AB28)</f>
        <v>1.8</v>
      </c>
      <c r="L29" s="148">
        <f>('All courses'!K28-'All courses'!AC28)</f>
        <v>1.8</v>
      </c>
      <c r="M29" s="148">
        <f>('All courses'!L28-'All courses'!AD28)</f>
        <v>0.9</v>
      </c>
      <c r="N29" s="148">
        <f>('All courses'!M28-'All courses'!AE28)</f>
        <v>1.8</v>
      </c>
      <c r="O29" s="148">
        <f>('All courses'!N28-'All courses'!AF28)</f>
        <v>1.2</v>
      </c>
      <c r="P29" s="148">
        <f>('All courses'!O28-'All courses'!AG28)</f>
        <v>1.8</v>
      </c>
      <c r="Q29" s="148">
        <f>('All courses'!P28-'All courses'!AH28)</f>
        <v>1.575</v>
      </c>
      <c r="R29" s="148">
        <f>('All courses'!Q28-'All courses'!AI28)</f>
        <v>1.8</v>
      </c>
      <c r="S29" s="148">
        <f>('All courses'!R28-'All courses'!AJ28)</f>
        <v>1.8</v>
      </c>
      <c r="T29" s="148">
        <f>('All courses'!S28-'All courses'!AK28)</f>
        <v>1.35</v>
      </c>
      <c r="U29" s="149"/>
    </row>
    <row r="30" ht="15.75" customHeight="1">
      <c r="D30" s="140" t="s">
        <v>186</v>
      </c>
      <c r="E30" s="146" t="s">
        <v>187</v>
      </c>
      <c r="F30" s="148">
        <f>('All courses'!E29-'All courses'!W29)</f>
        <v>1.05</v>
      </c>
      <c r="G30" s="148">
        <f>('All courses'!F29-'All courses'!X29)</f>
        <v>1</v>
      </c>
      <c r="H30" s="148">
        <f>('All courses'!G29-'All courses'!Y29)</f>
        <v>1.2</v>
      </c>
      <c r="I30" s="148">
        <f>('All courses'!H29-'All courses'!Z29)</f>
        <v>1.05</v>
      </c>
      <c r="J30" s="148">
        <f>('All courses'!I29-'All courses'!AA29)</f>
        <v>1.35</v>
      </c>
      <c r="K30" s="148">
        <f>('All courses'!J29-'All courses'!AB29)</f>
        <v>1.2</v>
      </c>
      <c r="L30" s="148">
        <f>('All courses'!K29-'All courses'!AC29)</f>
        <v>1</v>
      </c>
      <c r="M30" s="148">
        <f>('All courses'!L29-'All courses'!AD29)</f>
        <v>1.2</v>
      </c>
      <c r="N30" s="148">
        <f>('All courses'!M29-'All courses'!AE29)</f>
        <v>1.2</v>
      </c>
      <c r="O30" s="148">
        <f>('All courses'!N29-'All courses'!AF29)</f>
        <v>1.4</v>
      </c>
      <c r="P30" s="148">
        <f>('All courses'!O29-'All courses'!AG29)</f>
        <v>1.05</v>
      </c>
      <c r="Q30" s="148">
        <f>('All courses'!P29-'All courses'!AH29)</f>
        <v>1</v>
      </c>
      <c r="R30" s="148">
        <f>('All courses'!Q29-'All courses'!AI29)</f>
        <v>1.2</v>
      </c>
      <c r="S30" s="148">
        <f>('All courses'!R29-'All courses'!AJ29)</f>
        <v>1.65</v>
      </c>
      <c r="T30" s="148">
        <f>('All courses'!S29-'All courses'!AK29)</f>
        <v>1.5</v>
      </c>
      <c r="U30" s="149"/>
    </row>
    <row r="31" ht="15.75" customHeight="1">
      <c r="D31" s="65"/>
      <c r="E31" s="146" t="s">
        <v>188</v>
      </c>
      <c r="F31" s="148">
        <f>('All courses'!E30-'All courses'!W30)</f>
        <v>1.166666667</v>
      </c>
      <c r="G31" s="148">
        <f>('All courses'!F30-'All courses'!X30)</f>
        <v>1</v>
      </c>
      <c r="H31" s="148">
        <f>('All courses'!G30-'All courses'!Y30)</f>
        <v>1.777777778</v>
      </c>
      <c r="I31" s="148">
        <f>('All courses'!H30-'All courses'!Z30)</f>
        <v>1.777777778</v>
      </c>
      <c r="J31" s="148">
        <f>('All courses'!I30-'All courses'!AA30)</f>
        <v>1</v>
      </c>
      <c r="K31" s="148">
        <f>('All courses'!J30-'All courses'!AB30)</f>
        <v>1.333333333</v>
      </c>
      <c r="L31" s="148">
        <f>('All courses'!K30-'All courses'!AC30)</f>
        <v>0.6666666667</v>
      </c>
      <c r="M31" s="148">
        <f>('All courses'!L30-'All courses'!AD30)</f>
        <v>1.555555556</v>
      </c>
      <c r="N31" s="148">
        <f>('All courses'!M30-'All courses'!AE30)</f>
        <v>1.111111111</v>
      </c>
      <c r="O31" s="148">
        <f>('All courses'!N30-'All courses'!AF30)</f>
        <v>1.666666667</v>
      </c>
      <c r="P31" s="148">
        <f>('All courses'!O30-'All courses'!AG30)</f>
        <v>1.777777778</v>
      </c>
      <c r="Q31" s="148">
        <f>('All courses'!P30-'All courses'!AH30)</f>
        <v>1.777777778</v>
      </c>
      <c r="R31" s="148">
        <f>('All courses'!Q30-'All courses'!AI30)</f>
        <v>1.5</v>
      </c>
      <c r="S31" s="148">
        <f>('All courses'!R30-'All courses'!AJ30)</f>
        <v>1.666666667</v>
      </c>
      <c r="T31" s="148">
        <f>('All courses'!S30-'All courses'!AK30)</f>
        <v>1.111111111</v>
      </c>
      <c r="U31" s="149"/>
    </row>
    <row r="32" ht="15.75" customHeight="1">
      <c r="D32" s="65"/>
      <c r="E32" s="146" t="s">
        <v>189</v>
      </c>
      <c r="F32" s="148">
        <f>('All courses'!E31-'All courses'!W31)</f>
        <v>0.7875</v>
      </c>
      <c r="G32" s="148">
        <f>('All courses'!F31-'All courses'!X31)</f>
        <v>0.35</v>
      </c>
      <c r="H32" s="148">
        <f>('All courses'!G31-'All courses'!Y31)</f>
        <v>1.05</v>
      </c>
      <c r="I32" s="148">
        <f>('All courses'!H31-'All courses'!Z31)</f>
        <v>0.7</v>
      </c>
      <c r="J32" s="148">
        <f>('All courses'!I31-'All courses'!AA31)</f>
        <v>0.7</v>
      </c>
      <c r="K32" s="148">
        <f>('All courses'!J31-'All courses'!AB31)</f>
        <v>0.5833333333</v>
      </c>
      <c r="L32" s="148">
        <f>('All courses'!K31-'All courses'!AC31)</f>
        <v>0.5833333333</v>
      </c>
      <c r="M32" s="148">
        <f>('All courses'!L31-'All courses'!AD31)</f>
        <v>0.4666666667</v>
      </c>
      <c r="N32" s="148">
        <f>('All courses'!M31-'All courses'!AE31)</f>
        <v>0.7875</v>
      </c>
      <c r="O32" s="148">
        <f>('All courses'!N31-'All courses'!AF31)</f>
        <v>0.7875</v>
      </c>
      <c r="P32" s="148">
        <f>('All courses'!O31-'All courses'!AG31)</f>
        <v>0.525</v>
      </c>
      <c r="Q32" s="148">
        <f>('All courses'!P31-'All courses'!AH31)</f>
        <v>0.7875</v>
      </c>
      <c r="R32" s="148">
        <f>('All courses'!Q31-'All courses'!AI31)</f>
        <v>0.8166666667</v>
      </c>
      <c r="S32" s="148">
        <f>('All courses'!R31-'All courses'!AJ31)</f>
        <v>0.525</v>
      </c>
      <c r="T32" s="148">
        <f>('All courses'!S31-'All courses'!AK31)</f>
        <v>1.05</v>
      </c>
      <c r="U32" s="149"/>
    </row>
    <row r="33" ht="15.75" customHeight="1">
      <c r="D33" s="76"/>
      <c r="E33" s="146" t="s">
        <v>190</v>
      </c>
      <c r="F33" s="148">
        <f>('All courses'!E32-'All courses'!W32)</f>
        <v>0.2</v>
      </c>
      <c r="G33" s="148">
        <f>('All courses'!F32-'All courses'!X32)</f>
        <v>0.15</v>
      </c>
      <c r="H33" s="148">
        <f>('All courses'!G32-'All courses'!Y32)</f>
        <v>0.2</v>
      </c>
      <c r="I33" s="148">
        <f>('All courses'!H32-'All courses'!Z32)</f>
        <v>0.15</v>
      </c>
      <c r="J33" s="148">
        <f>('All courses'!I32-'All courses'!AA32)</f>
        <v>0.175</v>
      </c>
      <c r="K33" s="148">
        <f>('All courses'!J32-'All courses'!AB32)</f>
        <v>0.1333333333</v>
      </c>
      <c r="L33" s="148">
        <f>('All courses'!K32-'All courses'!AC32)</f>
        <v>0.2666666667</v>
      </c>
      <c r="M33" s="148">
        <f>('All courses'!L32-'All courses'!AD32)</f>
        <v>0.1333333333</v>
      </c>
      <c r="N33" s="148">
        <f>('All courses'!M32-'All courses'!AE32)</f>
        <v>0.1666666667</v>
      </c>
      <c r="O33" s="148">
        <f>('All courses'!N32-'All courses'!AF32)</f>
        <v>0.2</v>
      </c>
      <c r="P33" s="148">
        <f>('All courses'!O32-'All courses'!AG32)</f>
        <v>0.2666666667</v>
      </c>
      <c r="Q33" s="148">
        <f>('All courses'!P32-'All courses'!AH32)</f>
        <v>0.2</v>
      </c>
      <c r="R33" s="148">
        <f>('All courses'!Q32-'All courses'!AI32)</f>
        <v>0.25</v>
      </c>
      <c r="S33" s="148">
        <f>('All courses'!R32-'All courses'!AJ32)</f>
        <v>0.15</v>
      </c>
      <c r="T33" s="148">
        <f>('All courses'!S32-'All courses'!AK32)</f>
        <v>0.2333333333</v>
      </c>
      <c r="U33" s="149"/>
    </row>
    <row r="34" ht="25.5" customHeight="1">
      <c r="D34" s="150" t="s">
        <v>191</v>
      </c>
      <c r="E34" s="151" t="s">
        <v>192</v>
      </c>
      <c r="F34" s="152">
        <f>('All courses'!E33-'All courses'!W33)</f>
        <v>0.7965277778</v>
      </c>
      <c r="G34" s="152">
        <f>('All courses'!F33-'All courses'!X33)</f>
        <v>0.784775641</v>
      </c>
      <c r="H34" s="152">
        <f>('All courses'!G33-'All courses'!Y33)</f>
        <v>0.7745726496</v>
      </c>
      <c r="I34" s="152">
        <f>('All courses'!H33-'All courses'!Z33)</f>
        <v>0.8167735043</v>
      </c>
      <c r="J34" s="152">
        <f>('All courses'!I33-'All courses'!AA33)</f>
        <v>0.7639957265</v>
      </c>
      <c r="K34" s="152">
        <f>('All courses'!J33-'All courses'!AB33)</f>
        <v>0.8705128205</v>
      </c>
      <c r="L34" s="152">
        <f>('All courses'!K33-'All courses'!AC33)</f>
        <v>0.7941239316</v>
      </c>
      <c r="M34" s="152">
        <f>('All courses'!L33-'All courses'!AD33)</f>
        <v>0.7760149573</v>
      </c>
      <c r="N34" s="152">
        <f>('All courses'!M33-'All courses'!AE33)</f>
        <v>0.8359508547</v>
      </c>
      <c r="O34" s="152">
        <f>('All courses'!N33-'All courses'!AF33)</f>
        <v>0.7460470085</v>
      </c>
      <c r="P34" s="152">
        <f>('All courses'!O33-'All courses'!AG33)</f>
        <v>0.7990918803</v>
      </c>
      <c r="Q34" s="152">
        <f>('All courses'!P33-'All courses'!AH33)</f>
        <v>0.7706196581</v>
      </c>
      <c r="R34" s="152">
        <f>('All courses'!Q33-'All courses'!AI33)</f>
        <v>0.8527777778</v>
      </c>
      <c r="S34" s="152">
        <f>('All courses'!R33-'All courses'!AJ33)</f>
        <v>0.7800747863</v>
      </c>
      <c r="T34" s="152">
        <f>('All courses'!S33-'All courses'!AK33)</f>
        <v>0.8659188034</v>
      </c>
      <c r="U34" s="149"/>
    </row>
    <row r="35" ht="15.75" customHeight="1"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49"/>
      <c r="U35" s="149"/>
    </row>
    <row r="36" ht="15.75" customHeight="1">
      <c r="D36" s="103" t="s">
        <v>194</v>
      </c>
    </row>
    <row r="37" ht="15.75" customHeight="1">
      <c r="D37" s="127" t="s">
        <v>195</v>
      </c>
      <c r="E37" s="153" t="s">
        <v>147</v>
      </c>
      <c r="F37" s="153" t="s">
        <v>148</v>
      </c>
      <c r="G37" s="153" t="s">
        <v>149</v>
      </c>
      <c r="H37" s="153" t="s">
        <v>150</v>
      </c>
      <c r="I37" s="153" t="s">
        <v>151</v>
      </c>
      <c r="J37" s="153" t="s">
        <v>152</v>
      </c>
      <c r="K37" s="153" t="s">
        <v>153</v>
      </c>
      <c r="L37" s="153" t="s">
        <v>154</v>
      </c>
      <c r="M37" s="153" t="s">
        <v>155</v>
      </c>
      <c r="N37" s="153" t="s">
        <v>156</v>
      </c>
      <c r="O37" s="153" t="s">
        <v>157</v>
      </c>
      <c r="P37" s="153" t="s">
        <v>158</v>
      </c>
      <c r="Q37" s="153" t="s">
        <v>128</v>
      </c>
      <c r="R37" s="153" t="s">
        <v>129</v>
      </c>
      <c r="S37" s="153" t="s">
        <v>130</v>
      </c>
    </row>
    <row r="38" ht="15.75" customHeight="1">
      <c r="D38" s="127" t="s">
        <v>196</v>
      </c>
      <c r="E38" s="127">
        <f>'All courses'!E33</f>
        <v>1.929487179</v>
      </c>
      <c r="F38" s="127">
        <f>'All courses'!F33</f>
        <v>1.932692308</v>
      </c>
      <c r="G38" s="127">
        <f>'All courses'!G33</f>
        <v>1.983974359</v>
      </c>
      <c r="H38" s="127">
        <f>'All courses'!H33</f>
        <v>2.009615385</v>
      </c>
      <c r="I38" s="127">
        <f>'All courses'!I33</f>
        <v>1.852564103</v>
      </c>
      <c r="J38" s="127">
        <f>'All courses'!J33</f>
        <v>2.105769231</v>
      </c>
      <c r="K38" s="127">
        <f>'All courses'!K33</f>
        <v>1.878205128</v>
      </c>
      <c r="L38" s="127">
        <f>'All courses'!L33</f>
        <v>1.923076923</v>
      </c>
      <c r="M38" s="127">
        <f>'All courses'!M33</f>
        <v>2.102564103</v>
      </c>
      <c r="N38" s="127">
        <f>'All courses'!N33</f>
        <v>1.971153846</v>
      </c>
      <c r="O38" s="127">
        <f>'All courses'!O33</f>
        <v>1.945512821</v>
      </c>
      <c r="P38" s="127">
        <f>'All courses'!P33</f>
        <v>1.945512821</v>
      </c>
      <c r="Q38" s="127">
        <f>'All courses'!Q33</f>
        <v>1.932692308</v>
      </c>
      <c r="R38" s="127">
        <f>'All courses'!R33</f>
        <v>1.891025641</v>
      </c>
      <c r="S38" s="127">
        <f>'All courses'!S33</f>
        <v>2.125</v>
      </c>
    </row>
    <row r="39" ht="15.75" customHeight="1">
      <c r="D39" s="127" t="s">
        <v>197</v>
      </c>
      <c r="E39" s="127">
        <f>'All courses'!W33</f>
        <v>1.132959402</v>
      </c>
      <c r="F39" s="127">
        <f>'All courses'!X33</f>
        <v>1.147916667</v>
      </c>
      <c r="G39" s="127">
        <f>'All courses'!Y33</f>
        <v>1.209401709</v>
      </c>
      <c r="H39" s="127">
        <f>'All courses'!Z33</f>
        <v>1.19284188</v>
      </c>
      <c r="I39" s="127">
        <f>'All courses'!AA33</f>
        <v>1.088568376</v>
      </c>
      <c r="J39" s="127">
        <f>'All courses'!AB33</f>
        <v>1.23525641</v>
      </c>
      <c r="K39" s="127">
        <f>'All courses'!AC33</f>
        <v>1.084081197</v>
      </c>
      <c r="L39" s="127">
        <f>'All courses'!AD33</f>
        <v>1.147061966</v>
      </c>
      <c r="M39" s="127">
        <f>'All courses'!AE33</f>
        <v>1.266613248</v>
      </c>
      <c r="N39" s="127">
        <f>'All courses'!AF33</f>
        <v>1.225106838</v>
      </c>
      <c r="O39" s="127">
        <f>'All courses'!AG33</f>
        <v>1.14642094</v>
      </c>
      <c r="P39" s="127">
        <f>'All courses'!AH33</f>
        <v>1.174893162</v>
      </c>
      <c r="Q39" s="127">
        <f>'All courses'!AI33</f>
        <v>1.07991453</v>
      </c>
      <c r="R39" s="127">
        <f>'All courses'!AJ33</f>
        <v>1.110950855</v>
      </c>
      <c r="S39" s="127">
        <f>'All courses'!AK33</f>
        <v>1.259081197</v>
      </c>
    </row>
    <row r="40" ht="15.75" customHeight="1">
      <c r="D40" s="154" t="s">
        <v>198</v>
      </c>
      <c r="E40" s="154">
        <f t="shared" ref="E40:S40" si="1">F34</f>
        <v>0.7965277778</v>
      </c>
      <c r="F40" s="154">
        <f t="shared" si="1"/>
        <v>0.784775641</v>
      </c>
      <c r="G40" s="154">
        <f t="shared" si="1"/>
        <v>0.7745726496</v>
      </c>
      <c r="H40" s="154">
        <f t="shared" si="1"/>
        <v>0.8167735043</v>
      </c>
      <c r="I40" s="154">
        <f t="shared" si="1"/>
        <v>0.7639957265</v>
      </c>
      <c r="J40" s="154">
        <f t="shared" si="1"/>
        <v>0.8705128205</v>
      </c>
      <c r="K40" s="154">
        <f t="shared" si="1"/>
        <v>0.7941239316</v>
      </c>
      <c r="L40" s="154">
        <f t="shared" si="1"/>
        <v>0.7760149573</v>
      </c>
      <c r="M40" s="154">
        <f t="shared" si="1"/>
        <v>0.8359508547</v>
      </c>
      <c r="N40" s="154">
        <f t="shared" si="1"/>
        <v>0.7460470085</v>
      </c>
      <c r="O40" s="154">
        <f t="shared" si="1"/>
        <v>0.7990918803</v>
      </c>
      <c r="P40" s="154">
        <f t="shared" si="1"/>
        <v>0.7706196581</v>
      </c>
      <c r="Q40" s="154">
        <f t="shared" si="1"/>
        <v>0.8527777778</v>
      </c>
      <c r="R40" s="154">
        <f t="shared" si="1"/>
        <v>0.7800747863</v>
      </c>
      <c r="S40" s="154">
        <f t="shared" si="1"/>
        <v>0.8659188034</v>
      </c>
    </row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>
      <c r="D62" s="103" t="s">
        <v>199</v>
      </c>
    </row>
    <row r="63" ht="15.75" customHeight="1">
      <c r="D63" s="127" t="s">
        <v>195</v>
      </c>
      <c r="E63" s="153" t="s">
        <v>147</v>
      </c>
      <c r="F63" s="153" t="s">
        <v>148</v>
      </c>
      <c r="G63" s="153" t="s">
        <v>149</v>
      </c>
      <c r="H63" s="153" t="s">
        <v>150</v>
      </c>
      <c r="I63" s="153" t="s">
        <v>151</v>
      </c>
      <c r="J63" s="153" t="s">
        <v>152</v>
      </c>
      <c r="K63" s="153" t="s">
        <v>153</v>
      </c>
      <c r="L63" s="153" t="s">
        <v>154</v>
      </c>
      <c r="M63" s="153" t="s">
        <v>155</v>
      </c>
      <c r="N63" s="153" t="s">
        <v>156</v>
      </c>
      <c r="O63" s="153" t="s">
        <v>157</v>
      </c>
      <c r="P63" s="153" t="s">
        <v>158</v>
      </c>
      <c r="Q63" s="153" t="s">
        <v>128</v>
      </c>
      <c r="R63" s="153" t="s">
        <v>129</v>
      </c>
      <c r="S63" s="153" t="s">
        <v>130</v>
      </c>
    </row>
    <row r="64" ht="15.75" customHeight="1">
      <c r="D64" s="127" t="s">
        <v>196</v>
      </c>
      <c r="E64" s="127">
        <f>'All courses'!E33</f>
        <v>1.929487179</v>
      </c>
      <c r="F64" s="127">
        <f>'All courses'!F33</f>
        <v>1.932692308</v>
      </c>
      <c r="G64" s="127">
        <f>'All courses'!G33</f>
        <v>1.983974359</v>
      </c>
      <c r="H64" s="127">
        <f>'All courses'!H33</f>
        <v>2.009615385</v>
      </c>
      <c r="I64" s="127">
        <f>'All courses'!I33</f>
        <v>1.852564103</v>
      </c>
      <c r="J64" s="127">
        <f>'All courses'!J33</f>
        <v>2.105769231</v>
      </c>
      <c r="K64" s="127">
        <f>'All courses'!K33</f>
        <v>1.878205128</v>
      </c>
      <c r="L64" s="127">
        <f>'All courses'!L33</f>
        <v>1.923076923</v>
      </c>
      <c r="M64" s="127">
        <f>'All courses'!M33</f>
        <v>2.102564103</v>
      </c>
      <c r="N64" s="127">
        <f>'All courses'!N33</f>
        <v>1.971153846</v>
      </c>
      <c r="O64" s="127">
        <f>'All courses'!O33</f>
        <v>1.945512821</v>
      </c>
      <c r="P64" s="127">
        <f>'All courses'!P33</f>
        <v>1.945512821</v>
      </c>
      <c r="Q64" s="127">
        <f>'All courses'!Q33</f>
        <v>1.932692308</v>
      </c>
      <c r="R64" s="127">
        <f>'All courses'!R33</f>
        <v>1.891025641</v>
      </c>
      <c r="S64" s="127">
        <f>'All courses'!S33</f>
        <v>2.125</v>
      </c>
    </row>
    <row r="65" ht="15.75" customHeight="1">
      <c r="D65" s="127" t="s">
        <v>197</v>
      </c>
      <c r="E65" s="127">
        <f>'Overall-attainment'!C8</f>
        <v>1.506367521</v>
      </c>
      <c r="F65" s="127">
        <f>'Overall-attainment'!D8</f>
        <v>1.486333333</v>
      </c>
      <c r="G65" s="127">
        <f>'Overall-attainment'!E8</f>
        <v>1.555521368</v>
      </c>
      <c r="H65" s="127">
        <f>'Overall-attainment'!F8</f>
        <v>1.514273504</v>
      </c>
      <c r="I65" s="127">
        <f>'Overall-attainment'!G8</f>
        <v>1.458854701</v>
      </c>
      <c r="J65" s="127">
        <f>'Overall-attainment'!H8</f>
        <v>1.524205128</v>
      </c>
      <c r="K65" s="127">
        <f>'Overall-attainment'!I8</f>
        <v>1.387264957</v>
      </c>
      <c r="L65" s="127">
        <f>'Overall-attainment'!J8</f>
        <v>1.441649573</v>
      </c>
      <c r="M65" s="127">
        <f>'Overall-attainment'!K8</f>
        <v>1.569290598</v>
      </c>
      <c r="N65" s="127">
        <f>'Overall-attainment'!L8</f>
        <v>1.54408547</v>
      </c>
      <c r="O65" s="127">
        <f>'Overall-attainment'!M8</f>
        <v>1.429136752</v>
      </c>
      <c r="P65" s="127">
        <f>'Overall-attainment'!N8</f>
        <v>1.47991453</v>
      </c>
      <c r="Q65" s="127">
        <f>'Overall-attainment'!O8</f>
        <v>1.295931624</v>
      </c>
      <c r="R65" s="127">
        <f>'Overall-attainment'!P8</f>
        <v>1.324760684</v>
      </c>
      <c r="S65" s="127">
        <f>'Overall-attainment'!Q8</f>
        <v>1.455264957</v>
      </c>
    </row>
    <row r="66" ht="15.75" customHeight="1">
      <c r="D66" s="130" t="s">
        <v>198</v>
      </c>
      <c r="E66" s="130">
        <f t="shared" ref="E66:S66" si="2">E64-E65</f>
        <v>0.4231196581</v>
      </c>
      <c r="F66" s="130">
        <f t="shared" si="2"/>
        <v>0.4463589744</v>
      </c>
      <c r="G66" s="130">
        <f t="shared" si="2"/>
        <v>0.4284529915</v>
      </c>
      <c r="H66" s="130">
        <f t="shared" si="2"/>
        <v>0.4953418803</v>
      </c>
      <c r="I66" s="130">
        <f t="shared" si="2"/>
        <v>0.3937094017</v>
      </c>
      <c r="J66" s="130">
        <f t="shared" si="2"/>
        <v>0.5815641026</v>
      </c>
      <c r="K66" s="130">
        <f t="shared" si="2"/>
        <v>0.4909401709</v>
      </c>
      <c r="L66" s="130">
        <f t="shared" si="2"/>
        <v>0.4814273504</v>
      </c>
      <c r="M66" s="130">
        <f t="shared" si="2"/>
        <v>0.5332735043</v>
      </c>
      <c r="N66" s="130">
        <f t="shared" si="2"/>
        <v>0.4270683761</v>
      </c>
      <c r="O66" s="130">
        <f t="shared" si="2"/>
        <v>0.5163760684</v>
      </c>
      <c r="P66" s="130">
        <f t="shared" si="2"/>
        <v>0.4655982906</v>
      </c>
      <c r="Q66" s="130">
        <f t="shared" si="2"/>
        <v>0.6367606838</v>
      </c>
      <c r="R66" s="130">
        <f t="shared" si="2"/>
        <v>0.5662649573</v>
      </c>
      <c r="S66" s="130">
        <f t="shared" si="2"/>
        <v>0.6697350427</v>
      </c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">
    <mergeCell ref="D8:D11"/>
    <mergeCell ref="D12:D15"/>
    <mergeCell ref="D16:D20"/>
    <mergeCell ref="D21:D25"/>
    <mergeCell ref="D26:D29"/>
    <mergeCell ref="D30:D33"/>
    <mergeCell ref="H3:P3"/>
    <mergeCell ref="D4:T4"/>
    <mergeCell ref="D5:T5"/>
    <mergeCell ref="D6:D7"/>
    <mergeCell ref="E6:E7"/>
    <mergeCell ref="F6:Q6"/>
    <mergeCell ref="R6:T6"/>
  </mergeCells>
  <printOptions/>
  <pageMargins bottom="0.75" footer="0.0" header="0.0" left="0.7" right="0.7" top="0.75"/>
  <pageSetup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8.0"/>
    <col customWidth="1" min="5" max="5" width="9.57"/>
    <col customWidth="1" min="6" max="26" width="8.0"/>
  </cols>
  <sheetData>
    <row r="2">
      <c r="D2" s="103" t="s">
        <v>112</v>
      </c>
    </row>
    <row r="3" ht="15.75" customHeight="1"/>
    <row r="4" ht="48.0" customHeight="1">
      <c r="D4" s="104" t="s">
        <v>113</v>
      </c>
      <c r="E4" s="105" t="s">
        <v>114</v>
      </c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7"/>
      <c r="Q4" s="105" t="s">
        <v>115</v>
      </c>
      <c r="R4" s="106"/>
      <c r="S4" s="107"/>
    </row>
    <row r="5" ht="142.5" customHeight="1">
      <c r="D5" s="108"/>
      <c r="E5" s="109" t="s">
        <v>116</v>
      </c>
      <c r="F5" s="110" t="s">
        <v>117</v>
      </c>
      <c r="G5" s="111" t="s">
        <v>118</v>
      </c>
      <c r="H5" s="112" t="s">
        <v>119</v>
      </c>
      <c r="I5" s="113" t="s">
        <v>120</v>
      </c>
      <c r="J5" s="114" t="s">
        <v>121</v>
      </c>
      <c r="K5" s="115" t="s">
        <v>122</v>
      </c>
      <c r="L5" s="116" t="s">
        <v>123</v>
      </c>
      <c r="M5" s="117" t="s">
        <v>124</v>
      </c>
      <c r="N5" s="118" t="s">
        <v>125</v>
      </c>
      <c r="O5" s="118" t="s">
        <v>126</v>
      </c>
      <c r="P5" s="119" t="s">
        <v>127</v>
      </c>
      <c r="Q5" s="120" t="s">
        <v>128</v>
      </c>
      <c r="R5" s="120" t="s">
        <v>129</v>
      </c>
      <c r="S5" s="120" t="s">
        <v>130</v>
      </c>
    </row>
    <row r="6" ht="16.5" customHeight="1">
      <c r="D6" s="121" t="s">
        <v>131</v>
      </c>
      <c r="E6" s="122">
        <v>1.0</v>
      </c>
      <c r="F6" s="122">
        <v>0.0</v>
      </c>
      <c r="G6" s="122">
        <v>0.0</v>
      </c>
      <c r="H6" s="122">
        <v>0.0</v>
      </c>
      <c r="I6" s="122">
        <v>2.0</v>
      </c>
      <c r="J6" s="122">
        <v>0.0</v>
      </c>
      <c r="K6" s="122">
        <v>0.0</v>
      </c>
      <c r="L6" s="122">
        <v>3.0</v>
      </c>
      <c r="M6" s="122">
        <v>0.0</v>
      </c>
      <c r="N6" s="122">
        <v>1.0</v>
      </c>
      <c r="O6" s="122">
        <v>1.0</v>
      </c>
      <c r="P6" s="122">
        <v>3.0</v>
      </c>
      <c r="Q6" s="122">
        <v>3.0</v>
      </c>
      <c r="R6" s="123">
        <v>2.0</v>
      </c>
      <c r="S6" s="123">
        <v>2.0</v>
      </c>
    </row>
    <row r="7" ht="16.5" customHeight="1">
      <c r="D7" s="121" t="s">
        <v>132</v>
      </c>
      <c r="E7" s="122">
        <v>3.0</v>
      </c>
      <c r="F7" s="122">
        <v>0.0</v>
      </c>
      <c r="G7" s="122">
        <v>1.0</v>
      </c>
      <c r="H7" s="122">
        <v>3.0</v>
      </c>
      <c r="I7" s="122">
        <v>1.0</v>
      </c>
      <c r="J7" s="122">
        <v>3.0</v>
      </c>
      <c r="K7" s="122">
        <v>0.0</v>
      </c>
      <c r="L7" s="122">
        <v>2.0</v>
      </c>
      <c r="M7" s="122">
        <v>3.0</v>
      </c>
      <c r="N7" s="122">
        <v>0.0</v>
      </c>
      <c r="O7" s="122">
        <v>2.0</v>
      </c>
      <c r="P7" s="122">
        <v>2.0</v>
      </c>
      <c r="Q7" s="122">
        <v>2.0</v>
      </c>
      <c r="R7" s="122">
        <v>2.0</v>
      </c>
      <c r="S7" s="122">
        <v>0.0</v>
      </c>
    </row>
    <row r="8" ht="16.5" customHeight="1">
      <c r="D8" s="121" t="s">
        <v>133</v>
      </c>
      <c r="E8" s="122">
        <v>1.0</v>
      </c>
      <c r="F8" s="122">
        <v>2.0</v>
      </c>
      <c r="G8" s="122">
        <v>2.0</v>
      </c>
      <c r="H8" s="122">
        <v>2.0</v>
      </c>
      <c r="I8" s="122">
        <v>1.0</v>
      </c>
      <c r="J8" s="122">
        <v>2.0</v>
      </c>
      <c r="K8" s="122">
        <v>2.0</v>
      </c>
      <c r="L8" s="122">
        <v>3.0</v>
      </c>
      <c r="M8" s="122">
        <v>1.0</v>
      </c>
      <c r="N8" s="122">
        <v>0.0</v>
      </c>
      <c r="O8" s="122">
        <v>1.0</v>
      </c>
      <c r="P8" s="122">
        <v>2.0</v>
      </c>
      <c r="Q8" s="122">
        <v>3.0</v>
      </c>
      <c r="R8" s="122">
        <v>0.0</v>
      </c>
      <c r="S8" s="122">
        <v>2.0</v>
      </c>
    </row>
    <row r="9" ht="16.5" customHeight="1">
      <c r="D9" s="121" t="s">
        <v>134</v>
      </c>
      <c r="E9" s="122">
        <v>3.0</v>
      </c>
      <c r="F9" s="122">
        <v>1.0</v>
      </c>
      <c r="G9" s="122">
        <v>2.0</v>
      </c>
      <c r="H9" s="122">
        <v>0.0</v>
      </c>
      <c r="I9" s="122">
        <v>0.0</v>
      </c>
      <c r="J9" s="122">
        <v>3.0</v>
      </c>
      <c r="K9" s="122">
        <v>0.0</v>
      </c>
      <c r="L9" s="122">
        <v>2.0</v>
      </c>
      <c r="M9" s="122">
        <v>0.0</v>
      </c>
      <c r="N9" s="122">
        <v>1.0</v>
      </c>
      <c r="O9" s="122">
        <v>2.0</v>
      </c>
      <c r="P9" s="122">
        <v>2.0</v>
      </c>
      <c r="Q9" s="122">
        <v>4.0</v>
      </c>
      <c r="R9" s="122">
        <v>0.0</v>
      </c>
      <c r="S9" s="123">
        <v>0.0</v>
      </c>
    </row>
    <row r="10" ht="16.5" customHeight="1">
      <c r="B10" s="103" t="s">
        <v>135</v>
      </c>
      <c r="D10" s="124" t="s">
        <v>136</v>
      </c>
      <c r="E10" s="125">
        <f t="shared" ref="E10:S10" si="1">IFERROR(AVERAGEIF(E6:E9,"&lt;&gt;0",E6:E9),0)</f>
        <v>2</v>
      </c>
      <c r="F10" s="125">
        <f t="shared" si="1"/>
        <v>1.5</v>
      </c>
      <c r="G10" s="125">
        <f t="shared" si="1"/>
        <v>1.666666667</v>
      </c>
      <c r="H10" s="125">
        <f t="shared" si="1"/>
        <v>2.5</v>
      </c>
      <c r="I10" s="125">
        <f t="shared" si="1"/>
        <v>1.333333333</v>
      </c>
      <c r="J10" s="125">
        <f t="shared" si="1"/>
        <v>2.666666667</v>
      </c>
      <c r="K10" s="125">
        <f t="shared" si="1"/>
        <v>2</v>
      </c>
      <c r="L10" s="125">
        <f t="shared" si="1"/>
        <v>2.5</v>
      </c>
      <c r="M10" s="125">
        <f t="shared" si="1"/>
        <v>2</v>
      </c>
      <c r="N10" s="125">
        <f t="shared" si="1"/>
        <v>1</v>
      </c>
      <c r="O10" s="125">
        <f t="shared" si="1"/>
        <v>1.5</v>
      </c>
      <c r="P10" s="125">
        <f t="shared" si="1"/>
        <v>2.25</v>
      </c>
      <c r="Q10" s="125">
        <f t="shared" si="1"/>
        <v>3</v>
      </c>
      <c r="R10" s="125">
        <f t="shared" si="1"/>
        <v>2</v>
      </c>
      <c r="S10" s="125">
        <f t="shared" si="1"/>
        <v>2</v>
      </c>
    </row>
    <row r="12" ht="15.75" customHeight="1"/>
    <row r="13" ht="48.0" customHeight="1">
      <c r="B13" s="103" t="s">
        <v>137</v>
      </c>
      <c r="D13" s="104" t="s">
        <v>113</v>
      </c>
      <c r="E13" s="105" t="s">
        <v>114</v>
      </c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7"/>
      <c r="Q13" s="105" t="s">
        <v>115</v>
      </c>
      <c r="R13" s="106"/>
      <c r="S13" s="107"/>
    </row>
    <row r="14" ht="142.5" customHeight="1">
      <c r="D14" s="108"/>
      <c r="E14" s="109" t="s">
        <v>116</v>
      </c>
      <c r="F14" s="110" t="s">
        <v>117</v>
      </c>
      <c r="G14" s="111" t="s">
        <v>118</v>
      </c>
      <c r="H14" s="112" t="s">
        <v>119</v>
      </c>
      <c r="I14" s="113" t="s">
        <v>120</v>
      </c>
      <c r="J14" s="114" t="s">
        <v>121</v>
      </c>
      <c r="K14" s="115" t="s">
        <v>122</v>
      </c>
      <c r="L14" s="116" t="s">
        <v>123</v>
      </c>
      <c r="M14" s="117" t="s">
        <v>124</v>
      </c>
      <c r="N14" s="118" t="s">
        <v>125</v>
      </c>
      <c r="O14" s="118" t="s">
        <v>126</v>
      </c>
      <c r="P14" s="119" t="s">
        <v>127</v>
      </c>
      <c r="Q14" s="120" t="s">
        <v>128</v>
      </c>
      <c r="R14" s="120" t="s">
        <v>129</v>
      </c>
      <c r="S14" s="120" t="s">
        <v>130</v>
      </c>
    </row>
    <row r="15" ht="16.5" customHeight="1">
      <c r="C15" s="103">
        <f>'GE4'!N19</f>
        <v>0.3</v>
      </c>
      <c r="D15" s="121" t="s">
        <v>131</v>
      </c>
      <c r="E15" s="122">
        <f t="shared" ref="E15:S15" si="2">($C$15*E6/3)</f>
        <v>0.1</v>
      </c>
      <c r="F15" s="122">
        <f t="shared" si="2"/>
        <v>0</v>
      </c>
      <c r="G15" s="122">
        <f t="shared" si="2"/>
        <v>0</v>
      </c>
      <c r="H15" s="122">
        <f t="shared" si="2"/>
        <v>0</v>
      </c>
      <c r="I15" s="122">
        <f t="shared" si="2"/>
        <v>0.2</v>
      </c>
      <c r="J15" s="122">
        <f t="shared" si="2"/>
        <v>0</v>
      </c>
      <c r="K15" s="122">
        <f t="shared" si="2"/>
        <v>0</v>
      </c>
      <c r="L15" s="122">
        <f t="shared" si="2"/>
        <v>0.3</v>
      </c>
      <c r="M15" s="122">
        <f t="shared" si="2"/>
        <v>0</v>
      </c>
      <c r="N15" s="122">
        <f t="shared" si="2"/>
        <v>0.1</v>
      </c>
      <c r="O15" s="122">
        <f t="shared" si="2"/>
        <v>0.1</v>
      </c>
      <c r="P15" s="122">
        <f t="shared" si="2"/>
        <v>0.3</v>
      </c>
      <c r="Q15" s="122">
        <f t="shared" si="2"/>
        <v>0.3</v>
      </c>
      <c r="R15" s="122">
        <f t="shared" si="2"/>
        <v>0.2</v>
      </c>
      <c r="S15" s="122">
        <f t="shared" si="2"/>
        <v>0.2</v>
      </c>
    </row>
    <row r="16" ht="16.5" customHeight="1">
      <c r="D16" s="121" t="s">
        <v>132</v>
      </c>
      <c r="E16" s="122">
        <f t="shared" ref="E16:S16" si="3">($C$15*E7/3)</f>
        <v>0.3</v>
      </c>
      <c r="F16" s="122">
        <f t="shared" si="3"/>
        <v>0</v>
      </c>
      <c r="G16" s="122">
        <f t="shared" si="3"/>
        <v>0.1</v>
      </c>
      <c r="H16" s="122">
        <f t="shared" si="3"/>
        <v>0.3</v>
      </c>
      <c r="I16" s="122">
        <f t="shared" si="3"/>
        <v>0.1</v>
      </c>
      <c r="J16" s="122">
        <f t="shared" si="3"/>
        <v>0.3</v>
      </c>
      <c r="K16" s="122">
        <f t="shared" si="3"/>
        <v>0</v>
      </c>
      <c r="L16" s="122">
        <f t="shared" si="3"/>
        <v>0.2</v>
      </c>
      <c r="M16" s="122">
        <f t="shared" si="3"/>
        <v>0.3</v>
      </c>
      <c r="N16" s="122">
        <f t="shared" si="3"/>
        <v>0</v>
      </c>
      <c r="O16" s="122">
        <f t="shared" si="3"/>
        <v>0.2</v>
      </c>
      <c r="P16" s="122">
        <f t="shared" si="3"/>
        <v>0.2</v>
      </c>
      <c r="Q16" s="122">
        <f t="shared" si="3"/>
        <v>0.2</v>
      </c>
      <c r="R16" s="122">
        <f t="shared" si="3"/>
        <v>0.2</v>
      </c>
      <c r="S16" s="122">
        <f t="shared" si="3"/>
        <v>0</v>
      </c>
    </row>
    <row r="17" ht="16.5" customHeight="1">
      <c r="D17" s="121" t="s">
        <v>133</v>
      </c>
      <c r="E17" s="122">
        <f t="shared" ref="E17:S17" si="4">($C$15*E8/3)</f>
        <v>0.1</v>
      </c>
      <c r="F17" s="122">
        <f t="shared" si="4"/>
        <v>0.2</v>
      </c>
      <c r="G17" s="122">
        <f t="shared" si="4"/>
        <v>0.2</v>
      </c>
      <c r="H17" s="122">
        <f t="shared" si="4"/>
        <v>0.2</v>
      </c>
      <c r="I17" s="122">
        <f t="shared" si="4"/>
        <v>0.1</v>
      </c>
      <c r="J17" s="122">
        <f t="shared" si="4"/>
        <v>0.2</v>
      </c>
      <c r="K17" s="122">
        <f t="shared" si="4"/>
        <v>0.2</v>
      </c>
      <c r="L17" s="122">
        <f t="shared" si="4"/>
        <v>0.3</v>
      </c>
      <c r="M17" s="122">
        <f t="shared" si="4"/>
        <v>0.1</v>
      </c>
      <c r="N17" s="122">
        <f t="shared" si="4"/>
        <v>0</v>
      </c>
      <c r="O17" s="122">
        <f t="shared" si="4"/>
        <v>0.1</v>
      </c>
      <c r="P17" s="122">
        <f t="shared" si="4"/>
        <v>0.2</v>
      </c>
      <c r="Q17" s="122">
        <f t="shared" si="4"/>
        <v>0.3</v>
      </c>
      <c r="R17" s="122">
        <f t="shared" si="4"/>
        <v>0</v>
      </c>
      <c r="S17" s="122">
        <f t="shared" si="4"/>
        <v>0.2</v>
      </c>
    </row>
    <row r="18" ht="16.5" customHeight="1">
      <c r="D18" s="121" t="s">
        <v>134</v>
      </c>
      <c r="E18" s="122">
        <f t="shared" ref="E18:S18" si="5">($C$15*E9/3)</f>
        <v>0.3</v>
      </c>
      <c r="F18" s="122">
        <f t="shared" si="5"/>
        <v>0.1</v>
      </c>
      <c r="G18" s="122">
        <f t="shared" si="5"/>
        <v>0.2</v>
      </c>
      <c r="H18" s="122">
        <f t="shared" si="5"/>
        <v>0</v>
      </c>
      <c r="I18" s="122">
        <f t="shared" si="5"/>
        <v>0</v>
      </c>
      <c r="J18" s="122">
        <f t="shared" si="5"/>
        <v>0.3</v>
      </c>
      <c r="K18" s="122">
        <f t="shared" si="5"/>
        <v>0</v>
      </c>
      <c r="L18" s="122">
        <f t="shared" si="5"/>
        <v>0.2</v>
      </c>
      <c r="M18" s="122">
        <f t="shared" si="5"/>
        <v>0</v>
      </c>
      <c r="N18" s="122">
        <f t="shared" si="5"/>
        <v>0.1</v>
      </c>
      <c r="O18" s="122">
        <f t="shared" si="5"/>
        <v>0.2</v>
      </c>
      <c r="P18" s="122">
        <f t="shared" si="5"/>
        <v>0.2</v>
      </c>
      <c r="Q18" s="122">
        <f t="shared" si="5"/>
        <v>0.4</v>
      </c>
      <c r="R18" s="122">
        <f t="shared" si="5"/>
        <v>0</v>
      </c>
      <c r="S18" s="122">
        <f t="shared" si="5"/>
        <v>0</v>
      </c>
    </row>
    <row r="19" ht="16.5" customHeight="1">
      <c r="D19" s="124" t="s">
        <v>136</v>
      </c>
      <c r="E19" s="125">
        <f t="shared" ref="E19:S19" si="6">IFERROR(AVERAGEIF(E15:E18,"&lt;&gt;0",E15:E18),0)</f>
        <v>0.2</v>
      </c>
      <c r="F19" s="125">
        <f t="shared" si="6"/>
        <v>0.15</v>
      </c>
      <c r="G19" s="125">
        <f t="shared" si="6"/>
        <v>0.1666666667</v>
      </c>
      <c r="H19" s="125">
        <f t="shared" si="6"/>
        <v>0.25</v>
      </c>
      <c r="I19" s="125">
        <f t="shared" si="6"/>
        <v>0.1333333333</v>
      </c>
      <c r="J19" s="125">
        <f t="shared" si="6"/>
        <v>0.2666666667</v>
      </c>
      <c r="K19" s="125">
        <f t="shared" si="6"/>
        <v>0.2</v>
      </c>
      <c r="L19" s="125">
        <f t="shared" si="6"/>
        <v>0.25</v>
      </c>
      <c r="M19" s="125">
        <f t="shared" si="6"/>
        <v>0.2</v>
      </c>
      <c r="N19" s="125">
        <f t="shared" si="6"/>
        <v>0.1</v>
      </c>
      <c r="O19" s="125">
        <f t="shared" si="6"/>
        <v>0.15</v>
      </c>
      <c r="P19" s="125">
        <f t="shared" si="6"/>
        <v>0.225</v>
      </c>
      <c r="Q19" s="125">
        <f t="shared" si="6"/>
        <v>0.3</v>
      </c>
      <c r="R19" s="125">
        <f t="shared" si="6"/>
        <v>0.2</v>
      </c>
      <c r="S19" s="125">
        <f t="shared" si="6"/>
        <v>0.2</v>
      </c>
    </row>
    <row r="21" ht="15.75" customHeight="1"/>
    <row r="22" ht="15.75" customHeight="1">
      <c r="B22" s="126" t="s">
        <v>135</v>
      </c>
      <c r="C22" s="127"/>
      <c r="D22" s="128" t="s">
        <v>136</v>
      </c>
      <c r="E22" s="129">
        <f t="shared" ref="E22:S22" si="7">E10</f>
        <v>2</v>
      </c>
      <c r="F22" s="129">
        <f t="shared" si="7"/>
        <v>1.5</v>
      </c>
      <c r="G22" s="129">
        <f t="shared" si="7"/>
        <v>1.666666667</v>
      </c>
      <c r="H22" s="129">
        <f t="shared" si="7"/>
        <v>2.5</v>
      </c>
      <c r="I22" s="129">
        <f t="shared" si="7"/>
        <v>1.333333333</v>
      </c>
      <c r="J22" s="129">
        <f t="shared" si="7"/>
        <v>2.666666667</v>
      </c>
      <c r="K22" s="129">
        <f t="shared" si="7"/>
        <v>2</v>
      </c>
      <c r="L22" s="129">
        <f t="shared" si="7"/>
        <v>2.5</v>
      </c>
      <c r="M22" s="129">
        <f t="shared" si="7"/>
        <v>2</v>
      </c>
      <c r="N22" s="129">
        <f t="shared" si="7"/>
        <v>1</v>
      </c>
      <c r="O22" s="129">
        <f t="shared" si="7"/>
        <v>1.5</v>
      </c>
      <c r="P22" s="129">
        <f t="shared" si="7"/>
        <v>2.25</v>
      </c>
      <c r="Q22" s="129">
        <f t="shared" si="7"/>
        <v>3</v>
      </c>
      <c r="R22" s="129">
        <f t="shared" si="7"/>
        <v>2</v>
      </c>
      <c r="S22" s="129">
        <f t="shared" si="7"/>
        <v>2</v>
      </c>
    </row>
    <row r="23" ht="15.75" customHeight="1">
      <c r="B23" s="130" t="s">
        <v>137</v>
      </c>
      <c r="C23" s="127"/>
      <c r="D23" s="128" t="s">
        <v>136</v>
      </c>
      <c r="E23" s="131">
        <f t="shared" ref="E23:S23" si="8">E19</f>
        <v>0.2</v>
      </c>
      <c r="F23" s="131">
        <f t="shared" si="8"/>
        <v>0.15</v>
      </c>
      <c r="G23" s="131">
        <f t="shared" si="8"/>
        <v>0.1666666667</v>
      </c>
      <c r="H23" s="131">
        <f t="shared" si="8"/>
        <v>0.25</v>
      </c>
      <c r="I23" s="131">
        <f t="shared" si="8"/>
        <v>0.1333333333</v>
      </c>
      <c r="J23" s="131">
        <f t="shared" si="8"/>
        <v>0.2666666667</v>
      </c>
      <c r="K23" s="131">
        <f t="shared" si="8"/>
        <v>0.2</v>
      </c>
      <c r="L23" s="131">
        <f t="shared" si="8"/>
        <v>0.25</v>
      </c>
      <c r="M23" s="131">
        <f t="shared" si="8"/>
        <v>0.2</v>
      </c>
      <c r="N23" s="131">
        <f t="shared" si="8"/>
        <v>0.1</v>
      </c>
      <c r="O23" s="131">
        <f t="shared" si="8"/>
        <v>0.15</v>
      </c>
      <c r="P23" s="131">
        <f t="shared" si="8"/>
        <v>0.225</v>
      </c>
      <c r="Q23" s="131">
        <f t="shared" si="8"/>
        <v>0.3</v>
      </c>
      <c r="R23" s="131">
        <f t="shared" si="8"/>
        <v>0.2</v>
      </c>
      <c r="S23" s="131">
        <f t="shared" si="8"/>
        <v>0.2</v>
      </c>
    </row>
    <row r="24" ht="15.75" customHeight="1"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</row>
    <row r="25" ht="15.75" customHeight="1">
      <c r="B25" s="127" t="s">
        <v>138</v>
      </c>
      <c r="C25" s="127"/>
      <c r="D25" s="127"/>
      <c r="E25" s="126">
        <f t="shared" ref="E25:S25" si="9">E22-E23</f>
        <v>1.8</v>
      </c>
      <c r="F25" s="126">
        <f t="shared" si="9"/>
        <v>1.35</v>
      </c>
      <c r="G25" s="126">
        <f t="shared" si="9"/>
        <v>1.5</v>
      </c>
      <c r="H25" s="126">
        <f t="shared" si="9"/>
        <v>2.25</v>
      </c>
      <c r="I25" s="126">
        <f t="shared" si="9"/>
        <v>1.2</v>
      </c>
      <c r="J25" s="126">
        <f t="shared" si="9"/>
        <v>2.4</v>
      </c>
      <c r="K25" s="126">
        <f t="shared" si="9"/>
        <v>1.8</v>
      </c>
      <c r="L25" s="126">
        <f t="shared" si="9"/>
        <v>2.25</v>
      </c>
      <c r="M25" s="126">
        <f t="shared" si="9"/>
        <v>1.8</v>
      </c>
      <c r="N25" s="126">
        <f t="shared" si="9"/>
        <v>0.9</v>
      </c>
      <c r="O25" s="126">
        <f t="shared" si="9"/>
        <v>1.35</v>
      </c>
      <c r="P25" s="126">
        <f t="shared" si="9"/>
        <v>2.025</v>
      </c>
      <c r="Q25" s="126">
        <f t="shared" si="9"/>
        <v>2.7</v>
      </c>
      <c r="R25" s="126">
        <f t="shared" si="9"/>
        <v>1.8</v>
      </c>
      <c r="S25" s="126">
        <f t="shared" si="9"/>
        <v>1.8</v>
      </c>
    </row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E4:P4"/>
    <mergeCell ref="Q4:S4"/>
    <mergeCell ref="E13:P13"/>
    <mergeCell ref="Q13:S13"/>
  </mergeCells>
  <printOptions/>
  <pageMargins bottom="0.75" footer="0.0" header="0.0" left="0.7" right="0.7" top="0.75"/>
  <pageSetup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11.0"/>
    <col customWidth="1" min="3" max="3" width="16.43"/>
    <col customWidth="1" min="4" max="4" width="19.57"/>
    <col customWidth="1" min="5" max="5" width="15.86"/>
    <col customWidth="1" min="6" max="6" width="18.29"/>
    <col customWidth="1" min="7" max="7" width="12.43"/>
    <col customWidth="1" min="8" max="8" width="11.71"/>
    <col customWidth="1" min="9" max="9" width="12.43"/>
    <col customWidth="1" min="10" max="10" width="7.0"/>
    <col customWidth="1" min="11" max="11" width="12.0"/>
    <col customWidth="1" min="12" max="12" width="13.29"/>
    <col customWidth="1" min="13" max="13" width="8.0"/>
    <col customWidth="1" min="14" max="14" width="12.29"/>
    <col customWidth="1" min="15" max="15" width="6.57"/>
    <col customWidth="1" min="16" max="16" width="11.14"/>
    <col customWidth="1" min="17" max="17" width="5.14"/>
    <col customWidth="1" min="18" max="19" width="6.0"/>
    <col customWidth="1" min="20" max="20" width="6.57"/>
    <col customWidth="1" min="21" max="21" width="5.71"/>
    <col customWidth="1" min="22" max="26" width="8.0"/>
  </cols>
  <sheetData>
    <row r="1" ht="15.0" customHeight="1">
      <c r="A1" s="1"/>
      <c r="B1" s="2" t="s">
        <v>0</v>
      </c>
      <c r="C1" s="3"/>
      <c r="D1" s="4" t="s">
        <v>182</v>
      </c>
      <c r="E1" s="5" t="s">
        <v>2</v>
      </c>
      <c r="F1" s="6"/>
      <c r="G1" s="6"/>
      <c r="H1" s="6"/>
      <c r="I1" s="6"/>
      <c r="J1" s="3"/>
      <c r="K1" s="7"/>
      <c r="L1" s="7"/>
      <c r="M1" s="7"/>
      <c r="N1" s="8"/>
      <c r="O1" s="8"/>
      <c r="P1" s="8"/>
      <c r="Q1" s="8"/>
      <c r="R1" s="8"/>
      <c r="S1" s="9"/>
      <c r="T1" s="9"/>
      <c r="U1" s="9"/>
      <c r="V1" s="1"/>
      <c r="W1" s="1"/>
      <c r="X1" s="1"/>
      <c r="Y1" s="1"/>
      <c r="Z1" s="1"/>
    </row>
    <row r="2" ht="28.5" customHeight="1">
      <c r="A2" s="1"/>
      <c r="B2" s="10" t="s">
        <v>3</v>
      </c>
      <c r="C2" s="3"/>
      <c r="D2" s="4" t="s">
        <v>301</v>
      </c>
      <c r="E2" s="11"/>
      <c r="F2" s="12" t="s">
        <v>5</v>
      </c>
      <c r="G2" s="6"/>
      <c r="H2" s="6"/>
      <c r="I2" s="3"/>
      <c r="J2" s="11"/>
      <c r="K2" s="7"/>
      <c r="L2" s="7"/>
      <c r="M2" s="7"/>
      <c r="N2" s="13"/>
      <c r="O2" s="13"/>
      <c r="P2" s="13"/>
      <c r="Q2" s="13"/>
      <c r="R2" s="14"/>
      <c r="S2" s="7"/>
      <c r="T2" s="7"/>
      <c r="U2" s="7"/>
      <c r="V2" s="1"/>
      <c r="W2" s="1"/>
      <c r="X2" s="1"/>
      <c r="Y2" s="1"/>
      <c r="Z2" s="1"/>
    </row>
    <row r="3" ht="15.0" customHeight="1">
      <c r="A3" s="1"/>
      <c r="B3" s="15" t="s">
        <v>6</v>
      </c>
      <c r="C3" s="3"/>
      <c r="D3" s="4" t="s">
        <v>7</v>
      </c>
      <c r="E3" s="11"/>
      <c r="F3" s="16" t="s">
        <v>8</v>
      </c>
      <c r="G3" s="6"/>
      <c r="H3" s="6"/>
      <c r="I3" s="3"/>
      <c r="J3" s="11"/>
      <c r="K3" s="7"/>
      <c r="L3" s="7"/>
      <c r="M3" s="7"/>
      <c r="N3" s="13"/>
      <c r="O3" s="13"/>
      <c r="P3" s="13"/>
      <c r="Q3" s="13"/>
      <c r="R3" s="14"/>
      <c r="S3" s="7"/>
      <c r="T3" s="7"/>
      <c r="U3" s="7"/>
      <c r="V3" s="1"/>
      <c r="W3" s="1"/>
      <c r="X3" s="1"/>
      <c r="Y3" s="1"/>
      <c r="Z3" s="1"/>
    </row>
    <row r="4" ht="16.5" customHeight="1">
      <c r="A4" s="1"/>
      <c r="B4" s="10" t="s">
        <v>9</v>
      </c>
      <c r="C4" s="3"/>
      <c r="D4" s="4" t="s">
        <v>296</v>
      </c>
      <c r="E4" s="11"/>
      <c r="F4" s="17" t="s">
        <v>11</v>
      </c>
      <c r="G4" s="6"/>
      <c r="H4" s="6"/>
      <c r="I4" s="3"/>
      <c r="J4" s="11"/>
      <c r="K4" s="1"/>
      <c r="L4" s="1"/>
      <c r="M4" s="1"/>
      <c r="N4" s="13"/>
      <c r="O4" s="13"/>
      <c r="P4" s="13"/>
      <c r="Q4" s="13"/>
      <c r="R4" s="14"/>
      <c r="S4" s="7"/>
      <c r="T4" s="7"/>
      <c r="U4" s="7"/>
      <c r="V4" s="1"/>
      <c r="W4" s="1"/>
      <c r="X4" s="1"/>
      <c r="Y4" s="1"/>
      <c r="Z4" s="1"/>
    </row>
    <row r="5" ht="14.25" customHeight="1">
      <c r="A5" s="1"/>
      <c r="B5" s="18" t="s">
        <v>12</v>
      </c>
      <c r="C5" s="3"/>
      <c r="D5" s="4">
        <v>4.0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6.5" customHeight="1">
      <c r="A6" s="1"/>
      <c r="B6" s="19" t="s">
        <v>13</v>
      </c>
      <c r="C6" s="3"/>
      <c r="D6" s="20" t="s">
        <v>14</v>
      </c>
      <c r="E6" s="21"/>
      <c r="F6" s="21"/>
      <c r="G6" s="21"/>
      <c r="H6" s="21"/>
      <c r="I6" s="21"/>
      <c r="J6" s="22"/>
      <c r="K6" s="22"/>
      <c r="L6" s="22"/>
      <c r="M6" s="22" t="str">
        <f>IFERROR(SUM(M1:M5)/COUNT(M1:M5),"")</f>
        <v/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4.5" customHeight="1">
      <c r="A7" s="1"/>
      <c r="B7" s="23"/>
      <c r="C7" s="23"/>
      <c r="D7" s="24"/>
      <c r="E7" s="25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1"/>
      <c r="W7" s="1"/>
      <c r="X7" s="1"/>
      <c r="Y7" s="1"/>
      <c r="Z7" s="1"/>
    </row>
    <row r="8" ht="15.0" customHeight="1">
      <c r="A8" s="1"/>
      <c r="B8" s="26" t="s">
        <v>15</v>
      </c>
      <c r="C8" s="6"/>
      <c r="D8" s="3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4.25" customHeight="1">
      <c r="A9" s="1"/>
      <c r="B9" s="10"/>
      <c r="C9" s="3"/>
      <c r="D9" s="27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4.25" customHeight="1">
      <c r="A10" s="1"/>
      <c r="B10" s="10"/>
      <c r="C10" s="3"/>
      <c r="D10" s="27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4.25" customHeight="1">
      <c r="A11" s="1"/>
      <c r="B11" s="10"/>
      <c r="C11" s="3"/>
      <c r="D11" s="27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3.0" customHeight="1">
      <c r="A12" s="1"/>
      <c r="B12" s="23"/>
      <c r="C12" s="23"/>
      <c r="D12" s="24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4.25" hidden="1" customHeight="1">
      <c r="A13" s="28"/>
      <c r="B13" s="28"/>
      <c r="C13" s="23"/>
      <c r="D13" s="24"/>
      <c r="E13" s="23"/>
      <c r="F13" s="29"/>
      <c r="G13" s="30"/>
      <c r="H13" s="3"/>
      <c r="I13" s="30"/>
      <c r="J13" s="3"/>
      <c r="K13" s="31"/>
      <c r="L13" s="31"/>
      <c r="M13" s="31"/>
      <c r="N13" s="31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ht="33.0" customHeight="1">
      <c r="A14" s="1"/>
      <c r="B14" s="32" t="s">
        <v>16</v>
      </c>
      <c r="C14" s="6"/>
      <c r="D14" s="3"/>
      <c r="E14" s="33"/>
      <c r="F14" s="34"/>
      <c r="G14" s="34"/>
      <c r="H14" s="34"/>
      <c r="I14" s="34"/>
      <c r="J14" s="34"/>
      <c r="K14" s="31"/>
      <c r="L14" s="31"/>
      <c r="M14" s="31"/>
      <c r="N14" s="3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57.0" customHeight="1">
      <c r="A15" s="35"/>
      <c r="B15" s="32" t="s">
        <v>17</v>
      </c>
      <c r="C15" s="6"/>
      <c r="D15" s="3"/>
      <c r="E15" s="35"/>
      <c r="F15" s="36"/>
      <c r="G15" s="37"/>
      <c r="H15" s="38"/>
      <c r="I15" s="39"/>
      <c r="J15" s="39"/>
      <c r="K15" s="40"/>
      <c r="L15" s="40"/>
      <c r="M15" s="40"/>
      <c r="N15" s="40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ht="72.0" customHeight="1">
      <c r="A16" s="41"/>
      <c r="B16" s="32" t="s">
        <v>18</v>
      </c>
      <c r="C16" s="6"/>
      <c r="D16" s="3"/>
      <c r="E16" s="42" t="s">
        <v>19</v>
      </c>
      <c r="F16" s="43"/>
      <c r="G16" s="43"/>
      <c r="H16" s="43"/>
      <c r="I16" s="43"/>
      <c r="J16" s="43"/>
      <c r="K16" s="44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ht="14.25" customHeight="1">
      <c r="A17" s="41"/>
      <c r="B17" s="45" t="s">
        <v>20</v>
      </c>
      <c r="C17" s="6"/>
      <c r="D17" s="3"/>
      <c r="E17" s="46" t="s">
        <v>21</v>
      </c>
      <c r="F17" s="47"/>
      <c r="G17" s="47"/>
      <c r="H17" s="48"/>
      <c r="I17" s="49" t="s">
        <v>22</v>
      </c>
      <c r="J17" s="50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ht="49.5" customHeight="1">
      <c r="A18" s="41" t="s">
        <v>23</v>
      </c>
      <c r="B18" s="51"/>
      <c r="C18" s="52" t="s">
        <v>24</v>
      </c>
      <c r="D18" s="53" t="s">
        <v>25</v>
      </c>
      <c r="E18" s="169" t="s">
        <v>26</v>
      </c>
      <c r="F18" s="169" t="s">
        <v>27</v>
      </c>
      <c r="G18" s="169" t="s">
        <v>28</v>
      </c>
      <c r="H18" s="169" t="s">
        <v>29</v>
      </c>
      <c r="I18" s="35">
        <v>65.0</v>
      </c>
      <c r="J18" s="35" t="s">
        <v>214</v>
      </c>
      <c r="K18" s="35" t="s">
        <v>30</v>
      </c>
      <c r="L18" s="35" t="s">
        <v>31</v>
      </c>
      <c r="M18" s="35" t="s">
        <v>32</v>
      </c>
      <c r="N18" s="35" t="s">
        <v>33</v>
      </c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ht="17.25" customHeight="1">
      <c r="A19" s="78">
        <v>1.0</v>
      </c>
      <c r="B19" s="57"/>
      <c r="C19" s="196" t="s">
        <v>34</v>
      </c>
      <c r="D19" s="127" t="s">
        <v>35</v>
      </c>
      <c r="E19" s="59" t="s">
        <v>36</v>
      </c>
      <c r="F19" s="59" t="s">
        <v>37</v>
      </c>
      <c r="G19" s="59" t="s">
        <v>36</v>
      </c>
      <c r="H19" s="59" t="s">
        <v>37</v>
      </c>
      <c r="I19" s="59">
        <v>49.0</v>
      </c>
      <c r="J19" s="59">
        <f t="shared" ref="J19:J52" si="1">(I19/65)*100</f>
        <v>75.38461538</v>
      </c>
      <c r="K19" s="59" t="str">
        <f t="shared" ref="K19:K52" si="2">IF(J19&lt;=0,"",IF((J19&gt;=60),"Y","N"))</f>
        <v>Y</v>
      </c>
      <c r="L19" s="61">
        <f>(E57+F57+G57+H57)/4</f>
        <v>1</v>
      </c>
      <c r="M19" s="61">
        <f>K57</f>
        <v>0</v>
      </c>
      <c r="N19" s="62">
        <f>(L19*0.2+M19*0.8)</f>
        <v>0.2</v>
      </c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ht="15.0" customHeight="1">
      <c r="A20" s="78">
        <v>2.0</v>
      </c>
      <c r="B20" s="57"/>
      <c r="C20" s="196" t="s">
        <v>256</v>
      </c>
      <c r="D20" s="127" t="s">
        <v>39</v>
      </c>
      <c r="E20" s="59" t="s">
        <v>36</v>
      </c>
      <c r="F20" s="59" t="s">
        <v>37</v>
      </c>
      <c r="G20" s="59" t="s">
        <v>37</v>
      </c>
      <c r="H20" s="59" t="s">
        <v>36</v>
      </c>
      <c r="I20" s="59">
        <v>56.0</v>
      </c>
      <c r="J20" s="59">
        <f t="shared" si="1"/>
        <v>86.15384615</v>
      </c>
      <c r="K20" s="59" t="str">
        <f t="shared" si="2"/>
        <v>Y</v>
      </c>
      <c r="L20" s="65"/>
      <c r="M20" s="65"/>
      <c r="N20" s="66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ht="17.25" customHeight="1">
      <c r="A21" s="78">
        <v>3.0</v>
      </c>
      <c r="B21" s="57"/>
      <c r="C21" s="196" t="s">
        <v>257</v>
      </c>
      <c r="D21" s="127" t="s">
        <v>41</v>
      </c>
      <c r="E21" s="59" t="s">
        <v>37</v>
      </c>
      <c r="F21" s="59" t="s">
        <v>36</v>
      </c>
      <c r="G21" s="59" t="s">
        <v>37</v>
      </c>
      <c r="H21" s="59" t="s">
        <v>36</v>
      </c>
      <c r="I21" s="59">
        <v>60.0</v>
      </c>
      <c r="J21" s="59">
        <f t="shared" si="1"/>
        <v>92.30769231</v>
      </c>
      <c r="K21" s="59" t="str">
        <f t="shared" si="2"/>
        <v>Y</v>
      </c>
      <c r="L21" s="65"/>
      <c r="M21" s="65"/>
      <c r="N21" s="66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</row>
    <row r="22" ht="13.5" customHeight="1">
      <c r="A22" s="78">
        <v>4.0</v>
      </c>
      <c r="B22" s="57"/>
      <c r="C22" s="196" t="s">
        <v>258</v>
      </c>
      <c r="D22" s="127" t="s">
        <v>43</v>
      </c>
      <c r="E22" s="59" t="s">
        <v>36</v>
      </c>
      <c r="F22" s="59" t="s">
        <v>37</v>
      </c>
      <c r="G22" s="59" t="s">
        <v>36</v>
      </c>
      <c r="H22" s="59" t="s">
        <v>36</v>
      </c>
      <c r="I22" s="59">
        <v>49.0</v>
      </c>
      <c r="J22" s="59">
        <f t="shared" si="1"/>
        <v>75.38461538</v>
      </c>
      <c r="K22" s="59" t="str">
        <f t="shared" si="2"/>
        <v>Y</v>
      </c>
      <c r="L22" s="65"/>
      <c r="M22" s="65"/>
      <c r="N22" s="66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ht="13.5" customHeight="1">
      <c r="A23" s="78">
        <v>5.0</v>
      </c>
      <c r="B23" s="57"/>
      <c r="C23" s="196" t="s">
        <v>259</v>
      </c>
      <c r="D23" s="127" t="s">
        <v>45</v>
      </c>
      <c r="E23" s="59" t="s">
        <v>37</v>
      </c>
      <c r="F23" s="59" t="s">
        <v>37</v>
      </c>
      <c r="G23" s="59" t="s">
        <v>36</v>
      </c>
      <c r="H23" s="59" t="s">
        <v>37</v>
      </c>
      <c r="I23" s="40">
        <v>45.0</v>
      </c>
      <c r="J23" s="59">
        <f t="shared" si="1"/>
        <v>69.23076923</v>
      </c>
      <c r="K23" s="59" t="str">
        <f t="shared" si="2"/>
        <v>Y</v>
      </c>
      <c r="L23" s="65"/>
      <c r="M23" s="65"/>
      <c r="N23" s="66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3.5" customHeight="1">
      <c r="A24" s="78">
        <v>6.0</v>
      </c>
      <c r="B24" s="57"/>
      <c r="C24" s="196" t="s">
        <v>260</v>
      </c>
      <c r="D24" s="127" t="s">
        <v>47</v>
      </c>
      <c r="E24" s="59" t="s">
        <v>36</v>
      </c>
      <c r="F24" s="59" t="s">
        <v>37</v>
      </c>
      <c r="G24" s="59" t="s">
        <v>36</v>
      </c>
      <c r="H24" s="59" t="s">
        <v>36</v>
      </c>
      <c r="I24" s="40">
        <v>36.0</v>
      </c>
      <c r="J24" s="59">
        <f t="shared" si="1"/>
        <v>55.38461538</v>
      </c>
      <c r="K24" s="59" t="str">
        <f t="shared" si="2"/>
        <v>N</v>
      </c>
      <c r="L24" s="65"/>
      <c r="M24" s="65"/>
      <c r="N24" s="66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3.5" customHeight="1">
      <c r="A25" s="78">
        <v>7.0</v>
      </c>
      <c r="B25" s="57"/>
      <c r="C25" s="196" t="s">
        <v>261</v>
      </c>
      <c r="D25" s="127" t="s">
        <v>49</v>
      </c>
      <c r="E25" s="59" t="s">
        <v>36</v>
      </c>
      <c r="F25" s="59" t="s">
        <v>36</v>
      </c>
      <c r="G25" s="59" t="s">
        <v>36</v>
      </c>
      <c r="H25" s="59" t="s">
        <v>36</v>
      </c>
      <c r="I25" s="40">
        <v>38.0</v>
      </c>
      <c r="J25" s="59">
        <f t="shared" si="1"/>
        <v>58.46153846</v>
      </c>
      <c r="K25" s="59" t="str">
        <f t="shared" si="2"/>
        <v>N</v>
      </c>
      <c r="L25" s="65"/>
      <c r="M25" s="65"/>
      <c r="N25" s="66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3.5" customHeight="1">
      <c r="A26" s="78">
        <v>8.0</v>
      </c>
      <c r="B26" s="57"/>
      <c r="C26" s="196" t="s">
        <v>262</v>
      </c>
      <c r="D26" s="127" t="s">
        <v>51</v>
      </c>
      <c r="E26" s="59" t="s">
        <v>37</v>
      </c>
      <c r="F26" s="59" t="s">
        <v>37</v>
      </c>
      <c r="G26" s="59" t="s">
        <v>36</v>
      </c>
      <c r="H26" s="59" t="s">
        <v>36</v>
      </c>
      <c r="I26" s="40">
        <v>50.0</v>
      </c>
      <c r="J26" s="59">
        <f t="shared" si="1"/>
        <v>76.92307692</v>
      </c>
      <c r="K26" s="59" t="str">
        <f t="shared" si="2"/>
        <v>Y</v>
      </c>
      <c r="L26" s="65"/>
      <c r="M26" s="65"/>
      <c r="N26" s="66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3.5" customHeight="1">
      <c r="A27" s="78">
        <v>9.0</v>
      </c>
      <c r="B27" s="57"/>
      <c r="C27" s="196" t="s">
        <v>263</v>
      </c>
      <c r="D27" s="127" t="s">
        <v>53</v>
      </c>
      <c r="E27" s="59" t="s">
        <v>36</v>
      </c>
      <c r="F27" s="59" t="s">
        <v>37</v>
      </c>
      <c r="G27" s="59" t="s">
        <v>36</v>
      </c>
      <c r="H27" s="59" t="s">
        <v>37</v>
      </c>
      <c r="I27" s="40">
        <v>28.0</v>
      </c>
      <c r="J27" s="59">
        <f t="shared" si="1"/>
        <v>43.07692308</v>
      </c>
      <c r="K27" s="59" t="str">
        <f t="shared" si="2"/>
        <v>N</v>
      </c>
      <c r="L27" s="65"/>
      <c r="M27" s="65"/>
      <c r="N27" s="66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3.5" customHeight="1">
      <c r="A28" s="78">
        <v>10.0</v>
      </c>
      <c r="B28" s="57"/>
      <c r="C28" s="196" t="s">
        <v>264</v>
      </c>
      <c r="D28" s="127" t="s">
        <v>55</v>
      </c>
      <c r="E28" s="59" t="s">
        <v>37</v>
      </c>
      <c r="F28" s="59" t="s">
        <v>37</v>
      </c>
      <c r="G28" s="59" t="s">
        <v>36</v>
      </c>
      <c r="H28" s="59" t="s">
        <v>36</v>
      </c>
      <c r="I28" s="40">
        <v>50.0</v>
      </c>
      <c r="J28" s="59">
        <f t="shared" si="1"/>
        <v>76.92307692</v>
      </c>
      <c r="K28" s="59" t="str">
        <f t="shared" si="2"/>
        <v>Y</v>
      </c>
      <c r="L28" s="65"/>
      <c r="M28" s="65"/>
      <c r="N28" s="66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3.5" customHeight="1">
      <c r="A29" s="78">
        <v>11.0</v>
      </c>
      <c r="B29" s="57"/>
      <c r="C29" s="196" t="s">
        <v>265</v>
      </c>
      <c r="D29" s="127" t="s">
        <v>57</v>
      </c>
      <c r="E29" s="59" t="s">
        <v>36</v>
      </c>
      <c r="F29" s="59" t="s">
        <v>36</v>
      </c>
      <c r="G29" s="59" t="s">
        <v>37</v>
      </c>
      <c r="H29" s="59" t="s">
        <v>36</v>
      </c>
      <c r="I29" s="40">
        <v>51.0</v>
      </c>
      <c r="J29" s="59">
        <f t="shared" si="1"/>
        <v>78.46153846</v>
      </c>
      <c r="K29" s="59" t="str">
        <f t="shared" si="2"/>
        <v>Y</v>
      </c>
      <c r="L29" s="65"/>
      <c r="M29" s="65"/>
      <c r="N29" s="66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3.5" customHeight="1">
      <c r="A30" s="78">
        <v>12.0</v>
      </c>
      <c r="B30" s="57"/>
      <c r="C30" s="196" t="s">
        <v>266</v>
      </c>
      <c r="D30" s="127" t="s">
        <v>59</v>
      </c>
      <c r="E30" s="59" t="s">
        <v>37</v>
      </c>
      <c r="F30" s="59" t="s">
        <v>37</v>
      </c>
      <c r="G30" s="59" t="s">
        <v>36</v>
      </c>
      <c r="H30" s="59" t="s">
        <v>36</v>
      </c>
      <c r="I30" s="40">
        <v>53.0</v>
      </c>
      <c r="J30" s="59">
        <f t="shared" si="1"/>
        <v>81.53846154</v>
      </c>
      <c r="K30" s="59" t="str">
        <f t="shared" si="2"/>
        <v>Y</v>
      </c>
      <c r="L30" s="65"/>
      <c r="M30" s="65"/>
      <c r="N30" s="66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3.5" customHeight="1">
      <c r="A31" s="78">
        <v>13.0</v>
      </c>
      <c r="B31" s="57"/>
      <c r="C31" s="196" t="s">
        <v>267</v>
      </c>
      <c r="D31" s="127" t="s">
        <v>61</v>
      </c>
      <c r="E31" s="59" t="s">
        <v>36</v>
      </c>
      <c r="F31" s="59" t="s">
        <v>36</v>
      </c>
      <c r="G31" s="59" t="s">
        <v>36</v>
      </c>
      <c r="H31" s="59" t="s">
        <v>37</v>
      </c>
      <c r="I31" s="40">
        <v>52.0</v>
      </c>
      <c r="J31" s="59">
        <f t="shared" si="1"/>
        <v>80</v>
      </c>
      <c r="K31" s="59" t="str">
        <f t="shared" si="2"/>
        <v>Y</v>
      </c>
      <c r="L31" s="65"/>
      <c r="M31" s="65"/>
      <c r="N31" s="66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3.5" customHeight="1">
      <c r="A32" s="78">
        <v>14.0</v>
      </c>
      <c r="B32" s="57"/>
      <c r="C32" s="196" t="s">
        <v>268</v>
      </c>
      <c r="D32" s="127" t="s">
        <v>63</v>
      </c>
      <c r="E32" s="59" t="s">
        <v>36</v>
      </c>
      <c r="F32" s="59" t="s">
        <v>37</v>
      </c>
      <c r="G32" s="59" t="s">
        <v>36</v>
      </c>
      <c r="H32" s="59" t="s">
        <v>36</v>
      </c>
      <c r="I32" s="40">
        <v>49.0</v>
      </c>
      <c r="J32" s="59">
        <f t="shared" si="1"/>
        <v>75.38461538</v>
      </c>
      <c r="K32" s="59" t="str">
        <f t="shared" si="2"/>
        <v>Y</v>
      </c>
      <c r="L32" s="65"/>
      <c r="M32" s="65"/>
      <c r="N32" s="66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3.5" customHeight="1">
      <c r="A33" s="78">
        <v>15.0</v>
      </c>
      <c r="B33" s="57"/>
      <c r="C33" s="196" t="s">
        <v>269</v>
      </c>
      <c r="D33" s="127" t="s">
        <v>65</v>
      </c>
      <c r="E33" s="59" t="s">
        <v>36</v>
      </c>
      <c r="F33" s="59" t="s">
        <v>36</v>
      </c>
      <c r="G33" s="59" t="s">
        <v>37</v>
      </c>
      <c r="H33" s="59" t="s">
        <v>36</v>
      </c>
      <c r="I33" s="40">
        <v>47.0</v>
      </c>
      <c r="J33" s="59">
        <f t="shared" si="1"/>
        <v>72.30769231</v>
      </c>
      <c r="K33" s="59" t="str">
        <f t="shared" si="2"/>
        <v>Y</v>
      </c>
      <c r="L33" s="65"/>
      <c r="M33" s="65"/>
      <c r="N33" s="66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3.5" customHeight="1">
      <c r="A34" s="78">
        <v>16.0</v>
      </c>
      <c r="B34" s="57"/>
      <c r="C34" s="196" t="s">
        <v>270</v>
      </c>
      <c r="D34" s="127" t="s">
        <v>67</v>
      </c>
      <c r="E34" s="59" t="s">
        <v>37</v>
      </c>
      <c r="F34" s="59" t="s">
        <v>37</v>
      </c>
      <c r="G34" s="59" t="s">
        <v>36</v>
      </c>
      <c r="H34" s="59" t="s">
        <v>36</v>
      </c>
      <c r="I34" s="40">
        <v>48.0</v>
      </c>
      <c r="J34" s="59">
        <f t="shared" si="1"/>
        <v>73.84615385</v>
      </c>
      <c r="K34" s="59" t="str">
        <f t="shared" si="2"/>
        <v>Y</v>
      </c>
      <c r="L34" s="65"/>
      <c r="M34" s="65"/>
      <c r="N34" s="66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3.5" customHeight="1">
      <c r="A35" s="78">
        <v>17.0</v>
      </c>
      <c r="B35" s="57"/>
      <c r="C35" s="196" t="s">
        <v>271</v>
      </c>
      <c r="D35" s="127" t="s">
        <v>69</v>
      </c>
      <c r="E35" s="59" t="s">
        <v>36</v>
      </c>
      <c r="F35" s="59" t="s">
        <v>37</v>
      </c>
      <c r="G35" s="59" t="s">
        <v>37</v>
      </c>
      <c r="H35" s="59" t="s">
        <v>36</v>
      </c>
      <c r="I35" s="40">
        <v>40.0</v>
      </c>
      <c r="J35" s="59">
        <f t="shared" si="1"/>
        <v>61.53846154</v>
      </c>
      <c r="K35" s="59" t="str">
        <f t="shared" si="2"/>
        <v>Y</v>
      </c>
      <c r="L35" s="65"/>
      <c r="M35" s="65"/>
      <c r="N35" s="66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3.5" customHeight="1">
      <c r="A36" s="78">
        <v>18.0</v>
      </c>
      <c r="B36" s="57"/>
      <c r="C36" s="196" t="s">
        <v>272</v>
      </c>
      <c r="D36" s="127" t="s">
        <v>71</v>
      </c>
      <c r="E36" s="59" t="s">
        <v>37</v>
      </c>
      <c r="F36" s="59" t="s">
        <v>36</v>
      </c>
      <c r="G36" s="59" t="s">
        <v>37</v>
      </c>
      <c r="H36" s="59" t="s">
        <v>36</v>
      </c>
      <c r="I36" s="40">
        <v>42.0</v>
      </c>
      <c r="J36" s="59">
        <f t="shared" si="1"/>
        <v>64.61538462</v>
      </c>
      <c r="K36" s="59" t="str">
        <f t="shared" si="2"/>
        <v>Y</v>
      </c>
      <c r="L36" s="65"/>
      <c r="M36" s="65"/>
      <c r="N36" s="66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3.5" customHeight="1">
      <c r="A37" s="78">
        <v>19.0</v>
      </c>
      <c r="B37" s="57"/>
      <c r="C37" s="196" t="s">
        <v>273</v>
      </c>
      <c r="D37" s="127" t="s">
        <v>73</v>
      </c>
      <c r="E37" s="59" t="s">
        <v>36</v>
      </c>
      <c r="F37" s="59" t="s">
        <v>37</v>
      </c>
      <c r="G37" s="59" t="s">
        <v>36</v>
      </c>
      <c r="H37" s="59" t="s">
        <v>36</v>
      </c>
      <c r="I37" s="40">
        <v>43.0</v>
      </c>
      <c r="J37" s="59">
        <f t="shared" si="1"/>
        <v>66.15384615</v>
      </c>
      <c r="K37" s="59" t="str">
        <f t="shared" si="2"/>
        <v>Y</v>
      </c>
      <c r="L37" s="65"/>
      <c r="M37" s="65"/>
      <c r="N37" s="66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78">
        <v>20.0</v>
      </c>
      <c r="B38" s="57"/>
      <c r="C38" s="196" t="s">
        <v>274</v>
      </c>
      <c r="D38" s="127" t="s">
        <v>75</v>
      </c>
      <c r="E38" s="59" t="s">
        <v>37</v>
      </c>
      <c r="F38" s="59" t="s">
        <v>37</v>
      </c>
      <c r="G38" s="59" t="s">
        <v>36</v>
      </c>
      <c r="H38" s="59" t="s">
        <v>37</v>
      </c>
      <c r="I38" s="40">
        <v>46.0</v>
      </c>
      <c r="J38" s="59">
        <f t="shared" si="1"/>
        <v>70.76923077</v>
      </c>
      <c r="K38" s="59" t="str">
        <f t="shared" si="2"/>
        <v>Y</v>
      </c>
      <c r="L38" s="65"/>
      <c r="M38" s="65"/>
      <c r="N38" s="66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3.5" customHeight="1">
      <c r="A39" s="78">
        <v>21.0</v>
      </c>
      <c r="B39" s="57"/>
      <c r="C39" s="196" t="s">
        <v>275</v>
      </c>
      <c r="D39" s="127" t="s">
        <v>77</v>
      </c>
      <c r="E39" s="59" t="s">
        <v>36</v>
      </c>
      <c r="F39" s="59" t="s">
        <v>36</v>
      </c>
      <c r="G39" s="59" t="s">
        <v>36</v>
      </c>
      <c r="H39" s="59" t="s">
        <v>36</v>
      </c>
      <c r="I39" s="40">
        <v>45.0</v>
      </c>
      <c r="J39" s="59">
        <f t="shared" si="1"/>
        <v>69.23076923</v>
      </c>
      <c r="K39" s="59" t="str">
        <f t="shared" si="2"/>
        <v>Y</v>
      </c>
      <c r="L39" s="65"/>
      <c r="M39" s="65"/>
      <c r="N39" s="66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3.5" customHeight="1">
      <c r="A40" s="78">
        <v>22.0</v>
      </c>
      <c r="B40" s="57"/>
      <c r="C40" s="196" t="s">
        <v>276</v>
      </c>
      <c r="D40" s="127" t="s">
        <v>79</v>
      </c>
      <c r="E40" s="59" t="s">
        <v>36</v>
      </c>
      <c r="F40" s="59" t="s">
        <v>37</v>
      </c>
      <c r="G40" s="59" t="s">
        <v>36</v>
      </c>
      <c r="H40" s="59" t="s">
        <v>36</v>
      </c>
      <c r="I40" s="40">
        <v>48.0</v>
      </c>
      <c r="J40" s="59">
        <f t="shared" si="1"/>
        <v>73.84615385</v>
      </c>
      <c r="K40" s="59" t="str">
        <f t="shared" si="2"/>
        <v>Y</v>
      </c>
      <c r="L40" s="65"/>
      <c r="M40" s="65"/>
      <c r="N40" s="66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3.5" customHeight="1">
      <c r="A41" s="78">
        <v>23.0</v>
      </c>
      <c r="B41" s="57"/>
      <c r="C41" s="196" t="s">
        <v>277</v>
      </c>
      <c r="D41" s="127" t="s">
        <v>81</v>
      </c>
      <c r="E41" s="59" t="s">
        <v>37</v>
      </c>
      <c r="F41" s="59" t="s">
        <v>36</v>
      </c>
      <c r="G41" s="59" t="s">
        <v>36</v>
      </c>
      <c r="H41" s="59" t="s">
        <v>36</v>
      </c>
      <c r="I41" s="40">
        <v>40.0</v>
      </c>
      <c r="J41" s="59">
        <f t="shared" si="1"/>
        <v>61.53846154</v>
      </c>
      <c r="K41" s="59" t="str">
        <f t="shared" si="2"/>
        <v>Y</v>
      </c>
      <c r="L41" s="65"/>
      <c r="M41" s="65"/>
      <c r="N41" s="66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3.5" customHeight="1">
      <c r="A42" s="78">
        <v>24.0</v>
      </c>
      <c r="B42" s="57"/>
      <c r="C42" s="196" t="s">
        <v>278</v>
      </c>
      <c r="D42" s="127" t="s">
        <v>83</v>
      </c>
      <c r="E42" s="59" t="s">
        <v>36</v>
      </c>
      <c r="F42" s="59" t="s">
        <v>36</v>
      </c>
      <c r="G42" s="59" t="s">
        <v>36</v>
      </c>
      <c r="H42" s="59" t="s">
        <v>36</v>
      </c>
      <c r="I42" s="40">
        <v>29.0</v>
      </c>
      <c r="J42" s="59">
        <f t="shared" si="1"/>
        <v>44.61538462</v>
      </c>
      <c r="K42" s="59" t="str">
        <f t="shared" si="2"/>
        <v>N</v>
      </c>
      <c r="L42" s="65"/>
      <c r="M42" s="65"/>
      <c r="N42" s="66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3.5" customHeight="1">
      <c r="A43" s="78">
        <v>25.0</v>
      </c>
      <c r="B43" s="57"/>
      <c r="C43" s="196" t="s">
        <v>279</v>
      </c>
      <c r="D43" s="127" t="s">
        <v>85</v>
      </c>
      <c r="E43" s="59" t="s">
        <v>37</v>
      </c>
      <c r="F43" s="59" t="s">
        <v>37</v>
      </c>
      <c r="G43" s="59" t="s">
        <v>36</v>
      </c>
      <c r="H43" s="59" t="s">
        <v>37</v>
      </c>
      <c r="I43" s="40">
        <v>34.0</v>
      </c>
      <c r="J43" s="59">
        <f t="shared" si="1"/>
        <v>52.30769231</v>
      </c>
      <c r="K43" s="59" t="str">
        <f t="shared" si="2"/>
        <v>N</v>
      </c>
      <c r="L43" s="65"/>
      <c r="M43" s="65"/>
      <c r="N43" s="66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3.5" customHeight="1">
      <c r="A44" s="78">
        <v>26.0</v>
      </c>
      <c r="B44" s="57"/>
      <c r="C44" s="196" t="s">
        <v>280</v>
      </c>
      <c r="D44" s="127" t="s">
        <v>87</v>
      </c>
      <c r="E44" s="59" t="s">
        <v>36</v>
      </c>
      <c r="F44" s="59" t="s">
        <v>37</v>
      </c>
      <c r="G44" s="59" t="s">
        <v>36</v>
      </c>
      <c r="H44" s="59" t="s">
        <v>37</v>
      </c>
      <c r="I44" s="40">
        <v>38.0</v>
      </c>
      <c r="J44" s="59">
        <f t="shared" si="1"/>
        <v>58.46153846</v>
      </c>
      <c r="K44" s="59" t="str">
        <f t="shared" si="2"/>
        <v>N</v>
      </c>
      <c r="L44" s="65"/>
      <c r="M44" s="65"/>
      <c r="N44" s="66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78">
        <v>27.0</v>
      </c>
      <c r="B45" s="57"/>
      <c r="C45" s="196" t="s">
        <v>281</v>
      </c>
      <c r="D45" s="127" t="s">
        <v>89</v>
      </c>
      <c r="E45" s="59" t="s">
        <v>36</v>
      </c>
      <c r="F45" s="59" t="s">
        <v>37</v>
      </c>
      <c r="G45" s="59" t="s">
        <v>36</v>
      </c>
      <c r="H45" s="59" t="s">
        <v>36</v>
      </c>
      <c r="I45" s="40">
        <v>32.0</v>
      </c>
      <c r="J45" s="59">
        <f t="shared" si="1"/>
        <v>49.23076923</v>
      </c>
      <c r="K45" s="59" t="str">
        <f t="shared" si="2"/>
        <v>N</v>
      </c>
      <c r="L45" s="65"/>
      <c r="M45" s="65"/>
      <c r="N45" s="66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78">
        <v>28.0</v>
      </c>
      <c r="B46" s="57"/>
      <c r="C46" s="196" t="s">
        <v>282</v>
      </c>
      <c r="D46" s="127" t="s">
        <v>91</v>
      </c>
      <c r="E46" s="59" t="s">
        <v>37</v>
      </c>
      <c r="F46" s="59" t="s">
        <v>36</v>
      </c>
      <c r="G46" s="59" t="s">
        <v>36</v>
      </c>
      <c r="H46" s="59" t="s">
        <v>37</v>
      </c>
      <c r="I46" s="40">
        <v>37.0</v>
      </c>
      <c r="J46" s="59">
        <f t="shared" si="1"/>
        <v>56.92307692</v>
      </c>
      <c r="K46" s="59" t="str">
        <f t="shared" si="2"/>
        <v>N</v>
      </c>
      <c r="L46" s="65"/>
      <c r="M46" s="65"/>
      <c r="N46" s="66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3.5" customHeight="1">
      <c r="A47" s="78">
        <v>29.0</v>
      </c>
      <c r="B47" s="57"/>
      <c r="C47" s="196" t="s">
        <v>283</v>
      </c>
      <c r="D47" s="127" t="s">
        <v>93</v>
      </c>
      <c r="E47" s="59" t="s">
        <v>36</v>
      </c>
      <c r="F47" s="59" t="s">
        <v>37</v>
      </c>
      <c r="G47" s="59" t="s">
        <v>36</v>
      </c>
      <c r="H47" s="59" t="s">
        <v>37</v>
      </c>
      <c r="I47" s="40">
        <v>39.0</v>
      </c>
      <c r="J47" s="59">
        <f t="shared" si="1"/>
        <v>60</v>
      </c>
      <c r="K47" s="59" t="str">
        <f t="shared" si="2"/>
        <v>Y</v>
      </c>
      <c r="L47" s="65"/>
      <c r="M47" s="65"/>
      <c r="N47" s="66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3.5" customHeight="1">
      <c r="A48" s="78">
        <v>30.0</v>
      </c>
      <c r="B48" s="57"/>
      <c r="C48" s="196" t="s">
        <v>284</v>
      </c>
      <c r="D48" s="127" t="s">
        <v>95</v>
      </c>
      <c r="E48" s="59" t="s">
        <v>36</v>
      </c>
      <c r="F48" s="59" t="s">
        <v>37</v>
      </c>
      <c r="G48" s="59" t="s">
        <v>36</v>
      </c>
      <c r="H48" s="59" t="s">
        <v>36</v>
      </c>
      <c r="I48" s="40">
        <v>47.0</v>
      </c>
      <c r="J48" s="59">
        <f t="shared" si="1"/>
        <v>72.30769231</v>
      </c>
      <c r="K48" s="59" t="str">
        <f t="shared" si="2"/>
        <v>Y</v>
      </c>
      <c r="L48" s="65"/>
      <c r="M48" s="65"/>
      <c r="N48" s="66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3.5" customHeight="1">
      <c r="A49" s="78">
        <v>31.0</v>
      </c>
      <c r="B49" s="57"/>
      <c r="C49" s="196" t="s">
        <v>285</v>
      </c>
      <c r="D49" s="127" t="s">
        <v>97</v>
      </c>
      <c r="E49" s="59" t="s">
        <v>36</v>
      </c>
      <c r="F49" s="59" t="s">
        <v>36</v>
      </c>
      <c r="G49" s="59" t="s">
        <v>37</v>
      </c>
      <c r="H49" s="59" t="s">
        <v>37</v>
      </c>
      <c r="I49" s="40">
        <v>49.0</v>
      </c>
      <c r="J49" s="59">
        <f t="shared" si="1"/>
        <v>75.38461538</v>
      </c>
      <c r="K49" s="59" t="str">
        <f t="shared" si="2"/>
        <v>Y</v>
      </c>
      <c r="L49" s="65"/>
      <c r="M49" s="65"/>
      <c r="N49" s="66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3.5" customHeight="1">
      <c r="A50" s="78">
        <v>32.0</v>
      </c>
      <c r="B50" s="57"/>
      <c r="C50" s="196" t="s">
        <v>286</v>
      </c>
      <c r="D50" s="127" t="s">
        <v>99</v>
      </c>
      <c r="E50" s="59" t="s">
        <v>36</v>
      </c>
      <c r="F50" s="59" t="s">
        <v>37</v>
      </c>
      <c r="G50" s="59" t="s">
        <v>36</v>
      </c>
      <c r="H50" s="59" t="s">
        <v>36</v>
      </c>
      <c r="I50" s="40">
        <v>42.0</v>
      </c>
      <c r="J50" s="59">
        <f t="shared" si="1"/>
        <v>64.61538462</v>
      </c>
      <c r="K50" s="59" t="str">
        <f t="shared" si="2"/>
        <v>Y</v>
      </c>
      <c r="L50" s="65"/>
      <c r="M50" s="65"/>
      <c r="N50" s="66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3.5" customHeight="1">
      <c r="A51" s="78">
        <v>33.0</v>
      </c>
      <c r="B51" s="57"/>
      <c r="C51" s="196" t="s">
        <v>287</v>
      </c>
      <c r="D51" s="127" t="s">
        <v>101</v>
      </c>
      <c r="E51" s="59" t="s">
        <v>36</v>
      </c>
      <c r="F51" s="59" t="s">
        <v>37</v>
      </c>
      <c r="G51" s="59" t="s">
        <v>36</v>
      </c>
      <c r="H51" s="59" t="s">
        <v>37</v>
      </c>
      <c r="I51" s="40">
        <v>48.0</v>
      </c>
      <c r="J51" s="59">
        <f t="shared" si="1"/>
        <v>73.84615385</v>
      </c>
      <c r="K51" s="59" t="str">
        <f t="shared" si="2"/>
        <v>Y</v>
      </c>
      <c r="L51" s="65"/>
      <c r="M51" s="65"/>
      <c r="N51" s="66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3.5" customHeight="1">
      <c r="A52" s="78">
        <v>34.0</v>
      </c>
      <c r="B52" s="57"/>
      <c r="C52" s="196" t="s">
        <v>288</v>
      </c>
      <c r="D52" s="127" t="s">
        <v>103</v>
      </c>
      <c r="E52" s="59" t="s">
        <v>36</v>
      </c>
      <c r="F52" s="59" t="s">
        <v>37</v>
      </c>
      <c r="G52" s="59" t="s">
        <v>37</v>
      </c>
      <c r="H52" s="59" t="s">
        <v>37</v>
      </c>
      <c r="I52" s="40">
        <v>43.0</v>
      </c>
      <c r="J52" s="59">
        <f t="shared" si="1"/>
        <v>66.15384615</v>
      </c>
      <c r="K52" s="59" t="str">
        <f t="shared" si="2"/>
        <v>Y</v>
      </c>
      <c r="L52" s="65"/>
      <c r="M52" s="65"/>
      <c r="N52" s="66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15.5" customHeight="1">
      <c r="A53" s="67" t="s">
        <v>104</v>
      </c>
      <c r="B53" s="3"/>
      <c r="C53" s="67">
        <f>COUNTA(A19:A52)</f>
        <v>34</v>
      </c>
      <c r="D53" s="170"/>
      <c r="E53" s="40">
        <f t="shared" ref="E53:H53" si="3">COUNTIF(E19:E52,"Y")</f>
        <v>23</v>
      </c>
      <c r="F53" s="40">
        <f t="shared" si="3"/>
        <v>11</v>
      </c>
      <c r="G53" s="40">
        <f t="shared" si="3"/>
        <v>26</v>
      </c>
      <c r="H53" s="40">
        <f t="shared" si="3"/>
        <v>22</v>
      </c>
      <c r="I53" s="40"/>
      <c r="J53" s="40"/>
      <c r="K53" s="40">
        <f>COUNTIF(K19:K52,"Y")</f>
        <v>26</v>
      </c>
      <c r="L53" s="65"/>
      <c r="M53" s="65"/>
      <c r="N53" s="66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87.75" customHeight="1">
      <c r="A54" s="171" t="s">
        <v>105</v>
      </c>
      <c r="B54" s="172"/>
      <c r="C54" s="67" t="str">
        <f>'[1]CC1-CO-Attainment-correct'!C34</f>
        <v>#REF!</v>
      </c>
      <c r="D54" s="173" t="s">
        <v>106</v>
      </c>
      <c r="E54" s="40"/>
      <c r="F54" s="40"/>
      <c r="G54" s="40"/>
      <c r="H54" s="40"/>
      <c r="I54" s="40"/>
      <c r="J54" s="40"/>
      <c r="K54" s="40"/>
      <c r="L54" s="65"/>
      <c r="M54" s="65"/>
      <c r="N54" s="66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39.75" customHeight="1">
      <c r="A55" s="78"/>
      <c r="B55" s="57"/>
      <c r="C55" s="57"/>
      <c r="D55" s="174"/>
      <c r="E55" s="176" t="str">
        <f t="shared" ref="E55:K55" si="4">IF(E54&lt;=0,"",IF((E54&gt;=60),"Attained","Not-Attained"))</f>
        <v/>
      </c>
      <c r="F55" s="176" t="str">
        <f t="shared" si="4"/>
        <v/>
      </c>
      <c r="G55" s="176" t="str">
        <f t="shared" si="4"/>
        <v/>
      </c>
      <c r="H55" s="176" t="str">
        <f t="shared" si="4"/>
        <v/>
      </c>
      <c r="I55" s="40" t="str">
        <f t="shared" si="4"/>
        <v/>
      </c>
      <c r="J55" s="40" t="str">
        <f t="shared" si="4"/>
        <v/>
      </c>
      <c r="K55" s="40" t="str">
        <f t="shared" si="4"/>
        <v/>
      </c>
      <c r="L55" s="65"/>
      <c r="M55" s="65"/>
      <c r="N55" s="66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0" customHeight="1">
      <c r="A56" s="78"/>
      <c r="B56" s="57"/>
      <c r="C56" s="57"/>
      <c r="D56" s="174"/>
      <c r="E56" s="40"/>
      <c r="F56" s="40"/>
      <c r="G56" s="40"/>
      <c r="H56" s="40"/>
      <c r="I56" s="40"/>
      <c r="J56" s="40"/>
      <c r="K56" s="40"/>
      <c r="L56" s="65"/>
      <c r="M56" s="65"/>
      <c r="N56" s="66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0" customHeight="1">
      <c r="A57" s="78"/>
      <c r="B57" s="57"/>
      <c r="C57" s="57"/>
      <c r="D57" s="174"/>
      <c r="E57" s="175">
        <v>0.0</v>
      </c>
      <c r="F57" s="175">
        <v>1.0</v>
      </c>
      <c r="G57" s="175">
        <v>1.0</v>
      </c>
      <c r="H57" s="175">
        <v>2.0</v>
      </c>
      <c r="I57" s="40"/>
      <c r="J57" s="40"/>
      <c r="K57" s="175">
        <v>0.0</v>
      </c>
      <c r="L57" s="76"/>
      <c r="M57" s="76"/>
      <c r="N57" s="77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0" customHeight="1">
      <c r="A58" s="78"/>
      <c r="B58" s="57"/>
      <c r="C58" s="57"/>
      <c r="D58" s="69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0" customHeight="1">
      <c r="A59" s="78"/>
      <c r="B59" s="57"/>
      <c r="C59" s="57"/>
      <c r="D59" s="69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0" customHeight="1">
      <c r="A60" s="78"/>
      <c r="B60" s="57"/>
      <c r="C60" s="57"/>
      <c r="D60" s="69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0" customHeight="1">
      <c r="A61" s="78"/>
      <c r="B61" s="57"/>
      <c r="C61" s="57"/>
      <c r="D61" s="69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0" customHeight="1">
      <c r="A62" s="78"/>
      <c r="B62" s="57"/>
      <c r="C62" s="57"/>
      <c r="D62" s="79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0" customHeight="1">
      <c r="A63" s="78"/>
      <c r="B63" s="57"/>
      <c r="C63" s="57"/>
      <c r="D63" s="69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0" customHeight="1">
      <c r="A64" s="78"/>
      <c r="B64" s="57"/>
      <c r="C64" s="57"/>
      <c r="D64" s="69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0" customHeight="1">
      <c r="A65" s="78"/>
      <c r="B65" s="57"/>
      <c r="C65" s="57"/>
      <c r="D65" s="69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3.5" customHeight="1">
      <c r="A66" s="78"/>
      <c r="B66" s="80"/>
      <c r="C66" s="80"/>
      <c r="D66" s="80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3.5" customHeight="1">
      <c r="A67" s="78"/>
      <c r="B67" s="80"/>
      <c r="C67" s="80"/>
      <c r="D67" s="80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3.5" customHeight="1">
      <c r="A68" s="78"/>
      <c r="B68" s="80"/>
      <c r="C68" s="80"/>
      <c r="D68" s="80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3.5" customHeight="1">
      <c r="A69" s="78"/>
      <c r="B69" s="80"/>
      <c r="C69" s="80"/>
      <c r="D69" s="80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3.5" customHeight="1">
      <c r="A70" s="78"/>
      <c r="B70" s="80"/>
      <c r="C70" s="80"/>
      <c r="D70" s="80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3.5" customHeight="1">
      <c r="A71" s="78"/>
      <c r="B71" s="80"/>
      <c r="C71" s="80"/>
      <c r="D71" s="80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3.5" customHeight="1">
      <c r="A72" s="78"/>
      <c r="B72" s="80"/>
      <c r="C72" s="80"/>
      <c r="D72" s="80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3.5" customHeight="1">
      <c r="A73" s="78"/>
      <c r="B73" s="80"/>
      <c r="C73" s="80"/>
      <c r="D73" s="80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3.5" customHeight="1">
      <c r="A74" s="78"/>
      <c r="B74" s="80"/>
      <c r="C74" s="80"/>
      <c r="D74" s="80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3.5" customHeight="1">
      <c r="A75" s="78"/>
      <c r="B75" s="80"/>
      <c r="C75" s="80"/>
      <c r="D75" s="80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3.5" customHeight="1">
      <c r="A76" s="78"/>
      <c r="B76" s="80"/>
      <c r="C76" s="80"/>
      <c r="D76" s="80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3.5" customHeight="1">
      <c r="A77" s="78"/>
      <c r="B77" s="80"/>
      <c r="C77" s="80"/>
      <c r="D77" s="80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3.5" customHeight="1">
      <c r="A78" s="78"/>
      <c r="B78" s="80"/>
      <c r="C78" s="80"/>
      <c r="D78" s="80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3.5" customHeight="1">
      <c r="A79" s="78"/>
      <c r="B79" s="80"/>
      <c r="C79" s="80"/>
      <c r="D79" s="80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3.5" customHeight="1">
      <c r="A80" s="78"/>
      <c r="B80" s="80"/>
      <c r="C80" s="80"/>
      <c r="D80" s="80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3.5" customHeight="1">
      <c r="A81" s="78"/>
      <c r="B81" s="80"/>
      <c r="C81" s="80"/>
      <c r="D81" s="80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3.5" customHeight="1">
      <c r="A82" s="78"/>
      <c r="B82" s="80"/>
      <c r="C82" s="80"/>
      <c r="D82" s="80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3.5" customHeight="1">
      <c r="A83" s="78"/>
      <c r="B83" s="80"/>
      <c r="C83" s="80"/>
      <c r="D83" s="80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3.5" customHeight="1">
      <c r="A84" s="78"/>
      <c r="B84" s="80"/>
      <c r="C84" s="80"/>
      <c r="D84" s="80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3.5" customHeight="1">
      <c r="A85" s="78"/>
      <c r="B85" s="80"/>
      <c r="C85" s="80"/>
      <c r="D85" s="80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3.5" customHeight="1">
      <c r="A86" s="78"/>
      <c r="B86" s="80"/>
      <c r="C86" s="80"/>
      <c r="D86" s="80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3.5" customHeight="1">
      <c r="A87" s="78"/>
      <c r="B87" s="80"/>
      <c r="C87" s="80"/>
      <c r="D87" s="80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3.5" customHeight="1">
      <c r="A88" s="78"/>
      <c r="B88" s="80"/>
      <c r="C88" s="80"/>
      <c r="D88" s="80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3.5" customHeight="1">
      <c r="A89" s="78"/>
      <c r="B89" s="80"/>
      <c r="C89" s="80"/>
      <c r="D89" s="80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3.5" customHeight="1">
      <c r="A90" s="78"/>
      <c r="B90" s="80"/>
      <c r="C90" s="80"/>
      <c r="D90" s="80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3.5" customHeight="1">
      <c r="A91" s="78"/>
      <c r="B91" s="80"/>
      <c r="C91" s="80"/>
      <c r="D91" s="80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3.5" customHeight="1">
      <c r="A92" s="78"/>
      <c r="B92" s="80"/>
      <c r="C92" s="80"/>
      <c r="D92" s="80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3.5" customHeight="1">
      <c r="A93" s="78"/>
      <c r="B93" s="80"/>
      <c r="C93" s="80"/>
      <c r="D93" s="80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3.5" customHeight="1">
      <c r="A94" s="78"/>
      <c r="B94" s="80"/>
      <c r="C94" s="80"/>
      <c r="D94" s="80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3.5" customHeight="1">
      <c r="A95" s="78"/>
      <c r="B95" s="80"/>
      <c r="C95" s="80"/>
      <c r="D95" s="80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3.5" customHeight="1">
      <c r="A96" s="78"/>
      <c r="B96" s="80"/>
      <c r="C96" s="80"/>
      <c r="D96" s="80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3.5" customHeight="1">
      <c r="A97" s="78"/>
      <c r="B97" s="80"/>
      <c r="C97" s="80"/>
      <c r="D97" s="80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3.5" customHeight="1">
      <c r="A98" s="78"/>
      <c r="B98" s="80"/>
      <c r="C98" s="80"/>
      <c r="D98" s="80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3.5" customHeight="1">
      <c r="A99" s="78"/>
      <c r="B99" s="80"/>
      <c r="C99" s="80"/>
      <c r="D99" s="80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3.5" customHeight="1">
      <c r="A100" s="78"/>
      <c r="B100" s="80"/>
      <c r="C100" s="80"/>
      <c r="D100" s="80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3.5" customHeight="1">
      <c r="A101" s="78"/>
      <c r="B101" s="80"/>
      <c r="C101" s="80"/>
      <c r="D101" s="80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3.5" customHeight="1">
      <c r="A102" s="78"/>
      <c r="B102" s="80"/>
      <c r="C102" s="80"/>
      <c r="D102" s="80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3.5" customHeight="1">
      <c r="A103" s="78"/>
      <c r="B103" s="80"/>
      <c r="C103" s="80"/>
      <c r="D103" s="80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3.5" customHeight="1">
      <c r="A104" s="78"/>
      <c r="B104" s="80"/>
      <c r="C104" s="80"/>
      <c r="D104" s="80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3.5" customHeight="1">
      <c r="A105" s="78"/>
      <c r="B105" s="80"/>
      <c r="C105" s="80"/>
      <c r="D105" s="80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3.5" customHeight="1">
      <c r="A106" s="78"/>
      <c r="B106" s="80"/>
      <c r="C106" s="80"/>
      <c r="D106" s="80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3.5" customHeight="1">
      <c r="A107" s="78"/>
      <c r="B107" s="80"/>
      <c r="C107" s="80"/>
      <c r="D107" s="80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3.5" customHeight="1">
      <c r="A108" s="78"/>
      <c r="B108" s="80"/>
      <c r="C108" s="80"/>
      <c r="D108" s="80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3.5" customHeight="1">
      <c r="A109" s="78"/>
      <c r="B109" s="80"/>
      <c r="C109" s="80"/>
      <c r="D109" s="80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3.5" customHeight="1">
      <c r="A110" s="78"/>
      <c r="B110" s="80"/>
      <c r="C110" s="80"/>
      <c r="D110" s="80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3.5" customHeight="1">
      <c r="A111" s="78"/>
      <c r="B111" s="80"/>
      <c r="C111" s="80"/>
      <c r="D111" s="80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0" customHeight="1">
      <c r="A112" s="78"/>
      <c r="B112" s="80"/>
      <c r="C112" s="80"/>
      <c r="D112" s="80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0" customHeight="1">
      <c r="A113" s="78"/>
      <c r="B113" s="80"/>
      <c r="C113" s="80"/>
      <c r="D113" s="80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0" customHeight="1">
      <c r="A114" s="78"/>
      <c r="B114" s="80"/>
      <c r="C114" s="80"/>
      <c r="D114" s="80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0" customHeight="1">
      <c r="A115" s="78"/>
      <c r="B115" s="80"/>
      <c r="C115" s="80"/>
      <c r="D115" s="80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0" customHeight="1">
      <c r="A116" s="78"/>
      <c r="B116" s="80"/>
      <c r="C116" s="80"/>
      <c r="D116" s="80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0" customHeight="1">
      <c r="A117" s="78"/>
      <c r="B117" s="80"/>
      <c r="C117" s="80"/>
      <c r="D117" s="80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0" customHeight="1">
      <c r="A118" s="78"/>
      <c r="B118" s="80"/>
      <c r="C118" s="80"/>
      <c r="D118" s="80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0" customHeight="1">
      <c r="A119" s="78"/>
      <c r="B119" s="80"/>
      <c r="C119" s="80"/>
      <c r="D119" s="80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0" customHeight="1">
      <c r="A120" s="78"/>
      <c r="B120" s="80"/>
      <c r="C120" s="80"/>
      <c r="D120" s="80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0" customHeight="1">
      <c r="A121" s="78"/>
      <c r="B121" s="80"/>
      <c r="C121" s="80"/>
      <c r="D121" s="80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0" customHeight="1">
      <c r="A122" s="78"/>
      <c r="B122" s="80"/>
      <c r="C122" s="80"/>
      <c r="D122" s="80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0" customHeight="1">
      <c r="A123" s="78"/>
      <c r="B123" s="80"/>
      <c r="C123" s="80"/>
      <c r="D123" s="80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0" customHeight="1">
      <c r="A124" s="78"/>
      <c r="B124" s="80"/>
      <c r="C124" s="80"/>
      <c r="D124" s="80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0" customHeight="1">
      <c r="A125" s="78"/>
      <c r="B125" s="80"/>
      <c r="C125" s="80"/>
      <c r="D125" s="80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0" customHeight="1">
      <c r="A126" s="78"/>
      <c r="B126" s="80"/>
      <c r="C126" s="80"/>
      <c r="D126" s="80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0" customHeight="1">
      <c r="A127" s="78"/>
      <c r="B127" s="80"/>
      <c r="C127" s="80"/>
      <c r="D127" s="80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0" customHeight="1">
      <c r="A128" s="78"/>
      <c r="B128" s="80"/>
      <c r="C128" s="80"/>
      <c r="D128" s="80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0" customHeight="1">
      <c r="A129" s="78"/>
      <c r="B129" s="80"/>
      <c r="C129" s="80"/>
      <c r="D129" s="80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3.5" customHeight="1">
      <c r="A130" s="78"/>
      <c r="B130" s="80"/>
      <c r="C130" s="80"/>
      <c r="D130" s="80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3.5" customHeight="1">
      <c r="A131" s="81"/>
      <c r="B131" s="82"/>
      <c r="C131" s="82"/>
      <c r="D131" s="83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3.5" customHeight="1">
      <c r="A132" s="81"/>
      <c r="B132" s="82"/>
      <c r="C132" s="82"/>
      <c r="D132" s="83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3.5" customHeight="1">
      <c r="A133" s="81"/>
      <c r="B133" s="82"/>
      <c r="C133" s="82"/>
      <c r="D133" s="83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3.5" customHeight="1">
      <c r="A134" s="81"/>
      <c r="B134" s="82"/>
      <c r="C134" s="82"/>
      <c r="D134" s="83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3.5" customHeight="1">
      <c r="A135" s="81"/>
      <c r="B135" s="82"/>
      <c r="C135" s="82"/>
      <c r="D135" s="83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3.5" customHeight="1">
      <c r="A136" s="81"/>
      <c r="B136" s="82"/>
      <c r="C136" s="82"/>
      <c r="D136" s="84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3.5" customHeight="1">
      <c r="A137" s="81"/>
      <c r="B137" s="82"/>
      <c r="C137" s="82"/>
      <c r="D137" s="83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3.5" customHeight="1">
      <c r="A138" s="81"/>
      <c r="B138" s="82"/>
      <c r="C138" s="82"/>
      <c r="D138" s="83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3.5" customHeight="1">
      <c r="A139" s="81"/>
      <c r="B139" s="82"/>
      <c r="C139" s="82"/>
      <c r="D139" s="84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3.5" customHeight="1">
      <c r="A140" s="81"/>
      <c r="B140" s="82"/>
      <c r="C140" s="82"/>
      <c r="D140" s="83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3.5" customHeight="1">
      <c r="A141" s="81"/>
      <c r="B141" s="82"/>
      <c r="C141" s="82"/>
      <c r="D141" s="84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3.5" customHeight="1">
      <c r="A142" s="81"/>
      <c r="B142" s="82"/>
      <c r="C142" s="82"/>
      <c r="D142" s="84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3.5" customHeight="1">
      <c r="A143" s="81"/>
      <c r="B143" s="85"/>
      <c r="C143" s="85"/>
      <c r="D143" s="86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3.5" customHeight="1">
      <c r="A144" s="81"/>
      <c r="B144" s="82"/>
      <c r="C144" s="82"/>
      <c r="D144" s="83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3.5" customHeight="1">
      <c r="A145" s="81"/>
      <c r="B145" s="82"/>
      <c r="C145" s="82"/>
      <c r="D145" s="83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3.5" customHeight="1">
      <c r="A146" s="81"/>
      <c r="B146" s="82"/>
      <c r="C146" s="82"/>
      <c r="D146" s="83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3.5" customHeight="1">
      <c r="A147" s="81"/>
      <c r="B147" s="82"/>
      <c r="C147" s="82"/>
      <c r="D147" s="83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3.5" customHeight="1">
      <c r="A148" s="81"/>
      <c r="B148" s="82"/>
      <c r="C148" s="82"/>
      <c r="D148" s="83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3.5" customHeight="1">
      <c r="A149" s="81"/>
      <c r="B149" s="82"/>
      <c r="C149" s="82"/>
      <c r="D149" s="83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3.5" customHeight="1">
      <c r="A150" s="81"/>
      <c r="B150" s="82"/>
      <c r="C150" s="82"/>
      <c r="D150" s="84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3.5" customHeight="1">
      <c r="A151" s="81"/>
      <c r="B151" s="82"/>
      <c r="C151" s="82"/>
      <c r="D151" s="83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3.5" customHeight="1">
      <c r="A152" s="81"/>
      <c r="B152" s="82"/>
      <c r="C152" s="82"/>
      <c r="D152" s="83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3.5" customHeight="1">
      <c r="A153" s="81"/>
      <c r="B153" s="82"/>
      <c r="C153" s="82"/>
      <c r="D153" s="83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3.5" customHeight="1">
      <c r="A154" s="81"/>
      <c r="B154" s="82"/>
      <c r="C154" s="82"/>
      <c r="D154" s="84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3.5" customHeight="1">
      <c r="A155" s="87"/>
      <c r="B155" s="88"/>
      <c r="C155" s="89"/>
      <c r="D155" s="90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3.5" customHeight="1">
      <c r="A156" s="87"/>
      <c r="B156" s="88"/>
      <c r="C156" s="89"/>
      <c r="D156" s="90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3.5" customHeight="1">
      <c r="A157" s="87"/>
      <c r="B157" s="88"/>
      <c r="C157" s="89"/>
      <c r="D157" s="90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3.5" customHeight="1">
      <c r="A158" s="87"/>
      <c r="B158" s="88"/>
      <c r="C158" s="89"/>
      <c r="D158" s="90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3.5" customHeight="1">
      <c r="A159" s="87"/>
      <c r="B159" s="88"/>
      <c r="C159" s="89"/>
      <c r="D159" s="90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3.5" customHeight="1">
      <c r="A160" s="87"/>
      <c r="B160" s="88"/>
      <c r="C160" s="89"/>
      <c r="D160" s="90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3.5" customHeight="1">
      <c r="A161" s="87"/>
      <c r="B161" s="88"/>
      <c r="C161" s="89"/>
      <c r="D161" s="90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3.5" customHeight="1">
      <c r="A162" s="87"/>
      <c r="B162" s="88"/>
      <c r="C162" s="89"/>
      <c r="D162" s="90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3.5" customHeight="1">
      <c r="A163" s="87"/>
      <c r="B163" s="88"/>
      <c r="C163" s="89"/>
      <c r="D163" s="90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3.5" customHeight="1">
      <c r="A164" s="87"/>
      <c r="B164" s="88"/>
      <c r="C164" s="89"/>
      <c r="D164" s="90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3.5" customHeight="1">
      <c r="A165" s="87"/>
      <c r="B165" s="88"/>
      <c r="C165" s="91"/>
      <c r="D165" s="92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3.5" customHeight="1">
      <c r="A166" s="87"/>
      <c r="B166" s="88"/>
      <c r="C166" s="91"/>
      <c r="D166" s="92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3.5" customHeight="1">
      <c r="A167" s="87"/>
      <c r="B167" s="88"/>
      <c r="C167" s="91"/>
      <c r="D167" s="92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3.5" customHeight="1">
      <c r="A168" s="87"/>
      <c r="B168" s="88"/>
      <c r="C168" s="91"/>
      <c r="D168" s="92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3.5" customHeight="1">
      <c r="A169" s="87">
        <v>146.0</v>
      </c>
      <c r="B169" s="88"/>
      <c r="C169" s="91"/>
      <c r="D169" s="92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3.5" customHeight="1">
      <c r="A170" s="87">
        <v>147.0</v>
      </c>
      <c r="B170" s="88"/>
      <c r="C170" s="91"/>
      <c r="D170" s="92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3.5" customHeight="1">
      <c r="A171" s="87">
        <v>148.0</v>
      </c>
      <c r="B171" s="88"/>
      <c r="C171" s="91"/>
      <c r="D171" s="92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3.5" customHeight="1">
      <c r="A172" s="87">
        <v>149.0</v>
      </c>
      <c r="B172" s="88"/>
      <c r="C172" s="91"/>
      <c r="D172" s="92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3.5" customHeight="1">
      <c r="A173" s="87">
        <v>150.0</v>
      </c>
      <c r="B173" s="88"/>
      <c r="C173" s="91"/>
      <c r="D173" s="92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3.5" customHeight="1">
      <c r="A174" s="87">
        <v>151.0</v>
      </c>
      <c r="B174" s="93"/>
      <c r="C174" s="91"/>
      <c r="D174" s="92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3.5" customHeight="1">
      <c r="A175" s="87">
        <v>152.0</v>
      </c>
      <c r="B175" s="88"/>
      <c r="C175" s="91"/>
      <c r="D175" s="92"/>
      <c r="E175" s="33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6.5" customHeight="1">
      <c r="A176" s="87">
        <v>153.0</v>
      </c>
      <c r="B176" s="88"/>
      <c r="C176" s="91"/>
      <c r="D176" s="92"/>
      <c r="E176" s="33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80.25" customHeight="1">
      <c r="A177" s="94"/>
      <c r="B177" s="95" t="s">
        <v>104</v>
      </c>
      <c r="C177" s="75"/>
      <c r="D177" s="67">
        <f>COUNTA(D19:D176)</f>
        <v>35</v>
      </c>
      <c r="E177" s="96" t="s">
        <v>107</v>
      </c>
      <c r="F177" s="97" t="str">
        <f>COUNTIF(#REF!,"3")</f>
        <v>#REF!</v>
      </c>
      <c r="G177" s="97" t="s">
        <v>108</v>
      </c>
      <c r="H177" s="96" t="str">
        <f>COUNTIF(#REF!,"2")</f>
        <v>#REF!</v>
      </c>
      <c r="I177" s="97" t="s">
        <v>109</v>
      </c>
      <c r="J177" s="96" t="str">
        <f>COUNTIF(#REF!,"1")</f>
        <v>#REF!</v>
      </c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</row>
    <row r="178" ht="75.75" customHeight="1">
      <c r="A178" s="98"/>
      <c r="B178" s="67" t="s">
        <v>105</v>
      </c>
      <c r="C178" s="3"/>
      <c r="D178" s="67" t="str">
        <f>COUNTIF(#REF!,"&gt;0")</f>
        <v>#REF!</v>
      </c>
      <c r="E178" s="99" t="s">
        <v>106</v>
      </c>
      <c r="F178" s="100" t="str">
        <f>F177/D178*100</f>
        <v>#REF!</v>
      </c>
      <c r="G178" s="101" t="s">
        <v>110</v>
      </c>
      <c r="H178" s="100" t="str">
        <f>H177/D178*100</f>
        <v>#REF!</v>
      </c>
      <c r="I178" s="101" t="s">
        <v>111</v>
      </c>
      <c r="J178" s="100" t="str">
        <f>J177/D178*100</f>
        <v>#REF!</v>
      </c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21.0" customHeight="1">
      <c r="A179" s="1"/>
      <c r="B179" s="1"/>
      <c r="C179" s="33"/>
      <c r="D179" s="102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3.5" customHeight="1">
      <c r="A180" s="1"/>
      <c r="B180" s="1"/>
      <c r="C180" s="33"/>
      <c r="D180" s="102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3.5" customHeight="1">
      <c r="A181" s="1"/>
      <c r="B181" s="1"/>
      <c r="C181" s="33"/>
      <c r="D181" s="102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3.5" customHeight="1">
      <c r="A182" s="1"/>
      <c r="B182" s="1"/>
      <c r="C182" s="33"/>
      <c r="D182" s="102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3.5" customHeight="1">
      <c r="A183" s="1"/>
      <c r="B183" s="1"/>
      <c r="C183" s="33"/>
      <c r="D183" s="102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3.5" customHeight="1">
      <c r="A184" s="1"/>
      <c r="B184" s="1"/>
      <c r="C184" s="33"/>
      <c r="D184" s="102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3.5" customHeight="1">
      <c r="A185" s="1"/>
      <c r="B185" s="1"/>
      <c r="C185" s="33"/>
      <c r="D185" s="102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3.5" customHeight="1">
      <c r="A186" s="1"/>
      <c r="B186" s="1"/>
      <c r="C186" s="33"/>
      <c r="D186" s="102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3.5" customHeight="1">
      <c r="A187" s="1"/>
      <c r="B187" s="1"/>
      <c r="C187" s="33"/>
      <c r="D187" s="102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3.5" customHeight="1">
      <c r="A188" s="1"/>
      <c r="B188" s="1"/>
      <c r="C188" s="33"/>
      <c r="D188" s="102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3.5" customHeight="1">
      <c r="A189" s="1"/>
      <c r="B189" s="1"/>
      <c r="C189" s="33"/>
      <c r="D189" s="102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3.5" customHeight="1">
      <c r="A190" s="1"/>
      <c r="B190" s="1"/>
      <c r="C190" s="33"/>
      <c r="D190" s="102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3.5" customHeight="1">
      <c r="A191" s="1"/>
      <c r="B191" s="1"/>
      <c r="C191" s="33"/>
      <c r="D191" s="102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3.5" customHeight="1">
      <c r="A192" s="1"/>
      <c r="B192" s="1"/>
      <c r="C192" s="33"/>
      <c r="D192" s="102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3.5" customHeight="1">
      <c r="A193" s="1"/>
      <c r="B193" s="1"/>
      <c r="C193" s="33"/>
      <c r="D193" s="102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3.5" customHeight="1">
      <c r="A194" s="1"/>
      <c r="B194" s="1"/>
      <c r="C194" s="33"/>
      <c r="D194" s="102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3.5" customHeight="1">
      <c r="A195" s="1"/>
      <c r="B195" s="1"/>
      <c r="C195" s="33"/>
      <c r="D195" s="102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3.5" customHeight="1">
      <c r="A196" s="1"/>
      <c r="B196" s="1"/>
      <c r="C196" s="33"/>
      <c r="D196" s="102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3.5" customHeight="1">
      <c r="A197" s="1"/>
      <c r="B197" s="1"/>
      <c r="C197" s="33"/>
      <c r="D197" s="102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3.5" customHeight="1">
      <c r="A198" s="1"/>
      <c r="B198" s="1"/>
      <c r="C198" s="33"/>
      <c r="D198" s="102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3.5" customHeight="1">
      <c r="A199" s="1"/>
      <c r="B199" s="1"/>
      <c r="C199" s="33"/>
      <c r="D199" s="102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3.5" customHeight="1">
      <c r="A200" s="1"/>
      <c r="B200" s="1"/>
      <c r="C200" s="33"/>
      <c r="D200" s="102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3.5" customHeight="1">
      <c r="A201" s="1"/>
      <c r="B201" s="1"/>
      <c r="C201" s="33"/>
      <c r="D201" s="102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3.5" customHeight="1">
      <c r="A202" s="1"/>
      <c r="B202" s="1"/>
      <c r="C202" s="33"/>
      <c r="D202" s="102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3.5" customHeight="1">
      <c r="A203" s="1"/>
      <c r="B203" s="1"/>
      <c r="C203" s="33"/>
      <c r="D203" s="102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3.5" customHeight="1">
      <c r="A204" s="1"/>
      <c r="B204" s="1"/>
      <c r="C204" s="33"/>
      <c r="D204" s="102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3.5" customHeight="1">
      <c r="A205" s="1"/>
      <c r="B205" s="1"/>
      <c r="C205" s="33"/>
      <c r="D205" s="102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3.5" customHeight="1">
      <c r="A206" s="1"/>
      <c r="B206" s="1"/>
      <c r="C206" s="33"/>
      <c r="D206" s="102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3.5" customHeight="1">
      <c r="A207" s="1"/>
      <c r="B207" s="1"/>
      <c r="C207" s="33"/>
      <c r="D207" s="102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3.5" customHeight="1">
      <c r="A208" s="1"/>
      <c r="B208" s="1"/>
      <c r="C208" s="33"/>
      <c r="D208" s="102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3.5" customHeight="1">
      <c r="A209" s="1"/>
      <c r="B209" s="1"/>
      <c r="C209" s="33"/>
      <c r="D209" s="102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3.5" customHeight="1">
      <c r="A210" s="1"/>
      <c r="B210" s="1"/>
      <c r="C210" s="33"/>
      <c r="D210" s="102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3.5" customHeight="1">
      <c r="A211" s="1"/>
      <c r="B211" s="1"/>
      <c r="C211" s="33"/>
      <c r="D211" s="102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3.5" customHeight="1">
      <c r="A212" s="1"/>
      <c r="B212" s="1"/>
      <c r="C212" s="33"/>
      <c r="D212" s="102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3.5" customHeight="1">
      <c r="A213" s="1"/>
      <c r="B213" s="1"/>
      <c r="C213" s="33"/>
      <c r="D213" s="102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3.5" customHeight="1">
      <c r="A214" s="1"/>
      <c r="B214" s="1"/>
      <c r="C214" s="33"/>
      <c r="D214" s="102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3.5" customHeight="1">
      <c r="A215" s="1"/>
      <c r="B215" s="1"/>
      <c r="C215" s="33"/>
      <c r="D215" s="102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3.5" customHeight="1">
      <c r="A216" s="1"/>
      <c r="B216" s="1"/>
      <c r="C216" s="33"/>
      <c r="D216" s="102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3.5" customHeight="1">
      <c r="A217" s="1"/>
      <c r="B217" s="1"/>
      <c r="C217" s="33"/>
      <c r="D217" s="102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3.5" customHeight="1">
      <c r="A218" s="1"/>
      <c r="B218" s="1"/>
      <c r="C218" s="33"/>
      <c r="D218" s="102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3.5" customHeight="1">
      <c r="A219" s="1"/>
      <c r="B219" s="1"/>
      <c r="C219" s="33"/>
      <c r="D219" s="102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3.5" customHeight="1">
      <c r="A220" s="1"/>
      <c r="B220" s="1"/>
      <c r="C220" s="33"/>
      <c r="D220" s="102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3.5" customHeight="1">
      <c r="A221" s="1"/>
      <c r="B221" s="1"/>
      <c r="C221" s="33"/>
      <c r="D221" s="102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3.5" customHeight="1">
      <c r="A222" s="1"/>
      <c r="B222" s="1"/>
      <c r="C222" s="33"/>
      <c r="D222" s="102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3.5" customHeight="1">
      <c r="A223" s="1"/>
      <c r="B223" s="1"/>
      <c r="C223" s="33"/>
      <c r="D223" s="102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3.5" customHeight="1">
      <c r="A224" s="1"/>
      <c r="B224" s="1"/>
      <c r="C224" s="33"/>
      <c r="D224" s="102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3.5" customHeight="1">
      <c r="A225" s="1"/>
      <c r="B225" s="1"/>
      <c r="C225" s="33"/>
      <c r="D225" s="102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3.5" customHeight="1">
      <c r="A226" s="1"/>
      <c r="B226" s="1"/>
      <c r="C226" s="33"/>
      <c r="D226" s="102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3.5" customHeight="1">
      <c r="A227" s="1"/>
      <c r="B227" s="1"/>
      <c r="C227" s="33"/>
      <c r="D227" s="102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3.5" customHeight="1">
      <c r="A228" s="1"/>
      <c r="B228" s="1"/>
      <c r="C228" s="33"/>
      <c r="D228" s="102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3.5" customHeight="1">
      <c r="A229" s="1"/>
      <c r="B229" s="1"/>
      <c r="C229" s="33"/>
      <c r="D229" s="102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3.5" customHeight="1">
      <c r="A230" s="1"/>
      <c r="B230" s="1"/>
      <c r="C230" s="33"/>
      <c r="D230" s="102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3.5" customHeight="1">
      <c r="A231" s="1"/>
      <c r="B231" s="1"/>
      <c r="C231" s="33"/>
      <c r="D231" s="102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3.5" customHeight="1">
      <c r="A232" s="1"/>
      <c r="B232" s="1"/>
      <c r="C232" s="33"/>
      <c r="D232" s="102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3.5" customHeight="1">
      <c r="A233" s="1"/>
      <c r="B233" s="1"/>
      <c r="C233" s="33"/>
      <c r="D233" s="102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3.5" customHeight="1">
      <c r="A234" s="1"/>
      <c r="B234" s="1"/>
      <c r="C234" s="33"/>
      <c r="D234" s="102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3.5" customHeight="1">
      <c r="A235" s="1"/>
      <c r="B235" s="1"/>
      <c r="C235" s="33"/>
      <c r="D235" s="102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3.5" customHeight="1">
      <c r="A236" s="1"/>
      <c r="B236" s="1"/>
      <c r="C236" s="33"/>
      <c r="D236" s="102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3.5" customHeight="1">
      <c r="A237" s="1"/>
      <c r="B237" s="1"/>
      <c r="C237" s="33"/>
      <c r="D237" s="102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3.5" customHeight="1">
      <c r="A238" s="1"/>
      <c r="B238" s="1"/>
      <c r="C238" s="33"/>
      <c r="D238" s="102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3.5" customHeight="1">
      <c r="A239" s="1"/>
      <c r="B239" s="1"/>
      <c r="C239" s="33"/>
      <c r="D239" s="102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3.5" customHeight="1">
      <c r="A240" s="1"/>
      <c r="B240" s="1"/>
      <c r="C240" s="33"/>
      <c r="D240" s="102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3.5" customHeight="1">
      <c r="A241" s="1"/>
      <c r="B241" s="1"/>
      <c r="C241" s="33"/>
      <c r="D241" s="102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3.5" customHeight="1">
      <c r="A242" s="1"/>
      <c r="B242" s="1"/>
      <c r="C242" s="33"/>
      <c r="D242" s="102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3.5" customHeight="1">
      <c r="A243" s="1"/>
      <c r="B243" s="1"/>
      <c r="C243" s="33"/>
      <c r="D243" s="102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3.5" customHeight="1">
      <c r="A244" s="1"/>
      <c r="B244" s="1"/>
      <c r="C244" s="33"/>
      <c r="D244" s="102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3.5" customHeight="1">
      <c r="A245" s="1"/>
      <c r="B245" s="1"/>
      <c r="C245" s="33"/>
      <c r="D245" s="102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3.5" customHeight="1">
      <c r="A246" s="1"/>
      <c r="B246" s="1"/>
      <c r="C246" s="33"/>
      <c r="D246" s="102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3.5" customHeight="1">
      <c r="A247" s="1"/>
      <c r="B247" s="1"/>
      <c r="C247" s="33"/>
      <c r="D247" s="102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3.5" customHeight="1">
      <c r="A248" s="1"/>
      <c r="B248" s="1"/>
      <c r="C248" s="33"/>
      <c r="D248" s="102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3.5" customHeight="1">
      <c r="A249" s="1"/>
      <c r="B249" s="1"/>
      <c r="C249" s="33"/>
      <c r="D249" s="102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3.5" customHeight="1">
      <c r="A250" s="1"/>
      <c r="B250" s="1"/>
      <c r="C250" s="33"/>
      <c r="D250" s="102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3.5" customHeight="1">
      <c r="A251" s="1"/>
      <c r="B251" s="1"/>
      <c r="C251" s="33"/>
      <c r="D251" s="102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3.5" customHeight="1">
      <c r="A252" s="1"/>
      <c r="B252" s="1"/>
      <c r="C252" s="33"/>
      <c r="D252" s="102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3.5" customHeight="1">
      <c r="A253" s="1"/>
      <c r="B253" s="1"/>
      <c r="C253" s="33"/>
      <c r="D253" s="102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3.5" customHeight="1">
      <c r="A254" s="1"/>
      <c r="B254" s="1"/>
      <c r="C254" s="33"/>
      <c r="D254" s="102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3.5" customHeight="1">
      <c r="A255" s="1"/>
      <c r="B255" s="1"/>
      <c r="C255" s="33"/>
      <c r="D255" s="102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3.5" customHeight="1">
      <c r="A256" s="1"/>
      <c r="B256" s="1"/>
      <c r="C256" s="33"/>
      <c r="D256" s="102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3.5" customHeight="1">
      <c r="A257" s="1"/>
      <c r="B257" s="1"/>
      <c r="C257" s="33"/>
      <c r="D257" s="102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3.5" customHeight="1">
      <c r="A258" s="1"/>
      <c r="B258" s="1"/>
      <c r="C258" s="33"/>
      <c r="D258" s="102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3.5" customHeight="1">
      <c r="A259" s="1"/>
      <c r="B259" s="1"/>
      <c r="C259" s="33"/>
      <c r="D259" s="102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3.5" customHeight="1">
      <c r="A260" s="1"/>
      <c r="B260" s="1"/>
      <c r="C260" s="33"/>
      <c r="D260" s="102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3.5" customHeight="1">
      <c r="A261" s="1"/>
      <c r="B261" s="1"/>
      <c r="C261" s="33"/>
      <c r="D261" s="102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3.5" customHeight="1">
      <c r="A262" s="1"/>
      <c r="B262" s="1"/>
      <c r="C262" s="33"/>
      <c r="D262" s="102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3.5" customHeight="1">
      <c r="A263" s="1"/>
      <c r="B263" s="1"/>
      <c r="C263" s="33"/>
      <c r="D263" s="102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3.5" customHeight="1">
      <c r="A264" s="1"/>
      <c r="B264" s="1"/>
      <c r="C264" s="33"/>
      <c r="D264" s="102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3.5" customHeight="1">
      <c r="A265" s="1"/>
      <c r="B265" s="1"/>
      <c r="C265" s="33"/>
      <c r="D265" s="102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3.5" customHeight="1">
      <c r="A266" s="1"/>
      <c r="B266" s="1"/>
      <c r="C266" s="33"/>
      <c r="D266" s="102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3.5" customHeight="1">
      <c r="A267" s="1"/>
      <c r="B267" s="1"/>
      <c r="C267" s="33"/>
      <c r="D267" s="102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3.5" customHeight="1">
      <c r="A268" s="1"/>
      <c r="B268" s="1"/>
      <c r="C268" s="33"/>
      <c r="D268" s="102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3.5" customHeight="1">
      <c r="A269" s="1"/>
      <c r="B269" s="1"/>
      <c r="C269" s="33"/>
      <c r="D269" s="102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3.5" customHeight="1">
      <c r="A270" s="1"/>
      <c r="B270" s="1"/>
      <c r="C270" s="33"/>
      <c r="D270" s="102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3.5" customHeight="1">
      <c r="A271" s="1"/>
      <c r="B271" s="1"/>
      <c r="C271" s="33"/>
      <c r="D271" s="102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3.5" customHeight="1">
      <c r="A272" s="1"/>
      <c r="B272" s="1"/>
      <c r="C272" s="33"/>
      <c r="D272" s="102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3.5" customHeight="1">
      <c r="A273" s="1"/>
      <c r="B273" s="1"/>
      <c r="C273" s="33"/>
      <c r="D273" s="102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3.5" customHeight="1">
      <c r="A274" s="1"/>
      <c r="B274" s="1"/>
      <c r="C274" s="33"/>
      <c r="D274" s="102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3.5" customHeight="1">
      <c r="A275" s="1"/>
      <c r="B275" s="1"/>
      <c r="C275" s="33"/>
      <c r="D275" s="102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3.5" customHeight="1">
      <c r="A276" s="1"/>
      <c r="B276" s="1"/>
      <c r="C276" s="33"/>
      <c r="D276" s="102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3.5" customHeight="1">
      <c r="A277" s="1"/>
      <c r="B277" s="1"/>
      <c r="C277" s="33"/>
      <c r="D277" s="102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3.5" customHeight="1">
      <c r="A278" s="1"/>
      <c r="B278" s="1"/>
      <c r="C278" s="33"/>
      <c r="D278" s="102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3.5" customHeight="1">
      <c r="A279" s="1"/>
      <c r="B279" s="1"/>
      <c r="C279" s="33"/>
      <c r="D279" s="102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3.5" customHeight="1">
      <c r="A280" s="1"/>
      <c r="B280" s="1"/>
      <c r="C280" s="33"/>
      <c r="D280" s="102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3.5" customHeight="1">
      <c r="A281" s="1"/>
      <c r="B281" s="1"/>
      <c r="C281" s="33"/>
      <c r="D281" s="102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3.5" customHeight="1">
      <c r="A282" s="1"/>
      <c r="B282" s="1"/>
      <c r="C282" s="33"/>
      <c r="D282" s="102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3.5" customHeight="1">
      <c r="A283" s="1"/>
      <c r="B283" s="1"/>
      <c r="C283" s="33"/>
      <c r="D283" s="102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3.5" customHeight="1">
      <c r="A284" s="1"/>
      <c r="B284" s="1"/>
      <c r="C284" s="33"/>
      <c r="D284" s="102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3.5" customHeight="1">
      <c r="A285" s="1"/>
      <c r="B285" s="1"/>
      <c r="C285" s="33"/>
      <c r="D285" s="102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3.5" customHeight="1">
      <c r="A286" s="1"/>
      <c r="B286" s="1"/>
      <c r="C286" s="33"/>
      <c r="D286" s="102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3.5" customHeight="1">
      <c r="A287" s="1"/>
      <c r="B287" s="1"/>
      <c r="C287" s="33"/>
      <c r="D287" s="102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3.5" customHeight="1">
      <c r="A288" s="1"/>
      <c r="B288" s="1"/>
      <c r="C288" s="33"/>
      <c r="D288" s="102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3.5" customHeight="1">
      <c r="A289" s="1"/>
      <c r="B289" s="1"/>
      <c r="C289" s="33"/>
      <c r="D289" s="102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3.5" customHeight="1">
      <c r="A290" s="1"/>
      <c r="B290" s="1"/>
      <c r="C290" s="33"/>
      <c r="D290" s="102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3.5" customHeight="1">
      <c r="A291" s="1"/>
      <c r="B291" s="1"/>
      <c r="C291" s="33"/>
      <c r="D291" s="102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3.5" customHeight="1">
      <c r="A292" s="1"/>
      <c r="B292" s="1"/>
      <c r="C292" s="33"/>
      <c r="D292" s="102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3.5" customHeight="1">
      <c r="A293" s="1"/>
      <c r="B293" s="1"/>
      <c r="C293" s="33"/>
      <c r="D293" s="102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3.5" customHeight="1">
      <c r="A294" s="1"/>
      <c r="B294" s="1"/>
      <c r="C294" s="33"/>
      <c r="D294" s="102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3.5" customHeight="1">
      <c r="A295" s="1"/>
      <c r="B295" s="1"/>
      <c r="C295" s="33"/>
      <c r="D295" s="102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3.5" customHeight="1">
      <c r="A296" s="1"/>
      <c r="B296" s="1"/>
      <c r="C296" s="33"/>
      <c r="D296" s="102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3.5" customHeight="1">
      <c r="A297" s="1"/>
      <c r="B297" s="1"/>
      <c r="C297" s="33"/>
      <c r="D297" s="102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3.5" customHeight="1">
      <c r="A298" s="1"/>
      <c r="B298" s="1"/>
      <c r="C298" s="33"/>
      <c r="D298" s="102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3.5" customHeight="1">
      <c r="A299" s="1"/>
      <c r="B299" s="1"/>
      <c r="C299" s="33"/>
      <c r="D299" s="102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3.5" customHeight="1">
      <c r="A300" s="1"/>
      <c r="B300" s="1"/>
      <c r="C300" s="33"/>
      <c r="D300" s="102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3.5" customHeight="1">
      <c r="A301" s="1"/>
      <c r="B301" s="1"/>
      <c r="C301" s="33"/>
      <c r="D301" s="102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3.5" customHeight="1">
      <c r="A302" s="1"/>
      <c r="B302" s="1"/>
      <c r="C302" s="33"/>
      <c r="D302" s="102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3.5" customHeight="1">
      <c r="A303" s="1"/>
      <c r="B303" s="1"/>
      <c r="C303" s="33"/>
      <c r="D303" s="102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3.5" customHeight="1">
      <c r="A304" s="1"/>
      <c r="B304" s="1"/>
      <c r="C304" s="33"/>
      <c r="D304" s="102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3.5" customHeight="1">
      <c r="A305" s="1"/>
      <c r="B305" s="1"/>
      <c r="C305" s="33"/>
      <c r="D305" s="102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3.5" customHeight="1">
      <c r="A306" s="1"/>
      <c r="B306" s="1"/>
      <c r="C306" s="33"/>
      <c r="D306" s="102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3.5" customHeight="1">
      <c r="A307" s="1"/>
      <c r="B307" s="1"/>
      <c r="C307" s="33"/>
      <c r="D307" s="102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3.5" customHeight="1">
      <c r="A308" s="1"/>
      <c r="B308" s="1"/>
      <c r="C308" s="33"/>
      <c r="D308" s="102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3.5" customHeight="1">
      <c r="A309" s="1"/>
      <c r="B309" s="1"/>
      <c r="C309" s="33"/>
      <c r="D309" s="102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3.5" customHeight="1">
      <c r="A310" s="1"/>
      <c r="B310" s="1"/>
      <c r="C310" s="33"/>
      <c r="D310" s="102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3.5" customHeight="1">
      <c r="A311" s="1"/>
      <c r="B311" s="1"/>
      <c r="C311" s="33"/>
      <c r="D311" s="102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3.5" customHeight="1">
      <c r="A312" s="1"/>
      <c r="B312" s="1"/>
      <c r="C312" s="33"/>
      <c r="D312" s="102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3.5" customHeight="1">
      <c r="A313" s="1"/>
      <c r="B313" s="1"/>
      <c r="C313" s="33"/>
      <c r="D313" s="102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3.5" customHeight="1">
      <c r="A314" s="1"/>
      <c r="B314" s="1"/>
      <c r="C314" s="33"/>
      <c r="D314" s="102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3.5" customHeight="1">
      <c r="A315" s="1"/>
      <c r="B315" s="1"/>
      <c r="C315" s="33"/>
      <c r="D315" s="102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3.5" customHeight="1">
      <c r="A316" s="1"/>
      <c r="B316" s="1"/>
      <c r="C316" s="33"/>
      <c r="D316" s="102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3.5" customHeight="1">
      <c r="A317" s="1"/>
      <c r="B317" s="1"/>
      <c r="C317" s="33"/>
      <c r="D317" s="102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3.5" customHeight="1">
      <c r="A318" s="1"/>
      <c r="B318" s="1"/>
      <c r="C318" s="33"/>
      <c r="D318" s="102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3.5" customHeight="1">
      <c r="A319" s="1"/>
      <c r="B319" s="1"/>
      <c r="C319" s="33"/>
      <c r="D319" s="102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3.5" customHeight="1">
      <c r="A320" s="1"/>
      <c r="B320" s="1"/>
      <c r="C320" s="33"/>
      <c r="D320" s="102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3.5" customHeight="1">
      <c r="A321" s="1"/>
      <c r="B321" s="1"/>
      <c r="C321" s="33"/>
      <c r="D321" s="102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3.5" customHeight="1">
      <c r="A322" s="1"/>
      <c r="B322" s="1"/>
      <c r="C322" s="33"/>
      <c r="D322" s="102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3.5" customHeight="1">
      <c r="A323" s="1"/>
      <c r="B323" s="1"/>
      <c r="C323" s="33"/>
      <c r="D323" s="102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3.5" customHeight="1">
      <c r="A324" s="1"/>
      <c r="B324" s="1"/>
      <c r="C324" s="33"/>
      <c r="D324" s="102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3.5" customHeight="1">
      <c r="A325" s="1"/>
      <c r="B325" s="1"/>
      <c r="C325" s="33"/>
      <c r="D325" s="102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3.5" customHeight="1">
      <c r="A326" s="1"/>
      <c r="B326" s="1"/>
      <c r="C326" s="33"/>
      <c r="D326" s="102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3.5" customHeight="1">
      <c r="A327" s="1"/>
      <c r="B327" s="1"/>
      <c r="C327" s="33"/>
      <c r="D327" s="102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3.5" customHeight="1">
      <c r="A328" s="1"/>
      <c r="B328" s="1"/>
      <c r="C328" s="33"/>
      <c r="D328" s="102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3.5" customHeight="1">
      <c r="A329" s="1"/>
      <c r="B329" s="1"/>
      <c r="C329" s="33"/>
      <c r="D329" s="102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3.5" customHeight="1">
      <c r="A330" s="1"/>
      <c r="B330" s="1"/>
      <c r="C330" s="33"/>
      <c r="D330" s="102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3.5" customHeight="1">
      <c r="A331" s="1"/>
      <c r="B331" s="1"/>
      <c r="C331" s="33"/>
      <c r="D331" s="102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3.5" customHeight="1">
      <c r="A332" s="1"/>
      <c r="B332" s="1"/>
      <c r="C332" s="33"/>
      <c r="D332" s="102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3.5" customHeight="1">
      <c r="A333" s="1"/>
      <c r="B333" s="1"/>
      <c r="C333" s="33"/>
      <c r="D333" s="102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3.5" customHeight="1">
      <c r="A334" s="1"/>
      <c r="B334" s="1"/>
      <c r="C334" s="33"/>
      <c r="D334" s="102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3.5" customHeight="1">
      <c r="A335" s="1"/>
      <c r="B335" s="1"/>
      <c r="C335" s="33"/>
      <c r="D335" s="102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3.5" customHeight="1">
      <c r="A336" s="1"/>
      <c r="B336" s="1"/>
      <c r="C336" s="33"/>
      <c r="D336" s="102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3.5" customHeight="1">
      <c r="A337" s="1"/>
      <c r="B337" s="1"/>
      <c r="C337" s="33"/>
      <c r="D337" s="102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3.5" customHeight="1">
      <c r="A338" s="1"/>
      <c r="B338" s="1"/>
      <c r="C338" s="33"/>
      <c r="D338" s="102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3.5" customHeight="1">
      <c r="A339" s="1"/>
      <c r="B339" s="1"/>
      <c r="C339" s="33"/>
      <c r="D339" s="102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3.5" customHeight="1">
      <c r="A340" s="1"/>
      <c r="B340" s="1"/>
      <c r="C340" s="33"/>
      <c r="D340" s="102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3.5" customHeight="1">
      <c r="A341" s="1"/>
      <c r="B341" s="1"/>
      <c r="C341" s="33"/>
      <c r="D341" s="102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3.5" customHeight="1">
      <c r="A342" s="1"/>
      <c r="B342" s="1"/>
      <c r="C342" s="33"/>
      <c r="D342" s="102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3.5" customHeight="1">
      <c r="A343" s="1"/>
      <c r="B343" s="1"/>
      <c r="C343" s="33"/>
      <c r="D343" s="102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3.5" customHeight="1">
      <c r="A344" s="1"/>
      <c r="B344" s="1"/>
      <c r="C344" s="33"/>
      <c r="D344" s="102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3.5" customHeight="1">
      <c r="A345" s="1"/>
      <c r="B345" s="1"/>
      <c r="C345" s="33"/>
      <c r="D345" s="102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3.5" customHeight="1">
      <c r="A346" s="1"/>
      <c r="B346" s="1"/>
      <c r="C346" s="33"/>
      <c r="D346" s="102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3.5" customHeight="1">
      <c r="A347" s="1"/>
      <c r="B347" s="1"/>
      <c r="C347" s="33"/>
      <c r="D347" s="102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3.5" customHeight="1">
      <c r="A348" s="1"/>
      <c r="B348" s="1"/>
      <c r="C348" s="33"/>
      <c r="D348" s="102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3.5" customHeight="1">
      <c r="A349" s="1"/>
      <c r="B349" s="1"/>
      <c r="C349" s="33"/>
      <c r="D349" s="102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3.5" customHeight="1">
      <c r="A350" s="1"/>
      <c r="B350" s="1"/>
      <c r="C350" s="33"/>
      <c r="D350" s="102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3.5" customHeight="1">
      <c r="A351" s="1"/>
      <c r="B351" s="1"/>
      <c r="C351" s="33"/>
      <c r="D351" s="102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3.5" customHeight="1">
      <c r="A352" s="1"/>
      <c r="B352" s="1"/>
      <c r="C352" s="33"/>
      <c r="D352" s="102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3.5" customHeight="1">
      <c r="A353" s="1"/>
      <c r="B353" s="1"/>
      <c r="C353" s="33"/>
      <c r="D353" s="102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3.5" customHeight="1">
      <c r="A354" s="1"/>
      <c r="B354" s="1"/>
      <c r="C354" s="33"/>
      <c r="D354" s="102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3.5" customHeight="1">
      <c r="A355" s="1"/>
      <c r="B355" s="1"/>
      <c r="C355" s="33"/>
      <c r="D355" s="102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3.5" customHeight="1">
      <c r="A356" s="1"/>
      <c r="B356" s="1"/>
      <c r="C356" s="33"/>
      <c r="D356" s="102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3.5" customHeight="1">
      <c r="A357" s="1"/>
      <c r="B357" s="1"/>
      <c r="C357" s="33"/>
      <c r="D357" s="102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3.5" customHeight="1">
      <c r="A358" s="1"/>
      <c r="B358" s="1"/>
      <c r="C358" s="33"/>
      <c r="D358" s="102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3.5" customHeight="1">
      <c r="A359" s="1"/>
      <c r="B359" s="1"/>
      <c r="C359" s="33"/>
      <c r="D359" s="102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3.5" customHeight="1">
      <c r="A360" s="1"/>
      <c r="B360" s="1"/>
      <c r="C360" s="33"/>
      <c r="D360" s="102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3.5" customHeight="1">
      <c r="A361" s="1"/>
      <c r="B361" s="1"/>
      <c r="C361" s="33"/>
      <c r="D361" s="102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3.5" customHeight="1">
      <c r="A362" s="1"/>
      <c r="B362" s="1"/>
      <c r="C362" s="33"/>
      <c r="D362" s="102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3.5" customHeight="1">
      <c r="A363" s="1"/>
      <c r="B363" s="1"/>
      <c r="C363" s="33"/>
      <c r="D363" s="102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3.5" customHeight="1">
      <c r="A364" s="1"/>
      <c r="B364" s="1"/>
      <c r="C364" s="33"/>
      <c r="D364" s="102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3.5" customHeight="1">
      <c r="A365" s="1"/>
      <c r="B365" s="1"/>
      <c r="C365" s="33"/>
      <c r="D365" s="102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3.5" customHeight="1">
      <c r="A366" s="1"/>
      <c r="B366" s="1"/>
      <c r="C366" s="33"/>
      <c r="D366" s="102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3.5" customHeight="1">
      <c r="A367" s="1"/>
      <c r="B367" s="1"/>
      <c r="C367" s="33"/>
      <c r="D367" s="102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3.5" customHeight="1">
      <c r="A368" s="1"/>
      <c r="B368" s="1"/>
      <c r="C368" s="33"/>
      <c r="D368" s="102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3.5" customHeight="1">
      <c r="A369" s="1"/>
      <c r="B369" s="1"/>
      <c r="C369" s="33"/>
      <c r="D369" s="102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3.5" customHeight="1">
      <c r="A370" s="1"/>
      <c r="B370" s="1"/>
      <c r="C370" s="33"/>
      <c r="D370" s="102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3.5" customHeight="1">
      <c r="A371" s="1"/>
      <c r="B371" s="1"/>
      <c r="C371" s="33"/>
      <c r="D371" s="102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3.5" customHeight="1">
      <c r="A372" s="1"/>
      <c r="B372" s="1"/>
      <c r="C372" s="33"/>
      <c r="D372" s="102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3.5" customHeight="1">
      <c r="A373" s="1"/>
      <c r="B373" s="1"/>
      <c r="C373" s="33"/>
      <c r="D373" s="102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3.5" customHeight="1">
      <c r="A374" s="1"/>
      <c r="B374" s="1"/>
      <c r="C374" s="33"/>
      <c r="D374" s="102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3.5" customHeight="1">
      <c r="A375" s="1"/>
      <c r="B375" s="1"/>
      <c r="C375" s="33"/>
      <c r="D375" s="102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3.5" customHeight="1">
      <c r="A376" s="1"/>
      <c r="B376" s="1"/>
      <c r="C376" s="33"/>
      <c r="D376" s="102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3.5" customHeight="1">
      <c r="A377" s="1"/>
      <c r="B377" s="1"/>
      <c r="C377" s="33"/>
      <c r="D377" s="102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3.5" customHeight="1">
      <c r="A378" s="1"/>
      <c r="B378" s="1"/>
      <c r="C378" s="33"/>
      <c r="D378" s="102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3.5" customHeight="1">
      <c r="A379" s="1"/>
      <c r="B379" s="1"/>
      <c r="C379" s="33"/>
      <c r="D379" s="102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3.5" customHeight="1">
      <c r="A380" s="1"/>
      <c r="B380" s="1"/>
      <c r="C380" s="33"/>
      <c r="D380" s="102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3.5" customHeight="1">
      <c r="A381" s="1"/>
      <c r="B381" s="1"/>
      <c r="C381" s="33"/>
      <c r="D381" s="102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3.5" customHeight="1">
      <c r="A382" s="1"/>
      <c r="B382" s="1"/>
      <c r="C382" s="33"/>
      <c r="D382" s="102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3.5" customHeight="1">
      <c r="A383" s="1"/>
      <c r="B383" s="1"/>
      <c r="C383" s="33"/>
      <c r="D383" s="102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3.5" customHeight="1">
      <c r="A384" s="1"/>
      <c r="B384" s="1"/>
      <c r="C384" s="33"/>
      <c r="D384" s="102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3.5" customHeight="1">
      <c r="A385" s="1"/>
      <c r="B385" s="1"/>
      <c r="C385" s="33"/>
      <c r="D385" s="102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3.5" customHeight="1">
      <c r="A386" s="1"/>
      <c r="B386" s="1"/>
      <c r="C386" s="33"/>
      <c r="D386" s="102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3.5" customHeight="1">
      <c r="A387" s="1"/>
      <c r="B387" s="1"/>
      <c r="C387" s="33"/>
      <c r="D387" s="102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3.5" customHeight="1">
      <c r="A388" s="1"/>
      <c r="B388" s="1"/>
      <c r="C388" s="33"/>
      <c r="D388" s="102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3.5" customHeight="1">
      <c r="A389" s="1"/>
      <c r="B389" s="1"/>
      <c r="C389" s="33"/>
      <c r="D389" s="102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3.5" customHeight="1">
      <c r="A390" s="1"/>
      <c r="B390" s="1"/>
      <c r="C390" s="33"/>
      <c r="D390" s="102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3.5" customHeight="1">
      <c r="A391" s="1"/>
      <c r="B391" s="1"/>
      <c r="C391" s="33"/>
      <c r="D391" s="102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3.5" customHeight="1">
      <c r="A392" s="1"/>
      <c r="B392" s="1"/>
      <c r="C392" s="33"/>
      <c r="D392" s="102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3.5" customHeight="1">
      <c r="A393" s="1"/>
      <c r="B393" s="1"/>
      <c r="C393" s="33"/>
      <c r="D393" s="102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3.5" customHeight="1">
      <c r="A394" s="1"/>
      <c r="B394" s="1"/>
      <c r="C394" s="33"/>
      <c r="D394" s="102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3.5" customHeight="1">
      <c r="A395" s="1"/>
      <c r="B395" s="1"/>
      <c r="C395" s="33"/>
      <c r="D395" s="102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3.5" customHeight="1">
      <c r="A396" s="1"/>
      <c r="B396" s="1"/>
      <c r="C396" s="33"/>
      <c r="D396" s="102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3.5" customHeight="1">
      <c r="A397" s="1"/>
      <c r="B397" s="1"/>
      <c r="C397" s="33"/>
      <c r="D397" s="102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3.5" customHeight="1">
      <c r="A398" s="1"/>
      <c r="B398" s="1"/>
      <c r="C398" s="33"/>
      <c r="D398" s="102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3.5" customHeight="1">
      <c r="A399" s="1"/>
      <c r="B399" s="1"/>
      <c r="C399" s="33"/>
      <c r="D399" s="102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3.5" customHeight="1">
      <c r="A400" s="1"/>
      <c r="B400" s="1"/>
      <c r="C400" s="33"/>
      <c r="D400" s="102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3.5" customHeight="1">
      <c r="A401" s="1"/>
      <c r="B401" s="1"/>
      <c r="C401" s="33"/>
      <c r="D401" s="102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3.5" customHeight="1">
      <c r="A402" s="1"/>
      <c r="B402" s="1"/>
      <c r="C402" s="33"/>
      <c r="D402" s="102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3.5" customHeight="1">
      <c r="A403" s="1"/>
      <c r="B403" s="1"/>
      <c r="C403" s="33"/>
      <c r="D403" s="102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3.5" customHeight="1">
      <c r="A404" s="1"/>
      <c r="B404" s="1"/>
      <c r="C404" s="33"/>
      <c r="D404" s="102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3.5" customHeight="1">
      <c r="A405" s="1"/>
      <c r="B405" s="1"/>
      <c r="C405" s="33"/>
      <c r="D405" s="102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3.5" customHeight="1">
      <c r="A406" s="1"/>
      <c r="B406" s="1"/>
      <c r="C406" s="33"/>
      <c r="D406" s="102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3.5" customHeight="1">
      <c r="A407" s="1"/>
      <c r="B407" s="1"/>
      <c r="C407" s="33"/>
      <c r="D407" s="102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3.5" customHeight="1">
      <c r="A408" s="1"/>
      <c r="B408" s="1"/>
      <c r="C408" s="33"/>
      <c r="D408" s="102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3.5" customHeight="1">
      <c r="A409" s="1"/>
      <c r="B409" s="1"/>
      <c r="C409" s="33"/>
      <c r="D409" s="102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3.5" customHeight="1">
      <c r="A410" s="1"/>
      <c r="B410" s="1"/>
      <c r="C410" s="33"/>
      <c r="D410" s="102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3.5" customHeight="1">
      <c r="A411" s="1"/>
      <c r="B411" s="1"/>
      <c r="C411" s="33"/>
      <c r="D411" s="102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3.5" customHeight="1">
      <c r="A412" s="1"/>
      <c r="B412" s="1"/>
      <c r="C412" s="33"/>
      <c r="D412" s="102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3.5" customHeight="1">
      <c r="A413" s="1"/>
      <c r="B413" s="1"/>
      <c r="C413" s="33"/>
      <c r="D413" s="102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3.5" customHeight="1">
      <c r="A414" s="1"/>
      <c r="B414" s="1"/>
      <c r="C414" s="33"/>
      <c r="D414" s="102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3.5" customHeight="1">
      <c r="A415" s="1"/>
      <c r="B415" s="1"/>
      <c r="C415" s="33"/>
      <c r="D415" s="102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3.5" customHeight="1">
      <c r="A416" s="1"/>
      <c r="B416" s="1"/>
      <c r="C416" s="33"/>
      <c r="D416" s="102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3.5" customHeight="1">
      <c r="A417" s="1"/>
      <c r="B417" s="1"/>
      <c r="C417" s="33"/>
      <c r="D417" s="102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3.5" customHeight="1">
      <c r="A418" s="1"/>
      <c r="B418" s="1"/>
      <c r="C418" s="33"/>
      <c r="D418" s="102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3.5" customHeight="1">
      <c r="A419" s="1"/>
      <c r="B419" s="1"/>
      <c r="C419" s="33"/>
      <c r="D419" s="102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3.5" customHeight="1">
      <c r="A420" s="1"/>
      <c r="B420" s="1"/>
      <c r="C420" s="33"/>
      <c r="D420" s="102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3.5" customHeight="1">
      <c r="A421" s="1"/>
      <c r="B421" s="1"/>
      <c r="C421" s="33"/>
      <c r="D421" s="102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3.5" customHeight="1">
      <c r="A422" s="1"/>
      <c r="B422" s="1"/>
      <c r="C422" s="33"/>
      <c r="D422" s="102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3.5" customHeight="1">
      <c r="A423" s="1"/>
      <c r="B423" s="1"/>
      <c r="C423" s="33"/>
      <c r="D423" s="102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3.5" customHeight="1">
      <c r="A424" s="1"/>
      <c r="B424" s="1"/>
      <c r="C424" s="33"/>
      <c r="D424" s="102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3.5" customHeight="1">
      <c r="A425" s="1"/>
      <c r="B425" s="1"/>
      <c r="C425" s="33"/>
      <c r="D425" s="102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3.5" customHeight="1">
      <c r="A426" s="1"/>
      <c r="B426" s="1"/>
      <c r="C426" s="33"/>
      <c r="D426" s="102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3.5" customHeight="1">
      <c r="A427" s="1"/>
      <c r="B427" s="1"/>
      <c r="C427" s="33"/>
      <c r="D427" s="102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3.5" customHeight="1">
      <c r="A428" s="1"/>
      <c r="B428" s="1"/>
      <c r="C428" s="33"/>
      <c r="D428" s="102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3.5" customHeight="1">
      <c r="A429" s="1"/>
      <c r="B429" s="1"/>
      <c r="C429" s="33"/>
      <c r="D429" s="102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3.5" customHeight="1">
      <c r="A430" s="1"/>
      <c r="B430" s="1"/>
      <c r="C430" s="33"/>
      <c r="D430" s="102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3.5" customHeight="1">
      <c r="A431" s="1"/>
      <c r="B431" s="1"/>
      <c r="C431" s="33"/>
      <c r="D431" s="102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3.5" customHeight="1">
      <c r="A432" s="1"/>
      <c r="B432" s="1"/>
      <c r="C432" s="33"/>
      <c r="D432" s="102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3.5" customHeight="1">
      <c r="A433" s="1"/>
      <c r="B433" s="1"/>
      <c r="C433" s="33"/>
      <c r="D433" s="102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3.5" customHeight="1">
      <c r="A434" s="1"/>
      <c r="B434" s="1"/>
      <c r="C434" s="33"/>
      <c r="D434" s="102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3.5" customHeight="1">
      <c r="A435" s="1"/>
      <c r="B435" s="1"/>
      <c r="C435" s="33"/>
      <c r="D435" s="102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3.5" customHeight="1">
      <c r="A436" s="1"/>
      <c r="B436" s="1"/>
      <c r="C436" s="33"/>
      <c r="D436" s="102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3.5" customHeight="1">
      <c r="A437" s="1"/>
      <c r="B437" s="1"/>
      <c r="C437" s="33"/>
      <c r="D437" s="102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3.5" customHeight="1">
      <c r="A438" s="1"/>
      <c r="B438" s="1"/>
      <c r="C438" s="33"/>
      <c r="D438" s="102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3.5" customHeight="1">
      <c r="A439" s="1"/>
      <c r="B439" s="1"/>
      <c r="C439" s="33"/>
      <c r="D439" s="102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3.5" customHeight="1">
      <c r="A440" s="1"/>
      <c r="B440" s="1"/>
      <c r="C440" s="33"/>
      <c r="D440" s="102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3.5" customHeight="1">
      <c r="A441" s="1"/>
      <c r="B441" s="1"/>
      <c r="C441" s="33"/>
      <c r="D441" s="102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3.5" customHeight="1">
      <c r="A442" s="1"/>
      <c r="B442" s="1"/>
      <c r="C442" s="33"/>
      <c r="D442" s="102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3.5" customHeight="1">
      <c r="A443" s="1"/>
      <c r="B443" s="1"/>
      <c r="C443" s="33"/>
      <c r="D443" s="102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3.5" customHeight="1">
      <c r="A444" s="1"/>
      <c r="B444" s="1"/>
      <c r="C444" s="33"/>
      <c r="D444" s="102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3.5" customHeight="1">
      <c r="A445" s="1"/>
      <c r="B445" s="1"/>
      <c r="C445" s="33"/>
      <c r="D445" s="102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3.5" customHeight="1">
      <c r="A446" s="1"/>
      <c r="B446" s="1"/>
      <c r="C446" s="33"/>
      <c r="D446" s="102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3.5" customHeight="1">
      <c r="A447" s="1"/>
      <c r="B447" s="1"/>
      <c r="C447" s="33"/>
      <c r="D447" s="102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3.5" customHeight="1">
      <c r="A448" s="1"/>
      <c r="B448" s="1"/>
      <c r="C448" s="33"/>
      <c r="D448" s="102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3.5" customHeight="1">
      <c r="A449" s="1"/>
      <c r="B449" s="1"/>
      <c r="C449" s="33"/>
      <c r="D449" s="102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3.5" customHeight="1">
      <c r="A450" s="1"/>
      <c r="B450" s="1"/>
      <c r="C450" s="33"/>
      <c r="D450" s="102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3.5" customHeight="1">
      <c r="A451" s="1"/>
      <c r="B451" s="1"/>
      <c r="C451" s="33"/>
      <c r="D451" s="102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3.5" customHeight="1">
      <c r="A452" s="1"/>
      <c r="B452" s="1"/>
      <c r="C452" s="33"/>
      <c r="D452" s="102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3.5" customHeight="1">
      <c r="A453" s="1"/>
      <c r="B453" s="1"/>
      <c r="C453" s="33"/>
      <c r="D453" s="102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3.5" customHeight="1">
      <c r="A454" s="1"/>
      <c r="B454" s="1"/>
      <c r="C454" s="33"/>
      <c r="D454" s="102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3.5" customHeight="1">
      <c r="A455" s="1"/>
      <c r="B455" s="1"/>
      <c r="C455" s="33"/>
      <c r="D455" s="102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3.5" customHeight="1">
      <c r="A456" s="1"/>
      <c r="B456" s="1"/>
      <c r="C456" s="33"/>
      <c r="D456" s="102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3.5" customHeight="1">
      <c r="A457" s="1"/>
      <c r="B457" s="1"/>
      <c r="C457" s="33"/>
      <c r="D457" s="102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3.5" customHeight="1">
      <c r="A458" s="1"/>
      <c r="B458" s="1"/>
      <c r="C458" s="33"/>
      <c r="D458" s="102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3.5" customHeight="1">
      <c r="A459" s="1"/>
      <c r="B459" s="1"/>
      <c r="C459" s="33"/>
      <c r="D459" s="102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3.5" customHeight="1">
      <c r="A460" s="1"/>
      <c r="B460" s="1"/>
      <c r="C460" s="33"/>
      <c r="D460" s="102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3.5" customHeight="1">
      <c r="A461" s="1"/>
      <c r="B461" s="1"/>
      <c r="C461" s="33"/>
      <c r="D461" s="102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3.5" customHeight="1">
      <c r="A462" s="1"/>
      <c r="B462" s="1"/>
      <c r="C462" s="33"/>
      <c r="D462" s="102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3.5" customHeight="1">
      <c r="A463" s="1"/>
      <c r="B463" s="1"/>
      <c r="C463" s="33"/>
      <c r="D463" s="102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3.5" customHeight="1">
      <c r="A464" s="1"/>
      <c r="B464" s="1"/>
      <c r="C464" s="33"/>
      <c r="D464" s="102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3.5" customHeight="1">
      <c r="A465" s="1"/>
      <c r="B465" s="1"/>
      <c r="C465" s="33"/>
      <c r="D465" s="102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3.5" customHeight="1">
      <c r="A466" s="1"/>
      <c r="B466" s="1"/>
      <c r="C466" s="33"/>
      <c r="D466" s="102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3.5" customHeight="1">
      <c r="A467" s="1"/>
      <c r="B467" s="1"/>
      <c r="C467" s="33"/>
      <c r="D467" s="102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3.5" customHeight="1">
      <c r="A468" s="1"/>
      <c r="B468" s="1"/>
      <c r="C468" s="33"/>
      <c r="D468" s="102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3.5" customHeight="1">
      <c r="A469" s="1"/>
      <c r="B469" s="1"/>
      <c r="C469" s="33"/>
      <c r="D469" s="102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3.5" customHeight="1">
      <c r="A470" s="1"/>
      <c r="B470" s="1"/>
      <c r="C470" s="33"/>
      <c r="D470" s="102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3.5" customHeight="1">
      <c r="A471" s="1"/>
      <c r="B471" s="1"/>
      <c r="C471" s="33"/>
      <c r="D471" s="102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3.5" customHeight="1">
      <c r="A472" s="1"/>
      <c r="B472" s="1"/>
      <c r="C472" s="33"/>
      <c r="D472" s="102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3.5" customHeight="1">
      <c r="A473" s="1"/>
      <c r="B473" s="1"/>
      <c r="C473" s="33"/>
      <c r="D473" s="102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3.5" customHeight="1">
      <c r="A474" s="1"/>
      <c r="B474" s="1"/>
      <c r="C474" s="33"/>
      <c r="D474" s="102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3.5" customHeight="1">
      <c r="A475" s="1"/>
      <c r="B475" s="1"/>
      <c r="C475" s="33"/>
      <c r="D475" s="102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3.5" customHeight="1">
      <c r="A476" s="1"/>
      <c r="B476" s="1"/>
      <c r="C476" s="33"/>
      <c r="D476" s="102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3.5" customHeight="1">
      <c r="A477" s="1"/>
      <c r="B477" s="1"/>
      <c r="C477" s="33"/>
      <c r="D477" s="102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3.5" customHeight="1">
      <c r="A478" s="1"/>
      <c r="B478" s="1"/>
      <c r="C478" s="33"/>
      <c r="D478" s="102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3.5" customHeight="1">
      <c r="A479" s="1"/>
      <c r="B479" s="1"/>
      <c r="C479" s="33"/>
      <c r="D479" s="102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3.5" customHeight="1">
      <c r="A480" s="1"/>
      <c r="B480" s="1"/>
      <c r="C480" s="33"/>
      <c r="D480" s="102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3.5" customHeight="1">
      <c r="A481" s="1"/>
      <c r="B481" s="1"/>
      <c r="C481" s="33"/>
      <c r="D481" s="102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3.5" customHeight="1">
      <c r="A482" s="1"/>
      <c r="B482" s="1"/>
      <c r="C482" s="33"/>
      <c r="D482" s="102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3.5" customHeight="1">
      <c r="A483" s="1"/>
      <c r="B483" s="1"/>
      <c r="C483" s="33"/>
      <c r="D483" s="102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3.5" customHeight="1">
      <c r="A484" s="1"/>
      <c r="B484" s="1"/>
      <c r="C484" s="33"/>
      <c r="D484" s="102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3.5" customHeight="1">
      <c r="A485" s="1"/>
      <c r="B485" s="1"/>
      <c r="C485" s="33"/>
      <c r="D485" s="102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3.5" customHeight="1">
      <c r="A486" s="1"/>
      <c r="B486" s="1"/>
      <c r="C486" s="33"/>
      <c r="D486" s="102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3.5" customHeight="1">
      <c r="A487" s="1"/>
      <c r="B487" s="1"/>
      <c r="C487" s="33"/>
      <c r="D487" s="102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3.5" customHeight="1">
      <c r="A488" s="1"/>
      <c r="B488" s="1"/>
      <c r="C488" s="33"/>
      <c r="D488" s="102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3.5" customHeight="1">
      <c r="A489" s="1"/>
      <c r="B489" s="1"/>
      <c r="C489" s="33"/>
      <c r="D489" s="102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3.5" customHeight="1">
      <c r="A490" s="1"/>
      <c r="B490" s="1"/>
      <c r="C490" s="33"/>
      <c r="D490" s="102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3.5" customHeight="1">
      <c r="A491" s="1"/>
      <c r="B491" s="1"/>
      <c r="C491" s="33"/>
      <c r="D491" s="102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3.5" customHeight="1">
      <c r="A492" s="1"/>
      <c r="B492" s="1"/>
      <c r="C492" s="33"/>
      <c r="D492" s="102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3.5" customHeight="1">
      <c r="A493" s="1"/>
      <c r="B493" s="1"/>
      <c r="C493" s="33"/>
      <c r="D493" s="102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3.5" customHeight="1">
      <c r="A494" s="1"/>
      <c r="B494" s="1"/>
      <c r="C494" s="33"/>
      <c r="D494" s="102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3.5" customHeight="1">
      <c r="A495" s="1"/>
      <c r="B495" s="1"/>
      <c r="C495" s="33"/>
      <c r="D495" s="102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3.5" customHeight="1">
      <c r="A496" s="1"/>
      <c r="B496" s="1"/>
      <c r="C496" s="33"/>
      <c r="D496" s="102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3.5" customHeight="1">
      <c r="A497" s="1"/>
      <c r="B497" s="1"/>
      <c r="C497" s="33"/>
      <c r="D497" s="102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3.5" customHeight="1">
      <c r="A498" s="1"/>
      <c r="B498" s="1"/>
      <c r="C498" s="33"/>
      <c r="D498" s="102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3.5" customHeight="1">
      <c r="A499" s="1"/>
      <c r="B499" s="1"/>
      <c r="C499" s="33"/>
      <c r="D499" s="102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3.5" customHeight="1">
      <c r="A500" s="1"/>
      <c r="B500" s="1"/>
      <c r="C500" s="33"/>
      <c r="D500" s="102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3.5" customHeight="1">
      <c r="A501" s="1"/>
      <c r="B501" s="1"/>
      <c r="C501" s="33"/>
      <c r="D501" s="102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3.5" customHeight="1">
      <c r="A502" s="1"/>
      <c r="B502" s="1"/>
      <c r="C502" s="33"/>
      <c r="D502" s="102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3.5" customHeight="1">
      <c r="A503" s="1"/>
      <c r="B503" s="1"/>
      <c r="C503" s="33"/>
      <c r="D503" s="102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3.5" customHeight="1">
      <c r="A504" s="1"/>
      <c r="B504" s="1"/>
      <c r="C504" s="33"/>
      <c r="D504" s="102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3.5" customHeight="1">
      <c r="A505" s="1"/>
      <c r="B505" s="1"/>
      <c r="C505" s="33"/>
      <c r="D505" s="102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3.5" customHeight="1">
      <c r="A506" s="1"/>
      <c r="B506" s="1"/>
      <c r="C506" s="33"/>
      <c r="D506" s="102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3.5" customHeight="1">
      <c r="A507" s="1"/>
      <c r="B507" s="1"/>
      <c r="C507" s="33"/>
      <c r="D507" s="102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3.5" customHeight="1">
      <c r="A508" s="1"/>
      <c r="B508" s="1"/>
      <c r="C508" s="33"/>
      <c r="D508" s="102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3.5" customHeight="1">
      <c r="A509" s="1"/>
      <c r="B509" s="1"/>
      <c r="C509" s="33"/>
      <c r="D509" s="102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3.5" customHeight="1">
      <c r="A510" s="1"/>
      <c r="B510" s="1"/>
      <c r="C510" s="33"/>
      <c r="D510" s="102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3.5" customHeight="1">
      <c r="A511" s="1"/>
      <c r="B511" s="1"/>
      <c r="C511" s="33"/>
      <c r="D511" s="102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3.5" customHeight="1">
      <c r="A512" s="1"/>
      <c r="B512" s="1"/>
      <c r="C512" s="33"/>
      <c r="D512" s="102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3.5" customHeight="1">
      <c r="A513" s="1"/>
      <c r="B513" s="1"/>
      <c r="C513" s="33"/>
      <c r="D513" s="102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3.5" customHeight="1">
      <c r="A514" s="1"/>
      <c r="B514" s="1"/>
      <c r="C514" s="33"/>
      <c r="D514" s="102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3.5" customHeight="1">
      <c r="A515" s="1"/>
      <c r="B515" s="1"/>
      <c r="C515" s="33"/>
      <c r="D515" s="102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3.5" customHeight="1">
      <c r="A516" s="1"/>
      <c r="B516" s="1"/>
      <c r="C516" s="33"/>
      <c r="D516" s="102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3.5" customHeight="1">
      <c r="A517" s="1"/>
      <c r="B517" s="1"/>
      <c r="C517" s="33"/>
      <c r="D517" s="102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3.5" customHeight="1">
      <c r="A518" s="1"/>
      <c r="B518" s="1"/>
      <c r="C518" s="33"/>
      <c r="D518" s="102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3.5" customHeight="1">
      <c r="A519" s="1"/>
      <c r="B519" s="1"/>
      <c r="C519" s="33"/>
      <c r="D519" s="102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3.5" customHeight="1">
      <c r="A520" s="1"/>
      <c r="B520" s="1"/>
      <c r="C520" s="33"/>
      <c r="D520" s="102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3.5" customHeight="1">
      <c r="A521" s="1"/>
      <c r="B521" s="1"/>
      <c r="C521" s="33"/>
      <c r="D521" s="102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3.5" customHeight="1">
      <c r="A522" s="1"/>
      <c r="B522" s="1"/>
      <c r="C522" s="33"/>
      <c r="D522" s="102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3.5" customHeight="1">
      <c r="A523" s="1"/>
      <c r="B523" s="1"/>
      <c r="C523" s="33"/>
      <c r="D523" s="102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3.5" customHeight="1">
      <c r="A524" s="1"/>
      <c r="B524" s="1"/>
      <c r="C524" s="33"/>
      <c r="D524" s="102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3.5" customHeight="1">
      <c r="A525" s="1"/>
      <c r="B525" s="1"/>
      <c r="C525" s="33"/>
      <c r="D525" s="102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3.5" customHeight="1">
      <c r="A526" s="1"/>
      <c r="B526" s="1"/>
      <c r="C526" s="33"/>
      <c r="D526" s="102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3.5" customHeight="1">
      <c r="A527" s="1"/>
      <c r="B527" s="1"/>
      <c r="C527" s="33"/>
      <c r="D527" s="102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3.5" customHeight="1">
      <c r="A528" s="1"/>
      <c r="B528" s="1"/>
      <c r="C528" s="33"/>
      <c r="D528" s="102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3.5" customHeight="1">
      <c r="A529" s="1"/>
      <c r="B529" s="1"/>
      <c r="C529" s="33"/>
      <c r="D529" s="102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3.5" customHeight="1">
      <c r="A530" s="1"/>
      <c r="B530" s="1"/>
      <c r="C530" s="33"/>
      <c r="D530" s="102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3.5" customHeight="1">
      <c r="A531" s="1"/>
      <c r="B531" s="1"/>
      <c r="C531" s="33"/>
      <c r="D531" s="102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3.5" customHeight="1">
      <c r="A532" s="1"/>
      <c r="B532" s="1"/>
      <c r="C532" s="33"/>
      <c r="D532" s="102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3.5" customHeight="1">
      <c r="A533" s="1"/>
      <c r="B533" s="1"/>
      <c r="C533" s="33"/>
      <c r="D533" s="102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3.5" customHeight="1">
      <c r="A534" s="1"/>
      <c r="B534" s="1"/>
      <c r="C534" s="33"/>
      <c r="D534" s="102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3.5" customHeight="1">
      <c r="A535" s="1"/>
      <c r="B535" s="1"/>
      <c r="C535" s="33"/>
      <c r="D535" s="102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3.5" customHeight="1">
      <c r="A536" s="1"/>
      <c r="B536" s="1"/>
      <c r="C536" s="33"/>
      <c r="D536" s="102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3.5" customHeight="1">
      <c r="A537" s="1"/>
      <c r="B537" s="1"/>
      <c r="C537" s="33"/>
      <c r="D537" s="102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3.5" customHeight="1">
      <c r="A538" s="1"/>
      <c r="B538" s="1"/>
      <c r="C538" s="33"/>
      <c r="D538" s="102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3.5" customHeight="1">
      <c r="A539" s="1"/>
      <c r="B539" s="1"/>
      <c r="C539" s="33"/>
      <c r="D539" s="102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3.5" customHeight="1">
      <c r="A540" s="1"/>
      <c r="B540" s="1"/>
      <c r="C540" s="33"/>
      <c r="D540" s="102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3.5" customHeight="1">
      <c r="A541" s="1"/>
      <c r="B541" s="1"/>
      <c r="C541" s="33"/>
      <c r="D541" s="102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3.5" customHeight="1">
      <c r="A542" s="1"/>
      <c r="B542" s="1"/>
      <c r="C542" s="33"/>
      <c r="D542" s="102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3.5" customHeight="1">
      <c r="A543" s="1"/>
      <c r="B543" s="1"/>
      <c r="C543" s="33"/>
      <c r="D543" s="102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3.5" customHeight="1">
      <c r="A544" s="1"/>
      <c r="B544" s="1"/>
      <c r="C544" s="33"/>
      <c r="D544" s="102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3.5" customHeight="1">
      <c r="A545" s="1"/>
      <c r="B545" s="1"/>
      <c r="C545" s="33"/>
      <c r="D545" s="102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3.5" customHeight="1">
      <c r="A546" s="1"/>
      <c r="B546" s="1"/>
      <c r="C546" s="33"/>
      <c r="D546" s="102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3.5" customHeight="1">
      <c r="A547" s="1"/>
      <c r="B547" s="1"/>
      <c r="C547" s="33"/>
      <c r="D547" s="102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3.5" customHeight="1">
      <c r="A548" s="1"/>
      <c r="B548" s="1"/>
      <c r="C548" s="33"/>
      <c r="D548" s="102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3.5" customHeight="1">
      <c r="A549" s="1"/>
      <c r="B549" s="1"/>
      <c r="C549" s="33"/>
      <c r="D549" s="102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3.5" customHeight="1">
      <c r="A550" s="1"/>
      <c r="B550" s="1"/>
      <c r="C550" s="33"/>
      <c r="D550" s="102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3.5" customHeight="1">
      <c r="A551" s="1"/>
      <c r="B551" s="1"/>
      <c r="C551" s="33"/>
      <c r="D551" s="102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3.5" customHeight="1">
      <c r="A552" s="1"/>
      <c r="B552" s="1"/>
      <c r="C552" s="33"/>
      <c r="D552" s="102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3.5" customHeight="1">
      <c r="A553" s="1"/>
      <c r="B553" s="1"/>
      <c r="C553" s="33"/>
      <c r="D553" s="102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3.5" customHeight="1">
      <c r="A554" s="1"/>
      <c r="B554" s="1"/>
      <c r="C554" s="33"/>
      <c r="D554" s="102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3.5" customHeight="1">
      <c r="A555" s="1"/>
      <c r="B555" s="1"/>
      <c r="C555" s="33"/>
      <c r="D555" s="102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3.5" customHeight="1">
      <c r="A556" s="1"/>
      <c r="B556" s="1"/>
      <c r="C556" s="33"/>
      <c r="D556" s="102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3.5" customHeight="1">
      <c r="A557" s="1"/>
      <c r="B557" s="1"/>
      <c r="C557" s="33"/>
      <c r="D557" s="102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3.5" customHeight="1">
      <c r="A558" s="1"/>
      <c r="B558" s="1"/>
      <c r="C558" s="33"/>
      <c r="D558" s="102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3.5" customHeight="1">
      <c r="A559" s="1"/>
      <c r="B559" s="1"/>
      <c r="C559" s="33"/>
      <c r="D559" s="102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3.5" customHeight="1">
      <c r="A560" s="1"/>
      <c r="B560" s="1"/>
      <c r="C560" s="33"/>
      <c r="D560" s="102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3.5" customHeight="1">
      <c r="A561" s="1"/>
      <c r="B561" s="1"/>
      <c r="C561" s="33"/>
      <c r="D561" s="102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3.5" customHeight="1">
      <c r="A562" s="1"/>
      <c r="B562" s="1"/>
      <c r="C562" s="33"/>
      <c r="D562" s="102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3.5" customHeight="1">
      <c r="A563" s="1"/>
      <c r="B563" s="1"/>
      <c r="C563" s="33"/>
      <c r="D563" s="102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3.5" customHeight="1">
      <c r="A564" s="1"/>
      <c r="B564" s="1"/>
      <c r="C564" s="33"/>
      <c r="D564" s="102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3.5" customHeight="1">
      <c r="A565" s="1"/>
      <c r="B565" s="1"/>
      <c r="C565" s="33"/>
      <c r="D565" s="102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3.5" customHeight="1">
      <c r="A566" s="1"/>
      <c r="B566" s="1"/>
      <c r="C566" s="33"/>
      <c r="D566" s="102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3.5" customHeight="1">
      <c r="A567" s="1"/>
      <c r="B567" s="1"/>
      <c r="C567" s="33"/>
      <c r="D567" s="102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3.5" customHeight="1">
      <c r="A568" s="1"/>
      <c r="B568" s="1"/>
      <c r="C568" s="33"/>
      <c r="D568" s="102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3.5" customHeight="1">
      <c r="A569" s="1"/>
      <c r="B569" s="1"/>
      <c r="C569" s="33"/>
      <c r="D569" s="102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3.5" customHeight="1">
      <c r="A570" s="1"/>
      <c r="B570" s="1"/>
      <c r="C570" s="33"/>
      <c r="D570" s="102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3.5" customHeight="1">
      <c r="A571" s="1"/>
      <c r="B571" s="1"/>
      <c r="C571" s="33"/>
      <c r="D571" s="102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3.5" customHeight="1">
      <c r="A572" s="1"/>
      <c r="B572" s="1"/>
      <c r="C572" s="33"/>
      <c r="D572" s="102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3.5" customHeight="1">
      <c r="A573" s="1"/>
      <c r="B573" s="1"/>
      <c r="C573" s="33"/>
      <c r="D573" s="102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3.5" customHeight="1">
      <c r="A574" s="1"/>
      <c r="B574" s="1"/>
      <c r="C574" s="33"/>
      <c r="D574" s="102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3.5" customHeight="1">
      <c r="A575" s="1"/>
      <c r="B575" s="1"/>
      <c r="C575" s="33"/>
      <c r="D575" s="102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3.5" customHeight="1">
      <c r="A576" s="1"/>
      <c r="B576" s="1"/>
      <c r="C576" s="33"/>
      <c r="D576" s="102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3.5" customHeight="1">
      <c r="A577" s="1"/>
      <c r="B577" s="1"/>
      <c r="C577" s="33"/>
      <c r="D577" s="102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3.5" customHeight="1">
      <c r="A578" s="1"/>
      <c r="B578" s="1"/>
      <c r="C578" s="33"/>
      <c r="D578" s="102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3.5" customHeight="1">
      <c r="A579" s="1"/>
      <c r="B579" s="1"/>
      <c r="C579" s="33"/>
      <c r="D579" s="102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3.5" customHeight="1">
      <c r="A580" s="1"/>
      <c r="B580" s="1"/>
      <c r="C580" s="33"/>
      <c r="D580" s="102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3.5" customHeight="1">
      <c r="A581" s="1"/>
      <c r="B581" s="1"/>
      <c r="C581" s="33"/>
      <c r="D581" s="102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3.5" customHeight="1">
      <c r="A582" s="1"/>
      <c r="B582" s="1"/>
      <c r="C582" s="33"/>
      <c r="D582" s="102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3.5" customHeight="1">
      <c r="A583" s="1"/>
      <c r="B583" s="1"/>
      <c r="C583" s="33"/>
      <c r="D583" s="102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3.5" customHeight="1">
      <c r="A584" s="1"/>
      <c r="B584" s="1"/>
      <c r="C584" s="33"/>
      <c r="D584" s="102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3.5" customHeight="1">
      <c r="A585" s="1"/>
      <c r="B585" s="1"/>
      <c r="C585" s="33"/>
      <c r="D585" s="102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3.5" customHeight="1">
      <c r="A586" s="1"/>
      <c r="B586" s="1"/>
      <c r="C586" s="33"/>
      <c r="D586" s="102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3.5" customHeight="1">
      <c r="A587" s="1"/>
      <c r="B587" s="1"/>
      <c r="C587" s="33"/>
      <c r="D587" s="102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3.5" customHeight="1">
      <c r="A588" s="1"/>
      <c r="B588" s="1"/>
      <c r="C588" s="33"/>
      <c r="D588" s="102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3.5" customHeight="1">
      <c r="A589" s="1"/>
      <c r="B589" s="1"/>
      <c r="C589" s="33"/>
      <c r="D589" s="102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3.5" customHeight="1">
      <c r="A590" s="1"/>
      <c r="B590" s="1"/>
      <c r="C590" s="33"/>
      <c r="D590" s="102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3.5" customHeight="1">
      <c r="A591" s="1"/>
      <c r="B591" s="1"/>
      <c r="C591" s="33"/>
      <c r="D591" s="102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3.5" customHeight="1">
      <c r="A592" s="1"/>
      <c r="B592" s="1"/>
      <c r="C592" s="33"/>
      <c r="D592" s="102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3.5" customHeight="1">
      <c r="A593" s="1"/>
      <c r="B593" s="1"/>
      <c r="C593" s="33"/>
      <c r="D593" s="102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3.5" customHeight="1">
      <c r="A594" s="1"/>
      <c r="B594" s="1"/>
      <c r="C594" s="33"/>
      <c r="D594" s="102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3.5" customHeight="1">
      <c r="A595" s="1"/>
      <c r="B595" s="1"/>
      <c r="C595" s="33"/>
      <c r="D595" s="102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3.5" customHeight="1">
      <c r="A596" s="1"/>
      <c r="B596" s="1"/>
      <c r="C596" s="33"/>
      <c r="D596" s="102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3.5" customHeight="1">
      <c r="A597" s="1"/>
      <c r="B597" s="1"/>
      <c r="C597" s="33"/>
      <c r="D597" s="102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3.5" customHeight="1">
      <c r="A598" s="1"/>
      <c r="B598" s="1"/>
      <c r="C598" s="33"/>
      <c r="D598" s="102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3.5" customHeight="1">
      <c r="A599" s="1"/>
      <c r="B599" s="1"/>
      <c r="C599" s="33"/>
      <c r="D599" s="102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3.5" customHeight="1">
      <c r="A600" s="1"/>
      <c r="B600" s="1"/>
      <c r="C600" s="33"/>
      <c r="D600" s="102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3.5" customHeight="1">
      <c r="A601" s="1"/>
      <c r="B601" s="1"/>
      <c r="C601" s="33"/>
      <c r="D601" s="102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3.5" customHeight="1">
      <c r="A602" s="1"/>
      <c r="B602" s="1"/>
      <c r="C602" s="33"/>
      <c r="D602" s="102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3.5" customHeight="1">
      <c r="A603" s="1"/>
      <c r="B603" s="1"/>
      <c r="C603" s="33"/>
      <c r="D603" s="102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3.5" customHeight="1">
      <c r="A604" s="1"/>
      <c r="B604" s="1"/>
      <c r="C604" s="33"/>
      <c r="D604" s="102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3.5" customHeight="1">
      <c r="A605" s="1"/>
      <c r="B605" s="1"/>
      <c r="C605" s="33"/>
      <c r="D605" s="102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3.5" customHeight="1">
      <c r="A606" s="1"/>
      <c r="B606" s="1"/>
      <c r="C606" s="33"/>
      <c r="D606" s="102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3.5" customHeight="1">
      <c r="A607" s="1"/>
      <c r="B607" s="1"/>
      <c r="C607" s="33"/>
      <c r="D607" s="102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3.5" customHeight="1">
      <c r="A608" s="1"/>
      <c r="B608" s="1"/>
      <c r="C608" s="33"/>
      <c r="D608" s="102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3.5" customHeight="1">
      <c r="A609" s="1"/>
      <c r="B609" s="1"/>
      <c r="C609" s="33"/>
      <c r="D609" s="102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3.5" customHeight="1">
      <c r="A610" s="1"/>
      <c r="B610" s="1"/>
      <c r="C610" s="33"/>
      <c r="D610" s="102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3.5" customHeight="1">
      <c r="A611" s="1"/>
      <c r="B611" s="1"/>
      <c r="C611" s="33"/>
      <c r="D611" s="102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3.5" customHeight="1">
      <c r="A612" s="1"/>
      <c r="B612" s="1"/>
      <c r="C612" s="33"/>
      <c r="D612" s="102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3.5" customHeight="1">
      <c r="A613" s="1"/>
      <c r="B613" s="1"/>
      <c r="C613" s="33"/>
      <c r="D613" s="102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3.5" customHeight="1">
      <c r="A614" s="1"/>
      <c r="B614" s="1"/>
      <c r="C614" s="33"/>
      <c r="D614" s="102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3.5" customHeight="1">
      <c r="A615" s="1"/>
      <c r="B615" s="1"/>
      <c r="C615" s="33"/>
      <c r="D615" s="102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3.5" customHeight="1">
      <c r="A616" s="1"/>
      <c r="B616" s="1"/>
      <c r="C616" s="33"/>
      <c r="D616" s="102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3.5" customHeight="1">
      <c r="A617" s="1"/>
      <c r="B617" s="1"/>
      <c r="C617" s="33"/>
      <c r="D617" s="102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3.5" customHeight="1">
      <c r="A618" s="1"/>
      <c r="B618" s="1"/>
      <c r="C618" s="33"/>
      <c r="D618" s="102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3.5" customHeight="1">
      <c r="A619" s="1"/>
      <c r="B619" s="1"/>
      <c r="C619" s="33"/>
      <c r="D619" s="102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3.5" customHeight="1">
      <c r="A620" s="1"/>
      <c r="B620" s="1"/>
      <c r="C620" s="33"/>
      <c r="D620" s="102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3.5" customHeight="1">
      <c r="A621" s="1"/>
      <c r="B621" s="1"/>
      <c r="C621" s="33"/>
      <c r="D621" s="102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3.5" customHeight="1">
      <c r="A622" s="1"/>
      <c r="B622" s="1"/>
      <c r="C622" s="33"/>
      <c r="D622" s="102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3.5" customHeight="1">
      <c r="A623" s="1"/>
      <c r="B623" s="1"/>
      <c r="C623" s="33"/>
      <c r="D623" s="102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3.5" customHeight="1">
      <c r="A624" s="1"/>
      <c r="B624" s="1"/>
      <c r="C624" s="33"/>
      <c r="D624" s="102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3.5" customHeight="1">
      <c r="A625" s="1"/>
      <c r="B625" s="1"/>
      <c r="C625" s="33"/>
      <c r="D625" s="102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3.5" customHeight="1">
      <c r="A626" s="1"/>
      <c r="B626" s="1"/>
      <c r="C626" s="33"/>
      <c r="D626" s="102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3.5" customHeight="1">
      <c r="A627" s="1"/>
      <c r="B627" s="1"/>
      <c r="C627" s="33"/>
      <c r="D627" s="102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3.5" customHeight="1">
      <c r="A628" s="1"/>
      <c r="B628" s="1"/>
      <c r="C628" s="33"/>
      <c r="D628" s="102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3.5" customHeight="1">
      <c r="A629" s="1"/>
      <c r="B629" s="1"/>
      <c r="C629" s="33"/>
      <c r="D629" s="102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3.5" customHeight="1">
      <c r="A630" s="1"/>
      <c r="B630" s="1"/>
      <c r="C630" s="33"/>
      <c r="D630" s="102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3.5" customHeight="1">
      <c r="A631" s="1"/>
      <c r="B631" s="1"/>
      <c r="C631" s="33"/>
      <c r="D631" s="102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3.5" customHeight="1">
      <c r="A632" s="1"/>
      <c r="B632" s="1"/>
      <c r="C632" s="33"/>
      <c r="D632" s="102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3.5" customHeight="1">
      <c r="A633" s="1"/>
      <c r="B633" s="1"/>
      <c r="C633" s="33"/>
      <c r="D633" s="102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3.5" customHeight="1">
      <c r="A634" s="1"/>
      <c r="B634" s="1"/>
      <c r="C634" s="33"/>
      <c r="D634" s="102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3.5" customHeight="1">
      <c r="A635" s="1"/>
      <c r="B635" s="1"/>
      <c r="C635" s="33"/>
      <c r="D635" s="102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3.5" customHeight="1">
      <c r="A636" s="1"/>
      <c r="B636" s="1"/>
      <c r="C636" s="33"/>
      <c r="D636" s="102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3.5" customHeight="1">
      <c r="A637" s="1"/>
      <c r="B637" s="1"/>
      <c r="C637" s="33"/>
      <c r="D637" s="102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3.5" customHeight="1">
      <c r="A638" s="1"/>
      <c r="B638" s="1"/>
      <c r="C638" s="33"/>
      <c r="D638" s="102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3.5" customHeight="1">
      <c r="A639" s="1"/>
      <c r="B639" s="1"/>
      <c r="C639" s="33"/>
      <c r="D639" s="102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3.5" customHeight="1">
      <c r="A640" s="1"/>
      <c r="B640" s="1"/>
      <c r="C640" s="33"/>
      <c r="D640" s="102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3.5" customHeight="1">
      <c r="A641" s="1"/>
      <c r="B641" s="1"/>
      <c r="C641" s="33"/>
      <c r="D641" s="102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3.5" customHeight="1">
      <c r="A642" s="1"/>
      <c r="B642" s="1"/>
      <c r="C642" s="33"/>
      <c r="D642" s="102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3.5" customHeight="1">
      <c r="A643" s="1"/>
      <c r="B643" s="1"/>
      <c r="C643" s="33"/>
      <c r="D643" s="102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3.5" customHeight="1">
      <c r="A644" s="1"/>
      <c r="B644" s="1"/>
      <c r="C644" s="33"/>
      <c r="D644" s="102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3.5" customHeight="1">
      <c r="A645" s="1"/>
      <c r="B645" s="1"/>
      <c r="C645" s="33"/>
      <c r="D645" s="102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3.5" customHeight="1">
      <c r="A646" s="1"/>
      <c r="B646" s="1"/>
      <c r="C646" s="33"/>
      <c r="D646" s="102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3.5" customHeight="1">
      <c r="A647" s="1"/>
      <c r="B647" s="1"/>
      <c r="C647" s="33"/>
      <c r="D647" s="102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3.5" customHeight="1">
      <c r="A648" s="1"/>
      <c r="B648" s="1"/>
      <c r="C648" s="33"/>
      <c r="D648" s="102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3.5" customHeight="1">
      <c r="A649" s="1"/>
      <c r="B649" s="1"/>
      <c r="C649" s="33"/>
      <c r="D649" s="102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3.5" customHeight="1">
      <c r="A650" s="1"/>
      <c r="B650" s="1"/>
      <c r="C650" s="33"/>
      <c r="D650" s="102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3.5" customHeight="1">
      <c r="A651" s="1"/>
      <c r="B651" s="1"/>
      <c r="C651" s="33"/>
      <c r="D651" s="102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3.5" customHeight="1">
      <c r="A652" s="1"/>
      <c r="B652" s="1"/>
      <c r="C652" s="33"/>
      <c r="D652" s="102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3.5" customHeight="1">
      <c r="A653" s="1"/>
      <c r="B653" s="1"/>
      <c r="C653" s="33"/>
      <c r="D653" s="102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3.5" customHeight="1">
      <c r="A654" s="1"/>
      <c r="B654" s="1"/>
      <c r="C654" s="33"/>
      <c r="D654" s="102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3.5" customHeight="1">
      <c r="A655" s="1"/>
      <c r="B655" s="1"/>
      <c r="C655" s="33"/>
      <c r="D655" s="102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3.5" customHeight="1">
      <c r="A656" s="1"/>
      <c r="B656" s="1"/>
      <c r="C656" s="33"/>
      <c r="D656" s="102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3.5" customHeight="1">
      <c r="A657" s="1"/>
      <c r="B657" s="1"/>
      <c r="C657" s="33"/>
      <c r="D657" s="102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3.5" customHeight="1">
      <c r="A658" s="1"/>
      <c r="B658" s="1"/>
      <c r="C658" s="33"/>
      <c r="D658" s="102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3.5" customHeight="1">
      <c r="A659" s="1"/>
      <c r="B659" s="1"/>
      <c r="C659" s="33"/>
      <c r="D659" s="102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3.5" customHeight="1">
      <c r="A660" s="1"/>
      <c r="B660" s="1"/>
      <c r="C660" s="33"/>
      <c r="D660" s="102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3.5" customHeight="1">
      <c r="A661" s="1"/>
      <c r="B661" s="1"/>
      <c r="C661" s="33"/>
      <c r="D661" s="102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3.5" customHeight="1">
      <c r="A662" s="1"/>
      <c r="B662" s="1"/>
      <c r="C662" s="33"/>
      <c r="D662" s="102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3.5" customHeight="1">
      <c r="A663" s="1"/>
      <c r="B663" s="1"/>
      <c r="C663" s="33"/>
      <c r="D663" s="102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3.5" customHeight="1">
      <c r="A664" s="1"/>
      <c r="B664" s="1"/>
      <c r="C664" s="33"/>
      <c r="D664" s="102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3.5" customHeight="1">
      <c r="A665" s="1"/>
      <c r="B665" s="1"/>
      <c r="C665" s="33"/>
      <c r="D665" s="102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3.5" customHeight="1">
      <c r="A666" s="1"/>
      <c r="B666" s="1"/>
      <c r="C666" s="33"/>
      <c r="D666" s="102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3.5" customHeight="1">
      <c r="A667" s="1"/>
      <c r="B667" s="1"/>
      <c r="C667" s="33"/>
      <c r="D667" s="102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3.5" customHeight="1">
      <c r="A668" s="1"/>
      <c r="B668" s="1"/>
      <c r="C668" s="33"/>
      <c r="D668" s="102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3.5" customHeight="1">
      <c r="A669" s="1"/>
      <c r="B669" s="1"/>
      <c r="C669" s="33"/>
      <c r="D669" s="102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3.5" customHeight="1">
      <c r="A670" s="1"/>
      <c r="B670" s="1"/>
      <c r="C670" s="33"/>
      <c r="D670" s="102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3.5" customHeight="1">
      <c r="A671" s="1"/>
      <c r="B671" s="1"/>
      <c r="C671" s="33"/>
      <c r="D671" s="102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3.5" customHeight="1">
      <c r="A672" s="1"/>
      <c r="B672" s="1"/>
      <c r="C672" s="33"/>
      <c r="D672" s="102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3.5" customHeight="1">
      <c r="A673" s="1"/>
      <c r="B673" s="1"/>
      <c r="C673" s="33"/>
      <c r="D673" s="102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3.5" customHeight="1">
      <c r="A674" s="1"/>
      <c r="B674" s="1"/>
      <c r="C674" s="33"/>
      <c r="D674" s="102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3.5" customHeight="1">
      <c r="A675" s="1"/>
      <c r="B675" s="1"/>
      <c r="C675" s="33"/>
      <c r="D675" s="102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3.5" customHeight="1">
      <c r="A676" s="1"/>
      <c r="B676" s="1"/>
      <c r="C676" s="33"/>
      <c r="D676" s="102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3.5" customHeight="1">
      <c r="A677" s="1"/>
      <c r="B677" s="1"/>
      <c r="C677" s="33"/>
      <c r="D677" s="102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3.5" customHeight="1">
      <c r="A678" s="1"/>
      <c r="B678" s="1"/>
      <c r="C678" s="33"/>
      <c r="D678" s="102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3.5" customHeight="1">
      <c r="A679" s="1"/>
      <c r="B679" s="1"/>
      <c r="C679" s="33"/>
      <c r="D679" s="102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3.5" customHeight="1">
      <c r="A680" s="1"/>
      <c r="B680" s="1"/>
      <c r="C680" s="33"/>
      <c r="D680" s="102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3.5" customHeight="1">
      <c r="A681" s="1"/>
      <c r="B681" s="1"/>
      <c r="C681" s="33"/>
      <c r="D681" s="102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3.5" customHeight="1">
      <c r="A682" s="1"/>
      <c r="B682" s="1"/>
      <c r="C682" s="33"/>
      <c r="D682" s="102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3.5" customHeight="1">
      <c r="A683" s="1"/>
      <c r="B683" s="1"/>
      <c r="C683" s="33"/>
      <c r="D683" s="102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3.5" customHeight="1">
      <c r="A684" s="1"/>
      <c r="B684" s="1"/>
      <c r="C684" s="33"/>
      <c r="D684" s="102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3.5" customHeight="1">
      <c r="A685" s="1"/>
      <c r="B685" s="1"/>
      <c r="C685" s="33"/>
      <c r="D685" s="102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3.5" customHeight="1">
      <c r="A686" s="1"/>
      <c r="B686" s="1"/>
      <c r="C686" s="33"/>
      <c r="D686" s="102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3.5" customHeight="1">
      <c r="A687" s="1"/>
      <c r="B687" s="1"/>
      <c r="C687" s="33"/>
      <c r="D687" s="102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3.5" customHeight="1">
      <c r="A688" s="1"/>
      <c r="B688" s="1"/>
      <c r="C688" s="33"/>
      <c r="D688" s="102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3.5" customHeight="1">
      <c r="A689" s="1"/>
      <c r="B689" s="1"/>
      <c r="C689" s="33"/>
      <c r="D689" s="102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3.5" customHeight="1">
      <c r="A690" s="1"/>
      <c r="B690" s="1"/>
      <c r="C690" s="33"/>
      <c r="D690" s="102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3.5" customHeight="1">
      <c r="A691" s="1"/>
      <c r="B691" s="1"/>
      <c r="C691" s="33"/>
      <c r="D691" s="102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3.5" customHeight="1">
      <c r="A692" s="1"/>
      <c r="B692" s="1"/>
      <c r="C692" s="33"/>
      <c r="D692" s="102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3.5" customHeight="1">
      <c r="A693" s="1"/>
      <c r="B693" s="1"/>
      <c r="C693" s="33"/>
      <c r="D693" s="102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3.5" customHeight="1">
      <c r="A694" s="1"/>
      <c r="B694" s="1"/>
      <c r="C694" s="33"/>
      <c r="D694" s="102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3.5" customHeight="1">
      <c r="A695" s="1"/>
      <c r="B695" s="1"/>
      <c r="C695" s="33"/>
      <c r="D695" s="102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3.5" customHeight="1">
      <c r="A696" s="1"/>
      <c r="B696" s="1"/>
      <c r="C696" s="33"/>
      <c r="D696" s="102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3.5" customHeight="1">
      <c r="A697" s="1"/>
      <c r="B697" s="1"/>
      <c r="C697" s="33"/>
      <c r="D697" s="102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3.5" customHeight="1">
      <c r="A698" s="1"/>
      <c r="B698" s="1"/>
      <c r="C698" s="33"/>
      <c r="D698" s="102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3.5" customHeight="1">
      <c r="A699" s="1"/>
      <c r="B699" s="1"/>
      <c r="C699" s="33"/>
      <c r="D699" s="102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3.5" customHeight="1">
      <c r="A700" s="1"/>
      <c r="B700" s="1"/>
      <c r="C700" s="33"/>
      <c r="D700" s="102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3.5" customHeight="1">
      <c r="A701" s="1"/>
      <c r="B701" s="1"/>
      <c r="C701" s="33"/>
      <c r="D701" s="102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3.5" customHeight="1">
      <c r="A702" s="1"/>
      <c r="B702" s="1"/>
      <c r="C702" s="33"/>
      <c r="D702" s="102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3.5" customHeight="1">
      <c r="A703" s="1"/>
      <c r="B703" s="1"/>
      <c r="C703" s="33"/>
      <c r="D703" s="102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3.5" customHeight="1">
      <c r="A704" s="1"/>
      <c r="B704" s="1"/>
      <c r="C704" s="33"/>
      <c r="D704" s="102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3.5" customHeight="1">
      <c r="A705" s="1"/>
      <c r="B705" s="1"/>
      <c r="C705" s="33"/>
      <c r="D705" s="102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3.5" customHeight="1">
      <c r="A706" s="1"/>
      <c r="B706" s="1"/>
      <c r="C706" s="33"/>
      <c r="D706" s="102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3.5" customHeight="1">
      <c r="A707" s="1"/>
      <c r="B707" s="1"/>
      <c r="C707" s="33"/>
      <c r="D707" s="102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3.5" customHeight="1">
      <c r="A708" s="1"/>
      <c r="B708" s="1"/>
      <c r="C708" s="33"/>
      <c r="D708" s="102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3.5" customHeight="1">
      <c r="A709" s="1"/>
      <c r="B709" s="1"/>
      <c r="C709" s="33"/>
      <c r="D709" s="102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3.5" customHeight="1">
      <c r="A710" s="1"/>
      <c r="B710" s="1"/>
      <c r="C710" s="33"/>
      <c r="D710" s="102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3.5" customHeight="1">
      <c r="A711" s="1"/>
      <c r="B711" s="1"/>
      <c r="C711" s="33"/>
      <c r="D711" s="102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3.5" customHeight="1">
      <c r="A712" s="1"/>
      <c r="B712" s="1"/>
      <c r="C712" s="33"/>
      <c r="D712" s="102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3.5" customHeight="1">
      <c r="A713" s="1"/>
      <c r="B713" s="1"/>
      <c r="C713" s="33"/>
      <c r="D713" s="102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3.5" customHeight="1">
      <c r="A714" s="1"/>
      <c r="B714" s="1"/>
      <c r="C714" s="33"/>
      <c r="D714" s="102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3.5" customHeight="1">
      <c r="A715" s="1"/>
      <c r="B715" s="1"/>
      <c r="C715" s="33"/>
      <c r="D715" s="102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3.5" customHeight="1">
      <c r="A716" s="1"/>
      <c r="B716" s="1"/>
      <c r="C716" s="33"/>
      <c r="D716" s="102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3.5" customHeight="1">
      <c r="A717" s="1"/>
      <c r="B717" s="1"/>
      <c r="C717" s="33"/>
      <c r="D717" s="102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3.5" customHeight="1">
      <c r="A718" s="1"/>
      <c r="B718" s="1"/>
      <c r="C718" s="33"/>
      <c r="D718" s="102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3.5" customHeight="1">
      <c r="A719" s="1"/>
      <c r="B719" s="1"/>
      <c r="C719" s="33"/>
      <c r="D719" s="102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3.5" customHeight="1">
      <c r="A720" s="1"/>
      <c r="B720" s="1"/>
      <c r="C720" s="33"/>
      <c r="D720" s="102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3.5" customHeight="1">
      <c r="A721" s="1"/>
      <c r="B721" s="1"/>
      <c r="C721" s="33"/>
      <c r="D721" s="102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3.5" customHeight="1">
      <c r="A722" s="1"/>
      <c r="B722" s="1"/>
      <c r="C722" s="33"/>
      <c r="D722" s="102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3.5" customHeight="1">
      <c r="A723" s="1"/>
      <c r="B723" s="1"/>
      <c r="C723" s="33"/>
      <c r="D723" s="102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3.5" customHeight="1">
      <c r="A724" s="1"/>
      <c r="B724" s="1"/>
      <c r="C724" s="33"/>
      <c r="D724" s="102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3.5" customHeight="1">
      <c r="A725" s="1"/>
      <c r="B725" s="1"/>
      <c r="C725" s="33"/>
      <c r="D725" s="102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3.5" customHeight="1">
      <c r="A726" s="1"/>
      <c r="B726" s="1"/>
      <c r="C726" s="33"/>
      <c r="D726" s="102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3.5" customHeight="1">
      <c r="A727" s="1"/>
      <c r="B727" s="1"/>
      <c r="C727" s="33"/>
      <c r="D727" s="102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3.5" customHeight="1">
      <c r="A728" s="1"/>
      <c r="B728" s="1"/>
      <c r="C728" s="33"/>
      <c r="D728" s="102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3.5" customHeight="1">
      <c r="A729" s="1"/>
      <c r="B729" s="1"/>
      <c r="C729" s="33"/>
      <c r="D729" s="102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3.5" customHeight="1">
      <c r="A730" s="1"/>
      <c r="B730" s="1"/>
      <c r="C730" s="33"/>
      <c r="D730" s="102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3.5" customHeight="1">
      <c r="A731" s="1"/>
      <c r="B731" s="1"/>
      <c r="C731" s="33"/>
      <c r="D731" s="102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3.5" customHeight="1">
      <c r="A732" s="1"/>
      <c r="B732" s="1"/>
      <c r="C732" s="33"/>
      <c r="D732" s="102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3.5" customHeight="1">
      <c r="A733" s="1"/>
      <c r="B733" s="1"/>
      <c r="C733" s="33"/>
      <c r="D733" s="102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3.5" customHeight="1">
      <c r="A734" s="1"/>
      <c r="B734" s="1"/>
      <c r="C734" s="33"/>
      <c r="D734" s="102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3.5" customHeight="1">
      <c r="A735" s="1"/>
      <c r="B735" s="1"/>
      <c r="C735" s="33"/>
      <c r="D735" s="102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3.5" customHeight="1">
      <c r="A736" s="1"/>
      <c r="B736" s="1"/>
      <c r="C736" s="33"/>
      <c r="D736" s="102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3.5" customHeight="1">
      <c r="A737" s="1"/>
      <c r="B737" s="1"/>
      <c r="C737" s="33"/>
      <c r="D737" s="102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3.5" customHeight="1">
      <c r="A738" s="1"/>
      <c r="B738" s="1"/>
      <c r="C738" s="33"/>
      <c r="D738" s="102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3.5" customHeight="1">
      <c r="A739" s="1"/>
      <c r="B739" s="1"/>
      <c r="C739" s="33"/>
      <c r="D739" s="102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3.5" customHeight="1">
      <c r="A740" s="1"/>
      <c r="B740" s="1"/>
      <c r="C740" s="33"/>
      <c r="D740" s="102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3.5" customHeight="1">
      <c r="A741" s="1"/>
      <c r="B741" s="1"/>
      <c r="C741" s="33"/>
      <c r="D741" s="102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3.5" customHeight="1">
      <c r="A742" s="1"/>
      <c r="B742" s="1"/>
      <c r="C742" s="33"/>
      <c r="D742" s="102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3.5" customHeight="1">
      <c r="A743" s="1"/>
      <c r="B743" s="1"/>
      <c r="C743" s="33"/>
      <c r="D743" s="102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3.5" customHeight="1">
      <c r="A744" s="1"/>
      <c r="B744" s="1"/>
      <c r="C744" s="33"/>
      <c r="D744" s="102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3.5" customHeight="1">
      <c r="A745" s="1"/>
      <c r="B745" s="1"/>
      <c r="C745" s="33"/>
      <c r="D745" s="102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3.5" customHeight="1">
      <c r="A746" s="1"/>
      <c r="B746" s="1"/>
      <c r="C746" s="33"/>
      <c r="D746" s="102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3.5" customHeight="1">
      <c r="A747" s="1"/>
      <c r="B747" s="1"/>
      <c r="C747" s="33"/>
      <c r="D747" s="102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3.5" customHeight="1">
      <c r="A748" s="1"/>
      <c r="B748" s="1"/>
      <c r="C748" s="33"/>
      <c r="D748" s="102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3.5" customHeight="1">
      <c r="A749" s="1"/>
      <c r="B749" s="1"/>
      <c r="C749" s="33"/>
      <c r="D749" s="102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3.5" customHeight="1">
      <c r="A750" s="1"/>
      <c r="B750" s="1"/>
      <c r="C750" s="33"/>
      <c r="D750" s="102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3.5" customHeight="1">
      <c r="A751" s="1"/>
      <c r="B751" s="1"/>
      <c r="C751" s="33"/>
      <c r="D751" s="102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3.5" customHeight="1">
      <c r="A752" s="1"/>
      <c r="B752" s="1"/>
      <c r="C752" s="33"/>
      <c r="D752" s="102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3.5" customHeight="1">
      <c r="A753" s="1"/>
      <c r="B753" s="1"/>
      <c r="C753" s="33"/>
      <c r="D753" s="102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3.5" customHeight="1">
      <c r="A754" s="1"/>
      <c r="B754" s="1"/>
      <c r="C754" s="33"/>
      <c r="D754" s="102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3.5" customHeight="1">
      <c r="A755" s="1"/>
      <c r="B755" s="1"/>
      <c r="C755" s="33"/>
      <c r="D755" s="102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3.5" customHeight="1">
      <c r="A756" s="1"/>
      <c r="B756" s="1"/>
      <c r="C756" s="33"/>
      <c r="D756" s="102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3.5" customHeight="1">
      <c r="A757" s="1"/>
      <c r="B757" s="1"/>
      <c r="C757" s="33"/>
      <c r="D757" s="102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3.5" customHeight="1">
      <c r="A758" s="1"/>
      <c r="B758" s="1"/>
      <c r="C758" s="33"/>
      <c r="D758" s="102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3.5" customHeight="1">
      <c r="A759" s="1"/>
      <c r="B759" s="1"/>
      <c r="C759" s="33"/>
      <c r="D759" s="102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3.5" customHeight="1">
      <c r="A760" s="1"/>
      <c r="B760" s="1"/>
      <c r="C760" s="33"/>
      <c r="D760" s="102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3.5" customHeight="1">
      <c r="A761" s="1"/>
      <c r="B761" s="1"/>
      <c r="C761" s="33"/>
      <c r="D761" s="102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3.5" customHeight="1">
      <c r="A762" s="1"/>
      <c r="B762" s="1"/>
      <c r="C762" s="33"/>
      <c r="D762" s="102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3.5" customHeight="1">
      <c r="A763" s="1"/>
      <c r="B763" s="1"/>
      <c r="C763" s="33"/>
      <c r="D763" s="102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3.5" customHeight="1">
      <c r="A764" s="1"/>
      <c r="B764" s="1"/>
      <c r="C764" s="33"/>
      <c r="D764" s="102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3.5" customHeight="1">
      <c r="A765" s="1"/>
      <c r="B765" s="1"/>
      <c r="C765" s="33"/>
      <c r="D765" s="102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3.5" customHeight="1">
      <c r="A766" s="1"/>
      <c r="B766" s="1"/>
      <c r="C766" s="33"/>
      <c r="D766" s="102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3.5" customHeight="1">
      <c r="A767" s="1"/>
      <c r="B767" s="1"/>
      <c r="C767" s="33"/>
      <c r="D767" s="102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3.5" customHeight="1">
      <c r="A768" s="1"/>
      <c r="B768" s="1"/>
      <c r="C768" s="33"/>
      <c r="D768" s="102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3.5" customHeight="1">
      <c r="A769" s="1"/>
      <c r="B769" s="1"/>
      <c r="C769" s="33"/>
      <c r="D769" s="102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3.5" customHeight="1">
      <c r="A770" s="1"/>
      <c r="B770" s="1"/>
      <c r="C770" s="33"/>
      <c r="D770" s="102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3.5" customHeight="1">
      <c r="A771" s="1"/>
      <c r="B771" s="1"/>
      <c r="C771" s="33"/>
      <c r="D771" s="102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3.5" customHeight="1">
      <c r="A772" s="1"/>
      <c r="B772" s="1"/>
      <c r="C772" s="33"/>
      <c r="D772" s="102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3.5" customHeight="1">
      <c r="A773" s="1"/>
      <c r="B773" s="1"/>
      <c r="C773" s="33"/>
      <c r="D773" s="102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3.5" customHeight="1">
      <c r="A774" s="1"/>
      <c r="B774" s="1"/>
      <c r="C774" s="33"/>
      <c r="D774" s="102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3.5" customHeight="1">
      <c r="A775" s="1"/>
      <c r="B775" s="1"/>
      <c r="C775" s="33"/>
      <c r="D775" s="102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3.5" customHeight="1">
      <c r="A776" s="1"/>
      <c r="B776" s="1"/>
      <c r="C776" s="33"/>
      <c r="D776" s="102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3.5" customHeight="1">
      <c r="A777" s="1"/>
      <c r="B777" s="1"/>
      <c r="C777" s="33"/>
      <c r="D777" s="102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3.5" customHeight="1">
      <c r="A778" s="1"/>
      <c r="B778" s="1"/>
      <c r="C778" s="33"/>
      <c r="D778" s="102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3.5" customHeight="1">
      <c r="A779" s="1"/>
      <c r="B779" s="1"/>
      <c r="C779" s="33"/>
      <c r="D779" s="102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3.5" customHeight="1">
      <c r="A780" s="1"/>
      <c r="B780" s="1"/>
      <c r="C780" s="33"/>
      <c r="D780" s="102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3.5" customHeight="1">
      <c r="A781" s="1"/>
      <c r="B781" s="1"/>
      <c r="C781" s="33"/>
      <c r="D781" s="102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3.5" customHeight="1">
      <c r="A782" s="1"/>
      <c r="B782" s="1"/>
      <c r="C782" s="33"/>
      <c r="D782" s="102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3.5" customHeight="1">
      <c r="A783" s="1"/>
      <c r="B783" s="1"/>
      <c r="C783" s="33"/>
      <c r="D783" s="102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3.5" customHeight="1">
      <c r="A784" s="1"/>
      <c r="B784" s="1"/>
      <c r="C784" s="33"/>
      <c r="D784" s="102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3.5" customHeight="1">
      <c r="A785" s="1"/>
      <c r="B785" s="1"/>
      <c r="C785" s="33"/>
      <c r="D785" s="102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3.5" customHeight="1">
      <c r="A786" s="1"/>
      <c r="B786" s="1"/>
      <c r="C786" s="33"/>
      <c r="D786" s="102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3.5" customHeight="1">
      <c r="A787" s="1"/>
      <c r="B787" s="1"/>
      <c r="C787" s="33"/>
      <c r="D787" s="102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3.5" customHeight="1">
      <c r="A788" s="1"/>
      <c r="B788" s="1"/>
      <c r="C788" s="33"/>
      <c r="D788" s="102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3.5" customHeight="1">
      <c r="A789" s="1"/>
      <c r="B789" s="1"/>
      <c r="C789" s="33"/>
      <c r="D789" s="102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3.5" customHeight="1">
      <c r="A790" s="1"/>
      <c r="B790" s="1"/>
      <c r="C790" s="33"/>
      <c r="D790" s="102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3.5" customHeight="1">
      <c r="A791" s="1"/>
      <c r="B791" s="1"/>
      <c r="C791" s="33"/>
      <c r="D791" s="102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3.5" customHeight="1">
      <c r="A792" s="1"/>
      <c r="B792" s="1"/>
      <c r="C792" s="33"/>
      <c r="D792" s="102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3.5" customHeight="1">
      <c r="A793" s="1"/>
      <c r="B793" s="1"/>
      <c r="C793" s="33"/>
      <c r="D793" s="102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3.5" customHeight="1">
      <c r="A794" s="1"/>
      <c r="B794" s="1"/>
      <c r="C794" s="33"/>
      <c r="D794" s="102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3.5" customHeight="1">
      <c r="A795" s="1"/>
      <c r="B795" s="1"/>
      <c r="C795" s="33"/>
      <c r="D795" s="102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3.5" customHeight="1">
      <c r="A796" s="1"/>
      <c r="B796" s="1"/>
      <c r="C796" s="33"/>
      <c r="D796" s="102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3.5" customHeight="1">
      <c r="A797" s="1"/>
      <c r="B797" s="1"/>
      <c r="C797" s="33"/>
      <c r="D797" s="102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3.5" customHeight="1">
      <c r="A798" s="1"/>
      <c r="B798" s="1"/>
      <c r="C798" s="33"/>
      <c r="D798" s="102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3.5" customHeight="1">
      <c r="A799" s="1"/>
      <c r="B799" s="1"/>
      <c r="C799" s="33"/>
      <c r="D799" s="102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3.5" customHeight="1">
      <c r="A800" s="1"/>
      <c r="B800" s="1"/>
      <c r="C800" s="33"/>
      <c r="D800" s="102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3.5" customHeight="1">
      <c r="A801" s="1"/>
      <c r="B801" s="1"/>
      <c r="C801" s="33"/>
      <c r="D801" s="102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3.5" customHeight="1">
      <c r="A802" s="1"/>
      <c r="B802" s="1"/>
      <c r="C802" s="33"/>
      <c r="D802" s="102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3.5" customHeight="1">
      <c r="A803" s="1"/>
      <c r="B803" s="1"/>
      <c r="C803" s="33"/>
      <c r="D803" s="102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3.5" customHeight="1">
      <c r="A804" s="1"/>
      <c r="B804" s="1"/>
      <c r="C804" s="33"/>
      <c r="D804" s="102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3.5" customHeight="1">
      <c r="A805" s="1"/>
      <c r="B805" s="1"/>
      <c r="C805" s="33"/>
      <c r="D805" s="102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3.5" customHeight="1">
      <c r="A806" s="1"/>
      <c r="B806" s="1"/>
      <c r="C806" s="33"/>
      <c r="D806" s="102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3.5" customHeight="1">
      <c r="A807" s="1"/>
      <c r="B807" s="1"/>
      <c r="C807" s="33"/>
      <c r="D807" s="102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3.5" customHeight="1">
      <c r="A808" s="1"/>
      <c r="B808" s="1"/>
      <c r="C808" s="33"/>
      <c r="D808" s="102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3.5" customHeight="1">
      <c r="A809" s="1"/>
      <c r="B809" s="1"/>
      <c r="C809" s="33"/>
      <c r="D809" s="102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3.5" customHeight="1">
      <c r="A810" s="1"/>
      <c r="B810" s="1"/>
      <c r="C810" s="33"/>
      <c r="D810" s="102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3.5" customHeight="1">
      <c r="A811" s="1"/>
      <c r="B811" s="1"/>
      <c r="C811" s="33"/>
      <c r="D811" s="102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3.5" customHeight="1">
      <c r="A812" s="1"/>
      <c r="B812" s="1"/>
      <c r="C812" s="33"/>
      <c r="D812" s="102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3.5" customHeight="1">
      <c r="A813" s="1"/>
      <c r="B813" s="1"/>
      <c r="C813" s="33"/>
      <c r="D813" s="102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3.5" customHeight="1">
      <c r="A814" s="1"/>
      <c r="B814" s="1"/>
      <c r="C814" s="33"/>
      <c r="D814" s="102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3.5" customHeight="1">
      <c r="A815" s="1"/>
      <c r="B815" s="1"/>
      <c r="C815" s="33"/>
      <c r="D815" s="102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3.5" customHeight="1">
      <c r="A816" s="1"/>
      <c r="B816" s="1"/>
      <c r="C816" s="33"/>
      <c r="D816" s="102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3.5" customHeight="1">
      <c r="A817" s="1"/>
      <c r="B817" s="1"/>
      <c r="C817" s="33"/>
      <c r="D817" s="102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3.5" customHeight="1">
      <c r="A818" s="1"/>
      <c r="B818" s="1"/>
      <c r="C818" s="33"/>
      <c r="D818" s="102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3.5" customHeight="1">
      <c r="A819" s="1"/>
      <c r="B819" s="1"/>
      <c r="C819" s="33"/>
      <c r="D819" s="102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3.5" customHeight="1">
      <c r="A820" s="1"/>
      <c r="B820" s="1"/>
      <c r="C820" s="33"/>
      <c r="D820" s="102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3.5" customHeight="1">
      <c r="A821" s="1"/>
      <c r="B821" s="1"/>
      <c r="C821" s="33"/>
      <c r="D821" s="102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3.5" customHeight="1">
      <c r="A822" s="1"/>
      <c r="B822" s="1"/>
      <c r="C822" s="33"/>
      <c r="D822" s="102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3.5" customHeight="1">
      <c r="A823" s="1"/>
      <c r="B823" s="1"/>
      <c r="C823" s="33"/>
      <c r="D823" s="102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3.5" customHeight="1">
      <c r="A824" s="1"/>
      <c r="B824" s="1"/>
      <c r="C824" s="33"/>
      <c r="D824" s="102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3.5" customHeight="1">
      <c r="A825" s="1"/>
      <c r="B825" s="1"/>
      <c r="C825" s="33"/>
      <c r="D825" s="102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3.5" customHeight="1">
      <c r="A826" s="1"/>
      <c r="B826" s="1"/>
      <c r="C826" s="33"/>
      <c r="D826" s="102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3.5" customHeight="1">
      <c r="A827" s="1"/>
      <c r="B827" s="1"/>
      <c r="C827" s="33"/>
      <c r="D827" s="102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3.5" customHeight="1">
      <c r="A828" s="1"/>
      <c r="B828" s="1"/>
      <c r="C828" s="33"/>
      <c r="D828" s="102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3.5" customHeight="1">
      <c r="A829" s="1"/>
      <c r="B829" s="1"/>
      <c r="C829" s="33"/>
      <c r="D829" s="102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3.5" customHeight="1">
      <c r="A830" s="1"/>
      <c r="B830" s="1"/>
      <c r="C830" s="33"/>
      <c r="D830" s="102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3.5" customHeight="1">
      <c r="A831" s="1"/>
      <c r="B831" s="1"/>
      <c r="C831" s="33"/>
      <c r="D831" s="102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3.5" customHeight="1">
      <c r="A832" s="1"/>
      <c r="B832" s="1"/>
      <c r="C832" s="33"/>
      <c r="D832" s="102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3.5" customHeight="1">
      <c r="A833" s="1"/>
      <c r="B833" s="1"/>
      <c r="C833" s="33"/>
      <c r="D833" s="102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3.5" customHeight="1">
      <c r="A834" s="1"/>
      <c r="B834" s="1"/>
      <c r="C834" s="33"/>
      <c r="D834" s="102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3.5" customHeight="1">
      <c r="A835" s="1"/>
      <c r="B835" s="1"/>
      <c r="C835" s="33"/>
      <c r="D835" s="102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3.5" customHeight="1">
      <c r="A836" s="1"/>
      <c r="B836" s="1"/>
      <c r="C836" s="33"/>
      <c r="D836" s="102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3.5" customHeight="1">
      <c r="A837" s="1"/>
      <c r="B837" s="1"/>
      <c r="C837" s="33"/>
      <c r="D837" s="102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3.5" customHeight="1">
      <c r="A838" s="1"/>
      <c r="B838" s="1"/>
      <c r="C838" s="33"/>
      <c r="D838" s="102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3.5" customHeight="1">
      <c r="A839" s="1"/>
      <c r="B839" s="1"/>
      <c r="C839" s="33"/>
      <c r="D839" s="102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3.5" customHeight="1">
      <c r="A840" s="1"/>
      <c r="B840" s="1"/>
      <c r="C840" s="33"/>
      <c r="D840" s="102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3.5" customHeight="1">
      <c r="A841" s="1"/>
      <c r="B841" s="1"/>
      <c r="C841" s="33"/>
      <c r="D841" s="102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3.5" customHeight="1">
      <c r="A842" s="1"/>
      <c r="B842" s="1"/>
      <c r="C842" s="33"/>
      <c r="D842" s="102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3.5" customHeight="1">
      <c r="A843" s="1"/>
      <c r="B843" s="1"/>
      <c r="C843" s="33"/>
      <c r="D843" s="102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3.5" customHeight="1">
      <c r="A844" s="1"/>
      <c r="B844" s="1"/>
      <c r="C844" s="33"/>
      <c r="D844" s="102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3.5" customHeight="1">
      <c r="A845" s="1"/>
      <c r="B845" s="1"/>
      <c r="C845" s="33"/>
      <c r="D845" s="102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3.5" customHeight="1">
      <c r="A846" s="1"/>
      <c r="B846" s="1"/>
      <c r="C846" s="33"/>
      <c r="D846" s="102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3.5" customHeight="1">
      <c r="A847" s="1"/>
      <c r="B847" s="1"/>
      <c r="C847" s="33"/>
      <c r="D847" s="102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3.5" customHeight="1">
      <c r="A848" s="1"/>
      <c r="B848" s="1"/>
      <c r="C848" s="33"/>
      <c r="D848" s="102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3.5" customHeight="1">
      <c r="A849" s="1"/>
      <c r="B849" s="1"/>
      <c r="C849" s="33"/>
      <c r="D849" s="102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3.5" customHeight="1">
      <c r="A850" s="1"/>
      <c r="B850" s="1"/>
      <c r="C850" s="33"/>
      <c r="D850" s="102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3.5" customHeight="1">
      <c r="A851" s="1"/>
      <c r="B851" s="1"/>
      <c r="C851" s="33"/>
      <c r="D851" s="102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3.5" customHeight="1">
      <c r="A852" s="1"/>
      <c r="B852" s="1"/>
      <c r="C852" s="33"/>
      <c r="D852" s="102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3.5" customHeight="1">
      <c r="A853" s="1"/>
      <c r="B853" s="1"/>
      <c r="C853" s="33"/>
      <c r="D853" s="102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3.5" customHeight="1">
      <c r="A854" s="1"/>
      <c r="B854" s="1"/>
      <c r="C854" s="33"/>
      <c r="D854" s="102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3.5" customHeight="1">
      <c r="A855" s="1"/>
      <c r="B855" s="1"/>
      <c r="C855" s="33"/>
      <c r="D855" s="102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3.5" customHeight="1">
      <c r="A856" s="1"/>
      <c r="B856" s="1"/>
      <c r="C856" s="33"/>
      <c r="D856" s="102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3.5" customHeight="1">
      <c r="A857" s="1"/>
      <c r="B857" s="1"/>
      <c r="C857" s="33"/>
      <c r="D857" s="102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3.5" customHeight="1">
      <c r="A858" s="1"/>
      <c r="B858" s="1"/>
      <c r="C858" s="33"/>
      <c r="D858" s="102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3.5" customHeight="1">
      <c r="A859" s="1"/>
      <c r="B859" s="1"/>
      <c r="C859" s="33"/>
      <c r="D859" s="102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3.5" customHeight="1">
      <c r="A860" s="1"/>
      <c r="B860" s="1"/>
      <c r="C860" s="33"/>
      <c r="D860" s="102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3.5" customHeight="1">
      <c r="A861" s="1"/>
      <c r="B861" s="1"/>
      <c r="C861" s="33"/>
      <c r="D861" s="102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3.5" customHeight="1">
      <c r="A862" s="1"/>
      <c r="B862" s="1"/>
      <c r="C862" s="33"/>
      <c r="D862" s="102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3.5" customHeight="1">
      <c r="A863" s="1"/>
      <c r="B863" s="1"/>
      <c r="C863" s="33"/>
      <c r="D863" s="102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3.5" customHeight="1">
      <c r="A864" s="1"/>
      <c r="B864" s="1"/>
      <c r="C864" s="33"/>
      <c r="D864" s="102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3.5" customHeight="1">
      <c r="A865" s="1"/>
      <c r="B865" s="1"/>
      <c r="C865" s="33"/>
      <c r="D865" s="102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3.5" customHeight="1">
      <c r="A866" s="1"/>
      <c r="B866" s="1"/>
      <c r="C866" s="33"/>
      <c r="D866" s="102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3.5" customHeight="1">
      <c r="A867" s="1"/>
      <c r="B867" s="1"/>
      <c r="C867" s="33"/>
      <c r="D867" s="102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3.5" customHeight="1">
      <c r="A868" s="1"/>
      <c r="B868" s="1"/>
      <c r="C868" s="33"/>
      <c r="D868" s="102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3.5" customHeight="1">
      <c r="A869" s="1"/>
      <c r="B869" s="1"/>
      <c r="C869" s="33"/>
      <c r="D869" s="102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3.5" customHeight="1">
      <c r="A870" s="1"/>
      <c r="B870" s="1"/>
      <c r="C870" s="33"/>
      <c r="D870" s="102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3.5" customHeight="1">
      <c r="A871" s="1"/>
      <c r="B871" s="1"/>
      <c r="C871" s="33"/>
      <c r="D871" s="102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3.5" customHeight="1">
      <c r="A872" s="1"/>
      <c r="B872" s="1"/>
      <c r="C872" s="33"/>
      <c r="D872" s="102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3.5" customHeight="1">
      <c r="A873" s="1"/>
      <c r="B873" s="1"/>
      <c r="C873" s="33"/>
      <c r="D873" s="102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3.5" customHeight="1">
      <c r="A874" s="1"/>
      <c r="B874" s="1"/>
      <c r="C874" s="33"/>
      <c r="D874" s="102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3.5" customHeight="1">
      <c r="A875" s="1"/>
      <c r="B875" s="1"/>
      <c r="C875" s="33"/>
      <c r="D875" s="102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3.5" customHeight="1">
      <c r="A876" s="1"/>
      <c r="B876" s="1"/>
      <c r="C876" s="33"/>
      <c r="D876" s="102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3.5" customHeight="1">
      <c r="A877" s="1"/>
      <c r="B877" s="1"/>
      <c r="C877" s="33"/>
      <c r="D877" s="102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3.5" customHeight="1">
      <c r="A878" s="1"/>
      <c r="B878" s="1"/>
      <c r="C878" s="33"/>
      <c r="D878" s="102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3.5" customHeight="1">
      <c r="A879" s="1"/>
      <c r="B879" s="1"/>
      <c r="C879" s="33"/>
      <c r="D879" s="102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3.5" customHeight="1">
      <c r="A880" s="1"/>
      <c r="B880" s="1"/>
      <c r="C880" s="33"/>
      <c r="D880" s="102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3.5" customHeight="1">
      <c r="A881" s="1"/>
      <c r="B881" s="1"/>
      <c r="C881" s="33"/>
      <c r="D881" s="102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3.5" customHeight="1">
      <c r="A882" s="1"/>
      <c r="B882" s="1"/>
      <c r="C882" s="33"/>
      <c r="D882" s="102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3.5" customHeight="1">
      <c r="A883" s="1"/>
      <c r="B883" s="1"/>
      <c r="C883" s="33"/>
      <c r="D883" s="102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3.5" customHeight="1">
      <c r="A884" s="1"/>
      <c r="B884" s="1"/>
      <c r="C884" s="33"/>
      <c r="D884" s="102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3.5" customHeight="1">
      <c r="A885" s="1"/>
      <c r="B885" s="1"/>
      <c r="C885" s="33"/>
      <c r="D885" s="102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3.5" customHeight="1">
      <c r="A886" s="1"/>
      <c r="B886" s="1"/>
      <c r="C886" s="33"/>
      <c r="D886" s="102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3.5" customHeight="1">
      <c r="A887" s="1"/>
      <c r="B887" s="1"/>
      <c r="C887" s="33"/>
      <c r="D887" s="102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3.5" customHeight="1">
      <c r="A888" s="1"/>
      <c r="B888" s="1"/>
      <c r="C888" s="33"/>
      <c r="D888" s="102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3.5" customHeight="1">
      <c r="A889" s="1"/>
      <c r="B889" s="1"/>
      <c r="C889" s="33"/>
      <c r="D889" s="102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3.5" customHeight="1">
      <c r="A890" s="1"/>
      <c r="B890" s="1"/>
      <c r="C890" s="33"/>
      <c r="D890" s="102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3.5" customHeight="1">
      <c r="A891" s="1"/>
      <c r="B891" s="1"/>
      <c r="C891" s="33"/>
      <c r="D891" s="102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3.5" customHeight="1">
      <c r="A892" s="1"/>
      <c r="B892" s="1"/>
      <c r="C892" s="33"/>
      <c r="D892" s="102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3.5" customHeight="1">
      <c r="A893" s="1"/>
      <c r="B893" s="1"/>
      <c r="C893" s="33"/>
      <c r="D893" s="102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3.5" customHeight="1">
      <c r="A894" s="1"/>
      <c r="B894" s="1"/>
      <c r="C894" s="33"/>
      <c r="D894" s="102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3.5" customHeight="1">
      <c r="A895" s="1"/>
      <c r="B895" s="1"/>
      <c r="C895" s="33"/>
      <c r="D895" s="102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3.5" customHeight="1">
      <c r="A896" s="1"/>
      <c r="B896" s="1"/>
      <c r="C896" s="33"/>
      <c r="D896" s="102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3.5" customHeight="1">
      <c r="A897" s="1"/>
      <c r="B897" s="1"/>
      <c r="C897" s="33"/>
      <c r="D897" s="102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3.5" customHeight="1">
      <c r="A898" s="1"/>
      <c r="B898" s="1"/>
      <c r="C898" s="33"/>
      <c r="D898" s="102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3.5" customHeight="1">
      <c r="A899" s="1"/>
      <c r="B899" s="1"/>
      <c r="C899" s="33"/>
      <c r="D899" s="102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3.5" customHeight="1">
      <c r="A900" s="1"/>
      <c r="B900" s="1"/>
      <c r="C900" s="33"/>
      <c r="D900" s="102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3.5" customHeight="1">
      <c r="A901" s="1"/>
      <c r="B901" s="1"/>
      <c r="C901" s="33"/>
      <c r="D901" s="102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3.5" customHeight="1">
      <c r="A902" s="1"/>
      <c r="B902" s="1"/>
      <c r="C902" s="33"/>
      <c r="D902" s="102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3.5" customHeight="1">
      <c r="A903" s="1"/>
      <c r="B903" s="1"/>
      <c r="C903" s="33"/>
      <c r="D903" s="102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3.5" customHeight="1">
      <c r="A904" s="1"/>
      <c r="B904" s="1"/>
      <c r="C904" s="33"/>
      <c r="D904" s="102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3.5" customHeight="1">
      <c r="A905" s="1"/>
      <c r="B905" s="1"/>
      <c r="C905" s="33"/>
      <c r="D905" s="102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3.5" customHeight="1">
      <c r="A906" s="1"/>
      <c r="B906" s="1"/>
      <c r="C906" s="33"/>
      <c r="D906" s="102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3.5" customHeight="1">
      <c r="A907" s="1"/>
      <c r="B907" s="1"/>
      <c r="C907" s="33"/>
      <c r="D907" s="102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3.5" customHeight="1">
      <c r="A908" s="1"/>
      <c r="B908" s="1"/>
      <c r="C908" s="33"/>
      <c r="D908" s="102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3.5" customHeight="1">
      <c r="A909" s="1"/>
      <c r="B909" s="1"/>
      <c r="C909" s="33"/>
      <c r="D909" s="102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3.5" customHeight="1">
      <c r="A910" s="1"/>
      <c r="B910" s="1"/>
      <c r="C910" s="33"/>
      <c r="D910" s="102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3.5" customHeight="1">
      <c r="A911" s="1"/>
      <c r="B911" s="1"/>
      <c r="C911" s="33"/>
      <c r="D911" s="102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3.5" customHeight="1">
      <c r="A912" s="1"/>
      <c r="B912" s="1"/>
      <c r="C912" s="33"/>
      <c r="D912" s="102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3.5" customHeight="1">
      <c r="A913" s="1"/>
      <c r="B913" s="1"/>
      <c r="C913" s="33"/>
      <c r="D913" s="102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3.5" customHeight="1">
      <c r="A914" s="1"/>
      <c r="B914" s="1"/>
      <c r="C914" s="33"/>
      <c r="D914" s="102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3.5" customHeight="1">
      <c r="A915" s="1"/>
      <c r="B915" s="1"/>
      <c r="C915" s="33"/>
      <c r="D915" s="102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3.5" customHeight="1">
      <c r="A916" s="1"/>
      <c r="B916" s="1"/>
      <c r="C916" s="33"/>
      <c r="D916" s="102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3.5" customHeight="1">
      <c r="A917" s="1"/>
      <c r="B917" s="1"/>
      <c r="C917" s="33"/>
      <c r="D917" s="102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3.5" customHeight="1">
      <c r="A918" s="1"/>
      <c r="B918" s="1"/>
      <c r="C918" s="33"/>
      <c r="D918" s="102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3.5" customHeight="1">
      <c r="A919" s="1"/>
      <c r="B919" s="1"/>
      <c r="C919" s="33"/>
      <c r="D919" s="102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3.5" customHeight="1">
      <c r="A920" s="1"/>
      <c r="B920" s="1"/>
      <c r="C920" s="33"/>
      <c r="D920" s="102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3.5" customHeight="1">
      <c r="A921" s="1"/>
      <c r="B921" s="1"/>
      <c r="C921" s="33"/>
      <c r="D921" s="102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3.5" customHeight="1">
      <c r="A922" s="1"/>
      <c r="B922" s="1"/>
      <c r="C922" s="33"/>
      <c r="D922" s="102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3.5" customHeight="1">
      <c r="A923" s="1"/>
      <c r="B923" s="1"/>
      <c r="C923" s="33"/>
      <c r="D923" s="102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3.5" customHeight="1">
      <c r="A924" s="1"/>
      <c r="B924" s="1"/>
      <c r="C924" s="33"/>
      <c r="D924" s="102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3.5" customHeight="1">
      <c r="A925" s="1"/>
      <c r="B925" s="1"/>
      <c r="C925" s="33"/>
      <c r="D925" s="102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3.5" customHeight="1">
      <c r="A926" s="1"/>
      <c r="B926" s="1"/>
      <c r="C926" s="33"/>
      <c r="D926" s="102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3.5" customHeight="1">
      <c r="A927" s="1"/>
      <c r="B927" s="1"/>
      <c r="C927" s="33"/>
      <c r="D927" s="102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3.5" customHeight="1">
      <c r="A928" s="1"/>
      <c r="B928" s="1"/>
      <c r="C928" s="33"/>
      <c r="D928" s="102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3.5" customHeight="1">
      <c r="A929" s="1"/>
      <c r="B929" s="1"/>
      <c r="C929" s="33"/>
      <c r="D929" s="102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3.5" customHeight="1">
      <c r="A930" s="1"/>
      <c r="B930" s="1"/>
      <c r="C930" s="33"/>
      <c r="D930" s="102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3.5" customHeight="1">
      <c r="A931" s="1"/>
      <c r="B931" s="1"/>
      <c r="C931" s="33"/>
      <c r="D931" s="102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3.5" customHeight="1">
      <c r="A932" s="1"/>
      <c r="B932" s="1"/>
      <c r="C932" s="33"/>
      <c r="D932" s="102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3.5" customHeight="1">
      <c r="A933" s="1"/>
      <c r="B933" s="1"/>
      <c r="C933" s="33"/>
      <c r="D933" s="102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3.5" customHeight="1">
      <c r="A934" s="1"/>
      <c r="B934" s="1"/>
      <c r="C934" s="33"/>
      <c r="D934" s="102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3.5" customHeight="1">
      <c r="A935" s="1"/>
      <c r="B935" s="1"/>
      <c r="C935" s="33"/>
      <c r="D935" s="102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3.5" customHeight="1">
      <c r="A936" s="1"/>
      <c r="B936" s="1"/>
      <c r="C936" s="33"/>
      <c r="D936" s="102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3.5" customHeight="1">
      <c r="A937" s="1"/>
      <c r="B937" s="1"/>
      <c r="C937" s="33"/>
      <c r="D937" s="102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3.5" customHeight="1">
      <c r="A938" s="1"/>
      <c r="B938" s="1"/>
      <c r="C938" s="33"/>
      <c r="D938" s="102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3.5" customHeight="1">
      <c r="A939" s="1"/>
      <c r="B939" s="1"/>
      <c r="C939" s="33"/>
      <c r="D939" s="102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3.5" customHeight="1">
      <c r="A940" s="1"/>
      <c r="B940" s="1"/>
      <c r="C940" s="33"/>
      <c r="D940" s="102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3.5" customHeight="1">
      <c r="A941" s="1"/>
      <c r="B941" s="1"/>
      <c r="C941" s="33"/>
      <c r="D941" s="102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3.5" customHeight="1">
      <c r="A942" s="1"/>
      <c r="B942" s="1"/>
      <c r="C942" s="33"/>
      <c r="D942" s="102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3.5" customHeight="1">
      <c r="A943" s="1"/>
      <c r="B943" s="1"/>
      <c r="C943" s="33"/>
      <c r="D943" s="102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3.5" customHeight="1">
      <c r="A944" s="1"/>
      <c r="B944" s="1"/>
      <c r="C944" s="33"/>
      <c r="D944" s="102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3.5" customHeight="1">
      <c r="A945" s="1"/>
      <c r="B945" s="1"/>
      <c r="C945" s="33"/>
      <c r="D945" s="102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3.5" customHeight="1">
      <c r="A946" s="1"/>
      <c r="B946" s="1"/>
      <c r="C946" s="33"/>
      <c r="D946" s="102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3.5" customHeight="1">
      <c r="A947" s="1"/>
      <c r="B947" s="1"/>
      <c r="C947" s="33"/>
      <c r="D947" s="102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3.5" customHeight="1">
      <c r="A948" s="1"/>
      <c r="B948" s="1"/>
      <c r="C948" s="33"/>
      <c r="D948" s="102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3.5" customHeight="1">
      <c r="A949" s="1"/>
      <c r="B949" s="1"/>
      <c r="C949" s="33"/>
      <c r="D949" s="102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3.5" customHeight="1">
      <c r="A950" s="1"/>
      <c r="B950" s="1"/>
      <c r="C950" s="33"/>
      <c r="D950" s="102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3.5" customHeight="1">
      <c r="A951" s="1"/>
      <c r="B951" s="1"/>
      <c r="C951" s="33"/>
      <c r="D951" s="102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3.5" customHeight="1">
      <c r="A952" s="1"/>
      <c r="B952" s="1"/>
      <c r="C952" s="33"/>
      <c r="D952" s="102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3.5" customHeight="1">
      <c r="A953" s="1"/>
      <c r="B953" s="1"/>
      <c r="C953" s="33"/>
      <c r="D953" s="102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3.5" customHeight="1">
      <c r="A954" s="1"/>
      <c r="B954" s="1"/>
      <c r="C954" s="33"/>
      <c r="D954" s="102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3.5" customHeight="1">
      <c r="A955" s="1"/>
      <c r="B955" s="1"/>
      <c r="C955" s="33"/>
      <c r="D955" s="102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3.5" customHeight="1">
      <c r="A956" s="1"/>
      <c r="B956" s="1"/>
      <c r="C956" s="33"/>
      <c r="D956" s="102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3.5" customHeight="1">
      <c r="A957" s="1"/>
      <c r="B957" s="1"/>
      <c r="C957" s="33"/>
      <c r="D957" s="102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3.5" customHeight="1">
      <c r="A958" s="1"/>
      <c r="B958" s="1"/>
      <c r="C958" s="33"/>
      <c r="D958" s="102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3.5" customHeight="1">
      <c r="A959" s="1"/>
      <c r="B959" s="1"/>
      <c r="C959" s="33"/>
      <c r="D959" s="102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3.5" customHeight="1">
      <c r="A960" s="1"/>
      <c r="B960" s="1"/>
      <c r="C960" s="33"/>
      <c r="D960" s="102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3.5" customHeight="1">
      <c r="A961" s="1"/>
      <c r="B961" s="1"/>
      <c r="C961" s="33"/>
      <c r="D961" s="102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3.5" customHeight="1">
      <c r="A962" s="1"/>
      <c r="B962" s="1"/>
      <c r="C962" s="33"/>
      <c r="D962" s="102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3.5" customHeight="1">
      <c r="A963" s="1"/>
      <c r="B963" s="1"/>
      <c r="C963" s="33"/>
      <c r="D963" s="102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3.5" customHeight="1">
      <c r="A964" s="1"/>
      <c r="B964" s="1"/>
      <c r="C964" s="33"/>
      <c r="D964" s="102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3.5" customHeight="1">
      <c r="A965" s="1"/>
      <c r="B965" s="1"/>
      <c r="C965" s="33"/>
      <c r="D965" s="102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3.5" customHeight="1">
      <c r="A966" s="1"/>
      <c r="B966" s="1"/>
      <c r="C966" s="33"/>
      <c r="D966" s="102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3.5" customHeight="1">
      <c r="A967" s="1"/>
      <c r="B967" s="1"/>
      <c r="C967" s="33"/>
      <c r="D967" s="102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3.5" customHeight="1">
      <c r="A968" s="1"/>
      <c r="B968" s="1"/>
      <c r="C968" s="33"/>
      <c r="D968" s="102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3.5" customHeight="1">
      <c r="A969" s="1"/>
      <c r="B969" s="1"/>
      <c r="C969" s="33"/>
      <c r="D969" s="102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3.5" customHeight="1">
      <c r="A970" s="1"/>
      <c r="B970" s="1"/>
      <c r="C970" s="33"/>
      <c r="D970" s="102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3.5" customHeight="1">
      <c r="A971" s="1"/>
      <c r="B971" s="1"/>
      <c r="C971" s="33"/>
      <c r="D971" s="102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3.5" customHeight="1">
      <c r="A972" s="1"/>
      <c r="B972" s="1"/>
      <c r="C972" s="33"/>
      <c r="D972" s="102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3.5" customHeight="1">
      <c r="A973" s="1"/>
      <c r="B973" s="1"/>
      <c r="C973" s="33"/>
      <c r="D973" s="102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3.5" customHeight="1">
      <c r="A974" s="1"/>
      <c r="B974" s="1"/>
      <c r="C974" s="33"/>
      <c r="D974" s="102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3.5" customHeight="1">
      <c r="A975" s="1"/>
      <c r="B975" s="1"/>
      <c r="C975" s="33"/>
      <c r="D975" s="102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3.5" customHeight="1">
      <c r="A976" s="1"/>
      <c r="B976" s="1"/>
      <c r="C976" s="33"/>
      <c r="D976" s="102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3.5" customHeight="1">
      <c r="A977" s="1"/>
      <c r="B977" s="1"/>
      <c r="C977" s="33"/>
      <c r="D977" s="102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3.5" customHeight="1">
      <c r="A978" s="1"/>
      <c r="B978" s="1"/>
      <c r="C978" s="33"/>
      <c r="D978" s="102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3.5" customHeight="1">
      <c r="A979" s="1"/>
      <c r="B979" s="1"/>
      <c r="C979" s="33"/>
      <c r="D979" s="102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3.5" customHeight="1">
      <c r="A980" s="1"/>
      <c r="B980" s="1"/>
      <c r="C980" s="33"/>
      <c r="D980" s="102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3.5" customHeight="1">
      <c r="A981" s="1"/>
      <c r="B981" s="1"/>
      <c r="C981" s="33"/>
      <c r="D981" s="102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3.5" customHeight="1">
      <c r="A982" s="1"/>
      <c r="B982" s="1"/>
      <c r="C982" s="33"/>
      <c r="D982" s="102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3.5" customHeight="1">
      <c r="A983" s="1"/>
      <c r="B983" s="1"/>
      <c r="C983" s="33"/>
      <c r="D983" s="102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3.5" customHeight="1">
      <c r="A984" s="1"/>
      <c r="B984" s="1"/>
      <c r="C984" s="33"/>
      <c r="D984" s="102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3.5" customHeight="1">
      <c r="A985" s="1"/>
      <c r="B985" s="1"/>
      <c r="C985" s="33"/>
      <c r="D985" s="102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3.5" customHeight="1">
      <c r="A986" s="1"/>
      <c r="B986" s="1"/>
      <c r="C986" s="33"/>
      <c r="D986" s="102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3.5" customHeight="1">
      <c r="A987" s="1"/>
      <c r="B987" s="1"/>
      <c r="C987" s="33"/>
      <c r="D987" s="102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3.5" customHeight="1">
      <c r="A988" s="1"/>
      <c r="B988" s="1"/>
      <c r="C988" s="33"/>
      <c r="D988" s="102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3.5" customHeight="1">
      <c r="A989" s="1"/>
      <c r="B989" s="1"/>
      <c r="C989" s="33"/>
      <c r="D989" s="102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3.5" customHeight="1">
      <c r="A990" s="1"/>
      <c r="B990" s="1"/>
      <c r="C990" s="33"/>
      <c r="D990" s="102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3.5" customHeight="1">
      <c r="A991" s="1"/>
      <c r="B991" s="1"/>
      <c r="C991" s="33"/>
      <c r="D991" s="102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3.5" customHeight="1">
      <c r="A992" s="1"/>
      <c r="B992" s="1"/>
      <c r="C992" s="33"/>
      <c r="D992" s="102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3.5" customHeight="1">
      <c r="A993" s="1"/>
      <c r="B993" s="1"/>
      <c r="C993" s="33"/>
      <c r="D993" s="102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3.5" customHeight="1">
      <c r="A994" s="1"/>
      <c r="B994" s="1"/>
      <c r="C994" s="33"/>
      <c r="D994" s="102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3.5" customHeight="1">
      <c r="A995" s="1"/>
      <c r="B995" s="1"/>
      <c r="C995" s="33"/>
      <c r="D995" s="102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3.5" customHeight="1">
      <c r="A996" s="1"/>
      <c r="B996" s="1"/>
      <c r="C996" s="33"/>
      <c r="D996" s="102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3.5" customHeight="1">
      <c r="A997" s="1"/>
      <c r="B997" s="1"/>
      <c r="C997" s="33"/>
      <c r="D997" s="102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3.5" customHeight="1">
      <c r="A998" s="1"/>
      <c r="B998" s="1"/>
      <c r="C998" s="33"/>
      <c r="D998" s="102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3.5" customHeight="1">
      <c r="A999" s="1"/>
      <c r="B999" s="1"/>
      <c r="C999" s="33"/>
      <c r="D999" s="102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3.5" customHeight="1">
      <c r="A1000" s="1"/>
      <c r="B1000" s="1"/>
      <c r="C1000" s="33"/>
      <c r="D1000" s="102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ht="13.5" customHeight="1">
      <c r="A1001" s="1"/>
      <c r="B1001" s="1"/>
      <c r="C1001" s="33"/>
      <c r="D1001" s="102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ht="13.5" customHeight="1">
      <c r="A1002" s="1"/>
      <c r="B1002" s="1"/>
      <c r="C1002" s="33"/>
      <c r="D1002" s="102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ht="13.5" customHeight="1">
      <c r="A1003" s="1"/>
      <c r="B1003" s="1"/>
      <c r="C1003" s="33"/>
      <c r="D1003" s="102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ht="13.5" customHeight="1">
      <c r="A1004" s="1"/>
      <c r="B1004" s="1"/>
      <c r="C1004" s="33"/>
      <c r="D1004" s="102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ht="13.5" customHeight="1">
      <c r="A1005" s="1"/>
      <c r="B1005" s="1"/>
      <c r="C1005" s="33"/>
      <c r="D1005" s="102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ht="13.5" customHeight="1">
      <c r="A1006" s="1"/>
      <c r="B1006" s="1"/>
      <c r="C1006" s="33"/>
      <c r="D1006" s="102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ht="13.5" customHeight="1">
      <c r="A1007" s="1"/>
      <c r="B1007" s="1"/>
      <c r="C1007" s="33"/>
      <c r="D1007" s="102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ht="13.5" customHeight="1">
      <c r="A1008" s="1"/>
      <c r="B1008" s="1"/>
      <c r="C1008" s="33"/>
      <c r="D1008" s="102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ht="13.5" customHeight="1">
      <c r="A1009" s="1"/>
      <c r="B1009" s="1"/>
      <c r="C1009" s="33"/>
      <c r="D1009" s="102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ht="13.5" customHeight="1">
      <c r="A1010" s="1"/>
      <c r="B1010" s="1"/>
      <c r="C1010" s="33"/>
      <c r="D1010" s="102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ht="13.5" customHeight="1">
      <c r="A1011" s="1"/>
      <c r="B1011" s="1"/>
      <c r="C1011" s="33"/>
      <c r="D1011" s="102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ht="13.5" customHeight="1">
      <c r="A1012" s="1"/>
      <c r="B1012" s="1"/>
      <c r="C1012" s="33"/>
      <c r="D1012" s="102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ht="13.5" customHeight="1">
      <c r="A1013" s="1"/>
      <c r="B1013" s="1"/>
      <c r="C1013" s="33"/>
      <c r="D1013" s="102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ht="13.5" customHeight="1">
      <c r="A1014" s="1"/>
      <c r="B1014" s="1"/>
      <c r="C1014" s="33"/>
      <c r="D1014" s="102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ht="13.5" customHeight="1">
      <c r="A1015" s="1"/>
      <c r="B1015" s="1"/>
      <c r="C1015" s="33"/>
      <c r="D1015" s="102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ht="13.5" customHeight="1">
      <c r="A1016" s="1"/>
      <c r="B1016" s="1"/>
      <c r="C1016" s="33"/>
      <c r="D1016" s="102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ht="13.5" customHeight="1">
      <c r="A1017" s="1"/>
      <c r="B1017" s="1"/>
      <c r="C1017" s="33"/>
      <c r="D1017" s="102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ht="13.5" customHeight="1">
      <c r="A1018" s="1"/>
      <c r="B1018" s="1"/>
      <c r="C1018" s="33"/>
      <c r="D1018" s="102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ht="13.5" customHeight="1">
      <c r="A1019" s="1"/>
      <c r="B1019" s="1"/>
      <c r="C1019" s="33"/>
      <c r="D1019" s="102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ht="13.5" customHeight="1">
      <c r="A1020" s="1"/>
      <c r="B1020" s="1"/>
      <c r="C1020" s="33"/>
      <c r="D1020" s="102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</sheetData>
  <mergeCells count="29">
    <mergeCell ref="B1:C1"/>
    <mergeCell ref="E1:J1"/>
    <mergeCell ref="B2:C2"/>
    <mergeCell ref="F2:I2"/>
    <mergeCell ref="B3:C3"/>
    <mergeCell ref="F3:I3"/>
    <mergeCell ref="F4:I4"/>
    <mergeCell ref="G13:H13"/>
    <mergeCell ref="I13:J13"/>
    <mergeCell ref="L19:L57"/>
    <mergeCell ref="M19:M57"/>
    <mergeCell ref="B14:D14"/>
    <mergeCell ref="B15:D15"/>
    <mergeCell ref="B16:D16"/>
    <mergeCell ref="E16:K16"/>
    <mergeCell ref="B17:D17"/>
    <mergeCell ref="E17:H17"/>
    <mergeCell ref="I17:J17"/>
    <mergeCell ref="A53:B53"/>
    <mergeCell ref="A54:B54"/>
    <mergeCell ref="B177:C177"/>
    <mergeCell ref="B178:C178"/>
    <mergeCell ref="B4:C4"/>
    <mergeCell ref="B5:C5"/>
    <mergeCell ref="B6:C6"/>
    <mergeCell ref="B8:D8"/>
    <mergeCell ref="B9:C9"/>
    <mergeCell ref="B10:C10"/>
    <mergeCell ref="B11:C11"/>
  </mergeCells>
  <printOptions/>
  <pageMargins bottom="0.75" footer="0.0" header="0.0" left="0.7" right="0.7" top="0.75"/>
  <pageSetup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8.0"/>
    <col customWidth="1" min="5" max="5" width="14.71"/>
    <col customWidth="1" min="6" max="26" width="8.0"/>
  </cols>
  <sheetData>
    <row r="2">
      <c r="D2" s="103" t="s">
        <v>112</v>
      </c>
    </row>
    <row r="3" ht="15.75" customHeight="1"/>
    <row r="4" ht="48.0" customHeight="1">
      <c r="D4" s="104" t="s">
        <v>113</v>
      </c>
      <c r="E4" s="105" t="s">
        <v>114</v>
      </c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7"/>
      <c r="Q4" s="105" t="s">
        <v>115</v>
      </c>
      <c r="R4" s="106"/>
      <c r="S4" s="107"/>
    </row>
    <row r="5" ht="142.5" customHeight="1">
      <c r="D5" s="108"/>
      <c r="E5" s="109" t="s">
        <v>116</v>
      </c>
      <c r="F5" s="110" t="s">
        <v>117</v>
      </c>
      <c r="G5" s="111" t="s">
        <v>118</v>
      </c>
      <c r="H5" s="112" t="s">
        <v>119</v>
      </c>
      <c r="I5" s="113" t="s">
        <v>120</v>
      </c>
      <c r="J5" s="114" t="s">
        <v>121</v>
      </c>
      <c r="K5" s="115" t="s">
        <v>122</v>
      </c>
      <c r="L5" s="116" t="s">
        <v>123</v>
      </c>
      <c r="M5" s="117" t="s">
        <v>124</v>
      </c>
      <c r="N5" s="118" t="s">
        <v>125</v>
      </c>
      <c r="O5" s="118" t="s">
        <v>126</v>
      </c>
      <c r="P5" s="119" t="s">
        <v>127</v>
      </c>
      <c r="Q5" s="120" t="s">
        <v>128</v>
      </c>
      <c r="R5" s="120" t="s">
        <v>129</v>
      </c>
      <c r="S5" s="120" t="s">
        <v>130</v>
      </c>
    </row>
    <row r="6" ht="16.5" customHeight="1">
      <c r="D6" s="121" t="s">
        <v>131</v>
      </c>
      <c r="E6" s="122">
        <v>1.0</v>
      </c>
      <c r="F6" s="122">
        <v>2.0</v>
      </c>
      <c r="G6" s="122">
        <v>2.0</v>
      </c>
      <c r="H6" s="122">
        <v>3.0</v>
      </c>
      <c r="I6" s="122">
        <v>1.0</v>
      </c>
      <c r="J6" s="122">
        <v>1.0</v>
      </c>
      <c r="K6" s="122">
        <v>1.0</v>
      </c>
      <c r="L6" s="122">
        <v>3.0</v>
      </c>
      <c r="M6" s="122">
        <v>2.0</v>
      </c>
      <c r="N6" s="122">
        <v>0.0</v>
      </c>
      <c r="O6" s="122">
        <v>2.0</v>
      </c>
      <c r="P6" s="122">
        <v>3.0</v>
      </c>
      <c r="Q6" s="122">
        <v>0.0</v>
      </c>
      <c r="R6" s="123">
        <v>1.0</v>
      </c>
      <c r="S6" s="123">
        <v>3.0</v>
      </c>
    </row>
    <row r="7" ht="16.5" customHeight="1">
      <c r="D7" s="121" t="s">
        <v>132</v>
      </c>
      <c r="E7" s="122">
        <v>1.0</v>
      </c>
      <c r="F7" s="122">
        <v>0.0</v>
      </c>
      <c r="G7" s="122">
        <v>1.0</v>
      </c>
      <c r="H7" s="122">
        <v>2.0</v>
      </c>
      <c r="I7" s="122">
        <v>2.0</v>
      </c>
      <c r="J7" s="122">
        <v>1.0</v>
      </c>
      <c r="K7" s="122">
        <v>2.0</v>
      </c>
      <c r="L7" s="122">
        <v>3.0</v>
      </c>
      <c r="M7" s="122">
        <v>2.0</v>
      </c>
      <c r="N7" s="122">
        <v>1.0</v>
      </c>
      <c r="O7" s="122">
        <v>3.0</v>
      </c>
      <c r="P7" s="122">
        <v>3.0</v>
      </c>
      <c r="Q7" s="122">
        <v>2.0</v>
      </c>
      <c r="R7" s="122">
        <v>3.0</v>
      </c>
      <c r="S7" s="122">
        <v>3.0</v>
      </c>
    </row>
    <row r="8" ht="16.5" customHeight="1">
      <c r="D8" s="121" t="s">
        <v>133</v>
      </c>
      <c r="E8" s="122">
        <v>3.0</v>
      </c>
      <c r="F8" s="122">
        <v>2.0</v>
      </c>
      <c r="G8" s="122">
        <v>3.0</v>
      </c>
      <c r="H8" s="122">
        <v>1.0</v>
      </c>
      <c r="I8" s="122">
        <v>1.0</v>
      </c>
      <c r="J8" s="122">
        <v>3.0</v>
      </c>
      <c r="K8" s="122">
        <v>2.0</v>
      </c>
      <c r="L8" s="122">
        <v>3.0</v>
      </c>
      <c r="M8" s="122">
        <v>3.0</v>
      </c>
      <c r="N8" s="122">
        <v>0.0</v>
      </c>
      <c r="O8" s="122">
        <v>0.0</v>
      </c>
      <c r="P8" s="122">
        <v>2.0</v>
      </c>
      <c r="Q8" s="122">
        <v>0.0</v>
      </c>
      <c r="R8" s="122">
        <v>2.0</v>
      </c>
      <c r="S8" s="122">
        <v>3.0</v>
      </c>
    </row>
    <row r="9" ht="16.5" customHeight="1">
      <c r="D9" s="121" t="s">
        <v>134</v>
      </c>
      <c r="E9" s="122">
        <v>0.0</v>
      </c>
      <c r="F9" s="122">
        <v>1.0</v>
      </c>
      <c r="G9" s="122">
        <v>1.0</v>
      </c>
      <c r="H9" s="122">
        <v>2.0</v>
      </c>
      <c r="I9" s="122">
        <v>0.0</v>
      </c>
      <c r="J9" s="122">
        <v>0.0</v>
      </c>
      <c r="K9" s="122">
        <v>0.0</v>
      </c>
      <c r="L9" s="122">
        <v>1.0</v>
      </c>
      <c r="M9" s="122">
        <v>0.0</v>
      </c>
      <c r="N9" s="122">
        <v>1.0</v>
      </c>
      <c r="O9" s="122">
        <v>1.0</v>
      </c>
      <c r="P9" s="122">
        <v>2.0</v>
      </c>
      <c r="Q9" s="122">
        <v>1.0</v>
      </c>
      <c r="R9" s="122">
        <v>1.0</v>
      </c>
      <c r="S9" s="123">
        <v>0.0</v>
      </c>
    </row>
    <row r="10" ht="16.5" customHeight="1">
      <c r="B10" s="103" t="s">
        <v>135</v>
      </c>
      <c r="D10" s="124" t="s">
        <v>136</v>
      </c>
      <c r="E10" s="125">
        <f t="shared" ref="E10:S10" si="1">IFERROR(AVERAGEIF(E6:E9,"&lt;&gt;0",E6:E9),0)</f>
        <v>1.666666667</v>
      </c>
      <c r="F10" s="125">
        <f t="shared" si="1"/>
        <v>1.666666667</v>
      </c>
      <c r="G10" s="125">
        <f t="shared" si="1"/>
        <v>1.75</v>
      </c>
      <c r="H10" s="125">
        <f t="shared" si="1"/>
        <v>2</v>
      </c>
      <c r="I10" s="125">
        <f t="shared" si="1"/>
        <v>1.333333333</v>
      </c>
      <c r="J10" s="125">
        <f t="shared" si="1"/>
        <v>1.666666667</v>
      </c>
      <c r="K10" s="125">
        <f t="shared" si="1"/>
        <v>1.666666667</v>
      </c>
      <c r="L10" s="125">
        <f t="shared" si="1"/>
        <v>2.5</v>
      </c>
      <c r="M10" s="125">
        <f t="shared" si="1"/>
        <v>2.333333333</v>
      </c>
      <c r="N10" s="125">
        <f t="shared" si="1"/>
        <v>1</v>
      </c>
      <c r="O10" s="125">
        <f t="shared" si="1"/>
        <v>2</v>
      </c>
      <c r="P10" s="125">
        <f t="shared" si="1"/>
        <v>2.5</v>
      </c>
      <c r="Q10" s="125">
        <f t="shared" si="1"/>
        <v>1.5</v>
      </c>
      <c r="R10" s="125">
        <f t="shared" si="1"/>
        <v>1.75</v>
      </c>
      <c r="S10" s="125">
        <f t="shared" si="1"/>
        <v>3</v>
      </c>
    </row>
    <row r="12" ht="15.75" customHeight="1"/>
    <row r="13" ht="48.0" customHeight="1">
      <c r="B13" s="103" t="s">
        <v>137</v>
      </c>
      <c r="D13" s="104" t="s">
        <v>113</v>
      </c>
      <c r="E13" s="105" t="s">
        <v>114</v>
      </c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7"/>
      <c r="Q13" s="105" t="s">
        <v>115</v>
      </c>
      <c r="R13" s="106"/>
      <c r="S13" s="107"/>
    </row>
    <row r="14" ht="142.5" customHeight="1">
      <c r="D14" s="108"/>
      <c r="E14" s="109" t="s">
        <v>116</v>
      </c>
      <c r="F14" s="110" t="s">
        <v>117</v>
      </c>
      <c r="G14" s="111" t="s">
        <v>118</v>
      </c>
      <c r="H14" s="112" t="s">
        <v>119</v>
      </c>
      <c r="I14" s="113" t="s">
        <v>120</v>
      </c>
      <c r="J14" s="114" t="s">
        <v>121</v>
      </c>
      <c r="K14" s="115" t="s">
        <v>122</v>
      </c>
      <c r="L14" s="116" t="s">
        <v>123</v>
      </c>
      <c r="M14" s="117" t="s">
        <v>124</v>
      </c>
      <c r="N14" s="118" t="s">
        <v>125</v>
      </c>
      <c r="O14" s="118" t="s">
        <v>126</v>
      </c>
      <c r="P14" s="119" t="s">
        <v>127</v>
      </c>
      <c r="Q14" s="120" t="s">
        <v>128</v>
      </c>
      <c r="R14" s="120" t="s">
        <v>129</v>
      </c>
      <c r="S14" s="120" t="s">
        <v>130</v>
      </c>
    </row>
    <row r="15" ht="16.5" customHeight="1">
      <c r="C15" s="103">
        <f>'CC11'!N19</f>
        <v>0.2</v>
      </c>
      <c r="D15" s="121" t="s">
        <v>131</v>
      </c>
      <c r="E15" s="122">
        <f t="shared" ref="E15:S15" si="2">($C$15*E6/3)</f>
        <v>0.06666666667</v>
      </c>
      <c r="F15" s="122">
        <f t="shared" si="2"/>
        <v>0.1333333333</v>
      </c>
      <c r="G15" s="122">
        <f t="shared" si="2"/>
        <v>0.1333333333</v>
      </c>
      <c r="H15" s="122">
        <f t="shared" si="2"/>
        <v>0.2</v>
      </c>
      <c r="I15" s="122">
        <f t="shared" si="2"/>
        <v>0.06666666667</v>
      </c>
      <c r="J15" s="122">
        <f t="shared" si="2"/>
        <v>0.06666666667</v>
      </c>
      <c r="K15" s="122">
        <f t="shared" si="2"/>
        <v>0.06666666667</v>
      </c>
      <c r="L15" s="122">
        <f t="shared" si="2"/>
        <v>0.2</v>
      </c>
      <c r="M15" s="122">
        <f t="shared" si="2"/>
        <v>0.1333333333</v>
      </c>
      <c r="N15" s="122">
        <f t="shared" si="2"/>
        <v>0</v>
      </c>
      <c r="O15" s="122">
        <f t="shared" si="2"/>
        <v>0.1333333333</v>
      </c>
      <c r="P15" s="122">
        <f t="shared" si="2"/>
        <v>0.2</v>
      </c>
      <c r="Q15" s="122">
        <f t="shared" si="2"/>
        <v>0</v>
      </c>
      <c r="R15" s="122">
        <f t="shared" si="2"/>
        <v>0.06666666667</v>
      </c>
      <c r="S15" s="122">
        <f t="shared" si="2"/>
        <v>0.2</v>
      </c>
    </row>
    <row r="16" ht="16.5" customHeight="1">
      <c r="D16" s="121" t="s">
        <v>132</v>
      </c>
      <c r="E16" s="122">
        <f t="shared" ref="E16:S16" si="3">($C$15*E7/3)</f>
        <v>0.06666666667</v>
      </c>
      <c r="F16" s="122">
        <f t="shared" si="3"/>
        <v>0</v>
      </c>
      <c r="G16" s="122">
        <f t="shared" si="3"/>
        <v>0.06666666667</v>
      </c>
      <c r="H16" s="122">
        <f t="shared" si="3"/>
        <v>0.1333333333</v>
      </c>
      <c r="I16" s="122">
        <f t="shared" si="3"/>
        <v>0.1333333333</v>
      </c>
      <c r="J16" s="122">
        <f t="shared" si="3"/>
        <v>0.06666666667</v>
      </c>
      <c r="K16" s="122">
        <f t="shared" si="3"/>
        <v>0.1333333333</v>
      </c>
      <c r="L16" s="122">
        <f t="shared" si="3"/>
        <v>0.2</v>
      </c>
      <c r="M16" s="122">
        <f t="shared" si="3"/>
        <v>0.1333333333</v>
      </c>
      <c r="N16" s="122">
        <f t="shared" si="3"/>
        <v>0.06666666667</v>
      </c>
      <c r="O16" s="122">
        <f t="shared" si="3"/>
        <v>0.2</v>
      </c>
      <c r="P16" s="122">
        <f t="shared" si="3"/>
        <v>0.2</v>
      </c>
      <c r="Q16" s="122">
        <f t="shared" si="3"/>
        <v>0.1333333333</v>
      </c>
      <c r="R16" s="122">
        <f t="shared" si="3"/>
        <v>0.2</v>
      </c>
      <c r="S16" s="122">
        <f t="shared" si="3"/>
        <v>0.2</v>
      </c>
    </row>
    <row r="17" ht="16.5" customHeight="1">
      <c r="D17" s="121" t="s">
        <v>133</v>
      </c>
      <c r="E17" s="122">
        <f t="shared" ref="E17:S17" si="4">($C$15*E8/3)</f>
        <v>0.2</v>
      </c>
      <c r="F17" s="122">
        <f t="shared" si="4"/>
        <v>0.1333333333</v>
      </c>
      <c r="G17" s="122">
        <f t="shared" si="4"/>
        <v>0.2</v>
      </c>
      <c r="H17" s="122">
        <f t="shared" si="4"/>
        <v>0.06666666667</v>
      </c>
      <c r="I17" s="122">
        <f t="shared" si="4"/>
        <v>0.06666666667</v>
      </c>
      <c r="J17" s="122">
        <f t="shared" si="4"/>
        <v>0.2</v>
      </c>
      <c r="K17" s="122">
        <f t="shared" si="4"/>
        <v>0.1333333333</v>
      </c>
      <c r="L17" s="122">
        <f t="shared" si="4"/>
        <v>0.2</v>
      </c>
      <c r="M17" s="122">
        <f t="shared" si="4"/>
        <v>0.2</v>
      </c>
      <c r="N17" s="122">
        <f t="shared" si="4"/>
        <v>0</v>
      </c>
      <c r="O17" s="122">
        <f t="shared" si="4"/>
        <v>0</v>
      </c>
      <c r="P17" s="122">
        <f t="shared" si="4"/>
        <v>0.1333333333</v>
      </c>
      <c r="Q17" s="122">
        <f t="shared" si="4"/>
        <v>0</v>
      </c>
      <c r="R17" s="122">
        <f t="shared" si="4"/>
        <v>0.1333333333</v>
      </c>
      <c r="S17" s="122">
        <f t="shared" si="4"/>
        <v>0.2</v>
      </c>
    </row>
    <row r="18" ht="16.5" customHeight="1">
      <c r="D18" s="121" t="s">
        <v>134</v>
      </c>
      <c r="E18" s="122">
        <f t="shared" ref="E18:S18" si="5">($C$15*E9/3)</f>
        <v>0</v>
      </c>
      <c r="F18" s="122">
        <f t="shared" si="5"/>
        <v>0.06666666667</v>
      </c>
      <c r="G18" s="122">
        <f t="shared" si="5"/>
        <v>0.06666666667</v>
      </c>
      <c r="H18" s="122">
        <f t="shared" si="5"/>
        <v>0.1333333333</v>
      </c>
      <c r="I18" s="122">
        <f t="shared" si="5"/>
        <v>0</v>
      </c>
      <c r="J18" s="122">
        <f t="shared" si="5"/>
        <v>0</v>
      </c>
      <c r="K18" s="122">
        <f t="shared" si="5"/>
        <v>0</v>
      </c>
      <c r="L18" s="122">
        <f t="shared" si="5"/>
        <v>0.06666666667</v>
      </c>
      <c r="M18" s="122">
        <f t="shared" si="5"/>
        <v>0</v>
      </c>
      <c r="N18" s="122">
        <f t="shared" si="5"/>
        <v>0.06666666667</v>
      </c>
      <c r="O18" s="122">
        <f t="shared" si="5"/>
        <v>0.06666666667</v>
      </c>
      <c r="P18" s="122">
        <f t="shared" si="5"/>
        <v>0.1333333333</v>
      </c>
      <c r="Q18" s="122">
        <f t="shared" si="5"/>
        <v>0.06666666667</v>
      </c>
      <c r="R18" s="122">
        <f t="shared" si="5"/>
        <v>0.06666666667</v>
      </c>
      <c r="S18" s="122">
        <f t="shared" si="5"/>
        <v>0</v>
      </c>
    </row>
    <row r="19" ht="16.5" customHeight="1">
      <c r="D19" s="124" t="s">
        <v>136</v>
      </c>
      <c r="E19" s="125">
        <f t="shared" ref="E19:S19" si="6">IFERROR(AVERAGEIF(E15:E18,"&lt;&gt;0",E15:E18),0)</f>
        <v>0.1111111111</v>
      </c>
      <c r="F19" s="125">
        <f t="shared" si="6"/>
        <v>0.1111111111</v>
      </c>
      <c r="G19" s="125">
        <f t="shared" si="6"/>
        <v>0.1166666667</v>
      </c>
      <c r="H19" s="125">
        <f t="shared" si="6"/>
        <v>0.1333333333</v>
      </c>
      <c r="I19" s="125">
        <f t="shared" si="6"/>
        <v>0.08888888889</v>
      </c>
      <c r="J19" s="125">
        <f t="shared" si="6"/>
        <v>0.1111111111</v>
      </c>
      <c r="K19" s="125">
        <f t="shared" si="6"/>
        <v>0.1111111111</v>
      </c>
      <c r="L19" s="125">
        <f t="shared" si="6"/>
        <v>0.1666666667</v>
      </c>
      <c r="M19" s="125">
        <f t="shared" si="6"/>
        <v>0.1555555556</v>
      </c>
      <c r="N19" s="125">
        <f t="shared" si="6"/>
        <v>0.06666666667</v>
      </c>
      <c r="O19" s="125">
        <f t="shared" si="6"/>
        <v>0.1333333333</v>
      </c>
      <c r="P19" s="125">
        <f t="shared" si="6"/>
        <v>0.1666666667</v>
      </c>
      <c r="Q19" s="125">
        <f t="shared" si="6"/>
        <v>0.1</v>
      </c>
      <c r="R19" s="125">
        <f t="shared" si="6"/>
        <v>0.1166666667</v>
      </c>
      <c r="S19" s="125">
        <f t="shared" si="6"/>
        <v>0.2</v>
      </c>
    </row>
    <row r="21" ht="15.75" customHeight="1"/>
    <row r="22" ht="15.75" customHeight="1">
      <c r="B22" s="126" t="s">
        <v>135</v>
      </c>
      <c r="C22" s="127"/>
      <c r="D22" s="128" t="s">
        <v>136</v>
      </c>
      <c r="E22" s="129">
        <f t="shared" ref="E22:S22" si="7">E10</f>
        <v>1.666666667</v>
      </c>
      <c r="F22" s="129">
        <f t="shared" si="7"/>
        <v>1.666666667</v>
      </c>
      <c r="G22" s="129">
        <f t="shared" si="7"/>
        <v>1.75</v>
      </c>
      <c r="H22" s="129">
        <f t="shared" si="7"/>
        <v>2</v>
      </c>
      <c r="I22" s="129">
        <f t="shared" si="7"/>
        <v>1.333333333</v>
      </c>
      <c r="J22" s="129">
        <f t="shared" si="7"/>
        <v>1.666666667</v>
      </c>
      <c r="K22" s="129">
        <f t="shared" si="7"/>
        <v>1.666666667</v>
      </c>
      <c r="L22" s="129">
        <f t="shared" si="7"/>
        <v>2.5</v>
      </c>
      <c r="M22" s="129">
        <f t="shared" si="7"/>
        <v>2.333333333</v>
      </c>
      <c r="N22" s="129">
        <f t="shared" si="7"/>
        <v>1</v>
      </c>
      <c r="O22" s="129">
        <f t="shared" si="7"/>
        <v>2</v>
      </c>
      <c r="P22" s="129">
        <f t="shared" si="7"/>
        <v>2.5</v>
      </c>
      <c r="Q22" s="129">
        <f t="shared" si="7"/>
        <v>1.5</v>
      </c>
      <c r="R22" s="129">
        <f t="shared" si="7"/>
        <v>1.75</v>
      </c>
      <c r="S22" s="129">
        <f t="shared" si="7"/>
        <v>3</v>
      </c>
    </row>
    <row r="23" ht="15.75" customHeight="1">
      <c r="B23" s="130" t="s">
        <v>137</v>
      </c>
      <c r="C23" s="127"/>
      <c r="D23" s="128" t="s">
        <v>136</v>
      </c>
      <c r="E23" s="131">
        <f t="shared" ref="E23:S23" si="8">E19</f>
        <v>0.1111111111</v>
      </c>
      <c r="F23" s="131">
        <f t="shared" si="8"/>
        <v>0.1111111111</v>
      </c>
      <c r="G23" s="131">
        <f t="shared" si="8"/>
        <v>0.1166666667</v>
      </c>
      <c r="H23" s="131">
        <f t="shared" si="8"/>
        <v>0.1333333333</v>
      </c>
      <c r="I23" s="131">
        <f t="shared" si="8"/>
        <v>0.08888888889</v>
      </c>
      <c r="J23" s="131">
        <f t="shared" si="8"/>
        <v>0.1111111111</v>
      </c>
      <c r="K23" s="131">
        <f t="shared" si="8"/>
        <v>0.1111111111</v>
      </c>
      <c r="L23" s="131">
        <f t="shared" si="8"/>
        <v>0.1666666667</v>
      </c>
      <c r="M23" s="131">
        <f t="shared" si="8"/>
        <v>0.1555555556</v>
      </c>
      <c r="N23" s="131">
        <f t="shared" si="8"/>
        <v>0.06666666667</v>
      </c>
      <c r="O23" s="131">
        <f t="shared" si="8"/>
        <v>0.1333333333</v>
      </c>
      <c r="P23" s="131">
        <f t="shared" si="8"/>
        <v>0.1666666667</v>
      </c>
      <c r="Q23" s="131">
        <f t="shared" si="8"/>
        <v>0.1</v>
      </c>
      <c r="R23" s="131">
        <f t="shared" si="8"/>
        <v>0.1166666667</v>
      </c>
      <c r="S23" s="131">
        <f t="shared" si="8"/>
        <v>0.2</v>
      </c>
    </row>
    <row r="24" ht="15.75" customHeight="1"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</row>
    <row r="25" ht="15.75" customHeight="1">
      <c r="B25" s="127" t="s">
        <v>138</v>
      </c>
      <c r="C25" s="127"/>
      <c r="D25" s="127"/>
      <c r="E25" s="126">
        <f t="shared" ref="E25:S25" si="9">E22-E23</f>
        <v>1.555555556</v>
      </c>
      <c r="F25" s="126">
        <f t="shared" si="9"/>
        <v>1.555555556</v>
      </c>
      <c r="G25" s="126">
        <f t="shared" si="9"/>
        <v>1.633333333</v>
      </c>
      <c r="H25" s="126">
        <f t="shared" si="9"/>
        <v>1.866666667</v>
      </c>
      <c r="I25" s="126">
        <f t="shared" si="9"/>
        <v>1.244444444</v>
      </c>
      <c r="J25" s="126">
        <f t="shared" si="9"/>
        <v>1.555555556</v>
      </c>
      <c r="K25" s="126">
        <f t="shared" si="9"/>
        <v>1.555555556</v>
      </c>
      <c r="L25" s="126">
        <f t="shared" si="9"/>
        <v>2.333333333</v>
      </c>
      <c r="M25" s="126">
        <f t="shared" si="9"/>
        <v>2.177777778</v>
      </c>
      <c r="N25" s="126">
        <f t="shared" si="9"/>
        <v>0.9333333333</v>
      </c>
      <c r="O25" s="126">
        <f t="shared" si="9"/>
        <v>1.866666667</v>
      </c>
      <c r="P25" s="126">
        <f t="shared" si="9"/>
        <v>2.333333333</v>
      </c>
      <c r="Q25" s="126">
        <f t="shared" si="9"/>
        <v>1.4</v>
      </c>
      <c r="R25" s="126">
        <f t="shared" si="9"/>
        <v>1.633333333</v>
      </c>
      <c r="S25" s="126">
        <f t="shared" si="9"/>
        <v>2.8</v>
      </c>
    </row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E4:P4"/>
    <mergeCell ref="Q4:S4"/>
    <mergeCell ref="E13:P13"/>
    <mergeCell ref="Q13:S13"/>
  </mergeCells>
  <printOptions/>
  <pageMargins bottom="0.75" footer="0.0" header="0.0" left="0.7" right="0.7" top="0.75"/>
  <pageSetup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11.0"/>
    <col customWidth="1" min="3" max="3" width="16.43"/>
    <col customWidth="1" min="4" max="4" width="19.57"/>
    <col customWidth="1" min="5" max="5" width="15.86"/>
    <col customWidth="1" min="6" max="6" width="18.29"/>
    <col customWidth="1" min="7" max="7" width="12.43"/>
    <col customWidth="1" min="8" max="8" width="11.71"/>
    <col customWidth="1" min="9" max="9" width="12.43"/>
    <col customWidth="1" min="10" max="10" width="7.0"/>
    <col customWidth="1" min="11" max="11" width="12.0"/>
    <col customWidth="1" min="12" max="12" width="13.29"/>
    <col customWidth="1" min="13" max="13" width="8.0"/>
    <col customWidth="1" min="14" max="14" width="12.29"/>
    <col customWidth="1" min="15" max="15" width="6.57"/>
    <col customWidth="1" min="16" max="16" width="11.14"/>
    <col customWidth="1" min="17" max="17" width="5.14"/>
    <col customWidth="1" min="18" max="19" width="6.0"/>
    <col customWidth="1" min="20" max="20" width="6.57"/>
    <col customWidth="1" min="21" max="21" width="5.71"/>
    <col customWidth="1" min="22" max="26" width="8.0"/>
  </cols>
  <sheetData>
    <row r="1" ht="15.0" customHeight="1">
      <c r="A1" s="1"/>
      <c r="B1" s="2" t="s">
        <v>0</v>
      </c>
      <c r="C1" s="3"/>
      <c r="D1" s="4" t="s">
        <v>183</v>
      </c>
      <c r="E1" s="5" t="s">
        <v>2</v>
      </c>
      <c r="F1" s="6"/>
      <c r="G1" s="6"/>
      <c r="H1" s="6"/>
      <c r="I1" s="6"/>
      <c r="J1" s="3"/>
      <c r="K1" s="7"/>
      <c r="L1" s="7"/>
      <c r="M1" s="7"/>
      <c r="N1" s="8"/>
      <c r="O1" s="8"/>
      <c r="P1" s="8"/>
      <c r="Q1" s="8"/>
      <c r="R1" s="8"/>
      <c r="S1" s="9"/>
      <c r="T1" s="9"/>
      <c r="U1" s="9"/>
      <c r="V1" s="1"/>
      <c r="W1" s="1"/>
      <c r="X1" s="1"/>
      <c r="Y1" s="1"/>
      <c r="Z1" s="1"/>
    </row>
    <row r="2" ht="16.5" customHeight="1">
      <c r="A2" s="1"/>
      <c r="B2" s="10" t="s">
        <v>3</v>
      </c>
      <c r="C2" s="3"/>
      <c r="D2" s="4" t="s">
        <v>300</v>
      </c>
      <c r="E2" s="11"/>
      <c r="F2" s="12" t="s">
        <v>5</v>
      </c>
      <c r="G2" s="6"/>
      <c r="H2" s="6"/>
      <c r="I2" s="3"/>
      <c r="J2" s="11"/>
      <c r="K2" s="7"/>
      <c r="L2" s="7"/>
      <c r="M2" s="7"/>
      <c r="N2" s="13"/>
      <c r="O2" s="13"/>
      <c r="P2" s="13"/>
      <c r="Q2" s="13"/>
      <c r="R2" s="14"/>
      <c r="S2" s="7"/>
      <c r="T2" s="7"/>
      <c r="U2" s="7"/>
      <c r="V2" s="1"/>
      <c r="W2" s="1"/>
      <c r="X2" s="1"/>
      <c r="Y2" s="1"/>
      <c r="Z2" s="1"/>
    </row>
    <row r="3" ht="15.0" customHeight="1">
      <c r="A3" s="1"/>
      <c r="B3" s="15" t="s">
        <v>6</v>
      </c>
      <c r="C3" s="3"/>
      <c r="D3" s="4" t="s">
        <v>7</v>
      </c>
      <c r="E3" s="11"/>
      <c r="F3" s="16" t="s">
        <v>8</v>
      </c>
      <c r="G3" s="6"/>
      <c r="H3" s="6"/>
      <c r="I3" s="3"/>
      <c r="J3" s="11"/>
      <c r="K3" s="7"/>
      <c r="L3" s="7"/>
      <c r="M3" s="7"/>
      <c r="N3" s="13"/>
      <c r="O3" s="13"/>
      <c r="P3" s="13"/>
      <c r="Q3" s="13"/>
      <c r="R3" s="14"/>
      <c r="S3" s="7"/>
      <c r="T3" s="7"/>
      <c r="U3" s="7"/>
      <c r="V3" s="1"/>
      <c r="W3" s="1"/>
      <c r="X3" s="1"/>
      <c r="Y3" s="1"/>
      <c r="Z3" s="1"/>
    </row>
    <row r="4" ht="16.5" customHeight="1">
      <c r="A4" s="1"/>
      <c r="B4" s="10" t="s">
        <v>9</v>
      </c>
      <c r="C4" s="3"/>
      <c r="D4" s="4" t="s">
        <v>296</v>
      </c>
      <c r="E4" s="11"/>
      <c r="F4" s="17" t="s">
        <v>11</v>
      </c>
      <c r="G4" s="6"/>
      <c r="H4" s="6"/>
      <c r="I4" s="3"/>
      <c r="J4" s="11"/>
      <c r="K4" s="1"/>
      <c r="L4" s="1"/>
      <c r="M4" s="1"/>
      <c r="N4" s="13"/>
      <c r="O4" s="13"/>
      <c r="P4" s="13"/>
      <c r="Q4" s="13"/>
      <c r="R4" s="14"/>
      <c r="S4" s="7"/>
      <c r="T4" s="7"/>
      <c r="U4" s="7"/>
      <c r="V4" s="1"/>
      <c r="W4" s="1"/>
      <c r="X4" s="1"/>
      <c r="Y4" s="1"/>
      <c r="Z4" s="1"/>
    </row>
    <row r="5" ht="14.25" customHeight="1">
      <c r="A5" s="1"/>
      <c r="B5" s="18" t="s">
        <v>12</v>
      </c>
      <c r="C5" s="3"/>
      <c r="D5" s="4">
        <v>4.0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6.5" customHeight="1">
      <c r="A6" s="1"/>
      <c r="B6" s="19" t="s">
        <v>13</v>
      </c>
      <c r="C6" s="3"/>
      <c r="D6" s="20" t="s">
        <v>14</v>
      </c>
      <c r="E6" s="21"/>
      <c r="F6" s="21"/>
      <c r="G6" s="21"/>
      <c r="H6" s="21"/>
      <c r="I6" s="21"/>
      <c r="J6" s="22"/>
      <c r="K6" s="22"/>
      <c r="L6" s="22"/>
      <c r="M6" s="22" t="str">
        <f>IFERROR(SUM(M1:M5)/COUNT(M1:M5),"")</f>
        <v/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4.5" customHeight="1">
      <c r="A7" s="1"/>
      <c r="B7" s="23"/>
      <c r="C7" s="23"/>
      <c r="D7" s="24"/>
      <c r="E7" s="25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1"/>
      <c r="W7" s="1"/>
      <c r="X7" s="1"/>
      <c r="Y7" s="1"/>
      <c r="Z7" s="1"/>
    </row>
    <row r="8" ht="15.0" customHeight="1">
      <c r="A8" s="1"/>
      <c r="B8" s="26" t="s">
        <v>15</v>
      </c>
      <c r="C8" s="6"/>
      <c r="D8" s="3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4.25" customHeight="1">
      <c r="A9" s="1"/>
      <c r="B9" s="10"/>
      <c r="C9" s="3"/>
      <c r="D9" s="27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4.25" customHeight="1">
      <c r="A10" s="1"/>
      <c r="B10" s="10"/>
      <c r="C10" s="3"/>
      <c r="D10" s="27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4.25" customHeight="1">
      <c r="A11" s="1"/>
      <c r="B11" s="10"/>
      <c r="C11" s="3"/>
      <c r="D11" s="27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3.0" customHeight="1">
      <c r="A12" s="1"/>
      <c r="B12" s="23"/>
      <c r="C12" s="23"/>
      <c r="D12" s="24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4.25" hidden="1" customHeight="1">
      <c r="A13" s="28"/>
      <c r="B13" s="28"/>
      <c r="C13" s="23"/>
      <c r="D13" s="24"/>
      <c r="E13" s="23"/>
      <c r="F13" s="29"/>
      <c r="G13" s="30"/>
      <c r="H13" s="3"/>
      <c r="I13" s="30"/>
      <c r="J13" s="3"/>
      <c r="K13" s="31"/>
      <c r="L13" s="31"/>
      <c r="M13" s="31"/>
      <c r="N13" s="31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ht="33.0" customHeight="1">
      <c r="A14" s="1"/>
      <c r="B14" s="32" t="s">
        <v>16</v>
      </c>
      <c r="C14" s="6"/>
      <c r="D14" s="3"/>
      <c r="E14" s="33"/>
      <c r="F14" s="34"/>
      <c r="G14" s="34"/>
      <c r="H14" s="34"/>
      <c r="I14" s="34"/>
      <c r="J14" s="34"/>
      <c r="K14" s="31"/>
      <c r="L14" s="31"/>
      <c r="M14" s="31"/>
      <c r="N14" s="3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57.0" customHeight="1">
      <c r="A15" s="35"/>
      <c r="B15" s="32" t="s">
        <v>17</v>
      </c>
      <c r="C15" s="6"/>
      <c r="D15" s="3"/>
      <c r="E15" s="35"/>
      <c r="F15" s="36"/>
      <c r="G15" s="37"/>
      <c r="H15" s="38"/>
      <c r="I15" s="39"/>
      <c r="J15" s="39"/>
      <c r="K15" s="40"/>
      <c r="L15" s="40"/>
      <c r="M15" s="40"/>
      <c r="N15" s="40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ht="72.0" customHeight="1">
      <c r="A16" s="41"/>
      <c r="B16" s="32" t="s">
        <v>18</v>
      </c>
      <c r="C16" s="6"/>
      <c r="D16" s="3"/>
      <c r="E16" s="42" t="s">
        <v>19</v>
      </c>
      <c r="F16" s="43"/>
      <c r="G16" s="43"/>
      <c r="H16" s="43"/>
      <c r="I16" s="43"/>
      <c r="J16" s="43"/>
      <c r="K16" s="44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ht="14.25" customHeight="1">
      <c r="A17" s="41"/>
      <c r="B17" s="45" t="s">
        <v>20</v>
      </c>
      <c r="C17" s="6"/>
      <c r="D17" s="3"/>
      <c r="E17" s="46" t="s">
        <v>21</v>
      </c>
      <c r="F17" s="47"/>
      <c r="G17" s="47"/>
      <c r="H17" s="48"/>
      <c r="I17" s="49" t="s">
        <v>22</v>
      </c>
      <c r="J17" s="50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ht="49.5" customHeight="1">
      <c r="A18" s="41" t="s">
        <v>23</v>
      </c>
      <c r="B18" s="51"/>
      <c r="C18" s="52" t="s">
        <v>24</v>
      </c>
      <c r="D18" s="53" t="s">
        <v>25</v>
      </c>
      <c r="E18" s="169" t="s">
        <v>26</v>
      </c>
      <c r="F18" s="169" t="s">
        <v>27</v>
      </c>
      <c r="G18" s="169" t="s">
        <v>28</v>
      </c>
      <c r="H18" s="169" t="s">
        <v>29</v>
      </c>
      <c r="I18" s="35">
        <v>65.0</v>
      </c>
      <c r="J18" s="35" t="s">
        <v>214</v>
      </c>
      <c r="K18" s="35" t="s">
        <v>30</v>
      </c>
      <c r="L18" s="35" t="s">
        <v>31</v>
      </c>
      <c r="M18" s="35" t="s">
        <v>32</v>
      </c>
      <c r="N18" s="35" t="s">
        <v>33</v>
      </c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ht="17.25" customHeight="1">
      <c r="A19" s="78">
        <v>1.0</v>
      </c>
      <c r="B19" s="57"/>
      <c r="C19" s="196" t="s">
        <v>34</v>
      </c>
      <c r="D19" s="127" t="s">
        <v>35</v>
      </c>
      <c r="E19" s="59" t="s">
        <v>36</v>
      </c>
      <c r="F19" s="59" t="s">
        <v>36</v>
      </c>
      <c r="G19" s="59" t="s">
        <v>36</v>
      </c>
      <c r="H19" s="59" t="s">
        <v>37</v>
      </c>
      <c r="I19" s="59">
        <v>45.0</v>
      </c>
      <c r="J19" s="59">
        <f t="shared" ref="J19:J52" si="1">(I19/65)*100</f>
        <v>69.23076923</v>
      </c>
      <c r="K19" s="59" t="str">
        <f t="shared" ref="K19:K52" si="2">IF(J19&lt;=0,"",IF((J19&gt;=60),"Y","N"))</f>
        <v>Y</v>
      </c>
      <c r="L19" s="61">
        <f>(E57+F57+G57+H57)/4</f>
        <v>1.5</v>
      </c>
      <c r="M19" s="61">
        <f>K57</f>
        <v>0</v>
      </c>
      <c r="N19" s="62">
        <f>(L19*0.2+M19*0.8)</f>
        <v>0.3</v>
      </c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ht="15.0" customHeight="1">
      <c r="A20" s="78">
        <v>2.0</v>
      </c>
      <c r="B20" s="57"/>
      <c r="C20" s="196" t="s">
        <v>256</v>
      </c>
      <c r="D20" s="127" t="s">
        <v>39</v>
      </c>
      <c r="E20" s="59" t="s">
        <v>36</v>
      </c>
      <c r="F20" s="59" t="s">
        <v>37</v>
      </c>
      <c r="G20" s="59" t="s">
        <v>36</v>
      </c>
      <c r="H20" s="59" t="s">
        <v>36</v>
      </c>
      <c r="I20" s="59">
        <v>36.0</v>
      </c>
      <c r="J20" s="59">
        <f t="shared" si="1"/>
        <v>55.38461538</v>
      </c>
      <c r="K20" s="59" t="str">
        <f t="shared" si="2"/>
        <v>N</v>
      </c>
      <c r="L20" s="65"/>
      <c r="M20" s="65"/>
      <c r="N20" s="66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ht="17.25" customHeight="1">
      <c r="A21" s="78">
        <v>3.0</v>
      </c>
      <c r="B21" s="57"/>
      <c r="C21" s="196" t="s">
        <v>257</v>
      </c>
      <c r="D21" s="127" t="s">
        <v>41</v>
      </c>
      <c r="E21" s="59" t="s">
        <v>36</v>
      </c>
      <c r="F21" s="59" t="s">
        <v>36</v>
      </c>
      <c r="G21" s="59" t="s">
        <v>36</v>
      </c>
      <c r="H21" s="59" t="s">
        <v>36</v>
      </c>
      <c r="I21" s="59">
        <v>44.0</v>
      </c>
      <c r="J21" s="59">
        <f t="shared" si="1"/>
        <v>67.69230769</v>
      </c>
      <c r="K21" s="59" t="str">
        <f t="shared" si="2"/>
        <v>Y</v>
      </c>
      <c r="L21" s="65"/>
      <c r="M21" s="65"/>
      <c r="N21" s="66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</row>
    <row r="22" ht="13.5" customHeight="1">
      <c r="A22" s="78">
        <v>4.0</v>
      </c>
      <c r="B22" s="57"/>
      <c r="C22" s="196" t="s">
        <v>258</v>
      </c>
      <c r="D22" s="127" t="s">
        <v>43</v>
      </c>
      <c r="E22" s="59" t="s">
        <v>37</v>
      </c>
      <c r="F22" s="59" t="s">
        <v>37</v>
      </c>
      <c r="G22" s="59" t="s">
        <v>37</v>
      </c>
      <c r="H22" s="59" t="s">
        <v>36</v>
      </c>
      <c r="I22" s="59">
        <v>32.0</v>
      </c>
      <c r="J22" s="59">
        <f t="shared" si="1"/>
        <v>49.23076923</v>
      </c>
      <c r="K22" s="59" t="str">
        <f t="shared" si="2"/>
        <v>N</v>
      </c>
      <c r="L22" s="65"/>
      <c r="M22" s="65"/>
      <c r="N22" s="66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ht="13.5" customHeight="1">
      <c r="A23" s="78">
        <v>5.0</v>
      </c>
      <c r="B23" s="57"/>
      <c r="C23" s="196" t="s">
        <v>259</v>
      </c>
      <c r="D23" s="127" t="s">
        <v>45</v>
      </c>
      <c r="E23" s="59" t="s">
        <v>36</v>
      </c>
      <c r="F23" s="59" t="s">
        <v>37</v>
      </c>
      <c r="G23" s="59" t="s">
        <v>36</v>
      </c>
      <c r="H23" s="59" t="s">
        <v>37</v>
      </c>
      <c r="I23" s="40">
        <v>48.0</v>
      </c>
      <c r="J23" s="59">
        <f t="shared" si="1"/>
        <v>73.84615385</v>
      </c>
      <c r="K23" s="59" t="str">
        <f t="shared" si="2"/>
        <v>Y</v>
      </c>
      <c r="L23" s="65"/>
      <c r="M23" s="65"/>
      <c r="N23" s="66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3.5" customHeight="1">
      <c r="A24" s="78">
        <v>6.0</v>
      </c>
      <c r="B24" s="57"/>
      <c r="C24" s="196" t="s">
        <v>260</v>
      </c>
      <c r="D24" s="127" t="s">
        <v>47</v>
      </c>
      <c r="E24" s="59" t="s">
        <v>37</v>
      </c>
      <c r="F24" s="59" t="s">
        <v>37</v>
      </c>
      <c r="G24" s="59" t="s">
        <v>36</v>
      </c>
      <c r="H24" s="59" t="s">
        <v>36</v>
      </c>
      <c r="I24" s="40">
        <v>28.0</v>
      </c>
      <c r="J24" s="59">
        <f t="shared" si="1"/>
        <v>43.07692308</v>
      </c>
      <c r="K24" s="59" t="str">
        <f t="shared" si="2"/>
        <v>N</v>
      </c>
      <c r="L24" s="65"/>
      <c r="M24" s="65"/>
      <c r="N24" s="66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3.5" customHeight="1">
      <c r="A25" s="78">
        <v>7.0</v>
      </c>
      <c r="B25" s="57"/>
      <c r="C25" s="196" t="s">
        <v>261</v>
      </c>
      <c r="D25" s="127" t="s">
        <v>49</v>
      </c>
      <c r="E25" s="59" t="s">
        <v>36</v>
      </c>
      <c r="F25" s="59" t="s">
        <v>36</v>
      </c>
      <c r="G25" s="59" t="s">
        <v>36</v>
      </c>
      <c r="H25" s="59" t="s">
        <v>36</v>
      </c>
      <c r="I25" s="40">
        <v>26.0</v>
      </c>
      <c r="J25" s="59">
        <f t="shared" si="1"/>
        <v>40</v>
      </c>
      <c r="K25" s="59" t="str">
        <f t="shared" si="2"/>
        <v>N</v>
      </c>
      <c r="L25" s="65"/>
      <c r="M25" s="65"/>
      <c r="N25" s="66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3.5" customHeight="1">
      <c r="A26" s="78">
        <v>8.0</v>
      </c>
      <c r="B26" s="57"/>
      <c r="C26" s="196" t="s">
        <v>262</v>
      </c>
      <c r="D26" s="127" t="s">
        <v>51</v>
      </c>
      <c r="E26" s="59" t="s">
        <v>37</v>
      </c>
      <c r="F26" s="59" t="s">
        <v>37</v>
      </c>
      <c r="G26" s="59" t="s">
        <v>36</v>
      </c>
      <c r="H26" s="59" t="s">
        <v>293</v>
      </c>
      <c r="I26" s="40">
        <v>42.0</v>
      </c>
      <c r="J26" s="59">
        <f t="shared" si="1"/>
        <v>64.61538462</v>
      </c>
      <c r="K26" s="59" t="str">
        <f t="shared" si="2"/>
        <v>Y</v>
      </c>
      <c r="L26" s="65"/>
      <c r="M26" s="65"/>
      <c r="N26" s="66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3.5" customHeight="1">
      <c r="A27" s="78">
        <v>9.0</v>
      </c>
      <c r="B27" s="57"/>
      <c r="C27" s="196" t="s">
        <v>263</v>
      </c>
      <c r="D27" s="127" t="s">
        <v>53</v>
      </c>
      <c r="E27" s="59" t="s">
        <v>36</v>
      </c>
      <c r="F27" s="59" t="s">
        <v>37</v>
      </c>
      <c r="G27" s="59" t="s">
        <v>36</v>
      </c>
      <c r="H27" s="59" t="s">
        <v>37</v>
      </c>
      <c r="I27" s="40">
        <v>41.0</v>
      </c>
      <c r="J27" s="59">
        <f t="shared" si="1"/>
        <v>63.07692308</v>
      </c>
      <c r="K27" s="59" t="str">
        <f t="shared" si="2"/>
        <v>Y</v>
      </c>
      <c r="L27" s="65"/>
      <c r="M27" s="65"/>
      <c r="N27" s="66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3.5" customHeight="1">
      <c r="A28" s="78">
        <v>10.0</v>
      </c>
      <c r="B28" s="57"/>
      <c r="C28" s="196" t="s">
        <v>264</v>
      </c>
      <c r="D28" s="127" t="s">
        <v>55</v>
      </c>
      <c r="E28" s="59" t="s">
        <v>37</v>
      </c>
      <c r="F28" s="59" t="s">
        <v>37</v>
      </c>
      <c r="G28" s="59" t="s">
        <v>36</v>
      </c>
      <c r="H28" s="59" t="s">
        <v>36</v>
      </c>
      <c r="I28" s="40">
        <v>36.0</v>
      </c>
      <c r="J28" s="59">
        <f t="shared" si="1"/>
        <v>55.38461538</v>
      </c>
      <c r="K28" s="59" t="str">
        <f t="shared" si="2"/>
        <v>N</v>
      </c>
      <c r="L28" s="65"/>
      <c r="M28" s="65"/>
      <c r="N28" s="66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3.5" customHeight="1">
      <c r="A29" s="78">
        <v>11.0</v>
      </c>
      <c r="B29" s="57"/>
      <c r="C29" s="196" t="s">
        <v>265</v>
      </c>
      <c r="D29" s="127" t="s">
        <v>57</v>
      </c>
      <c r="E29" s="59" t="s">
        <v>36</v>
      </c>
      <c r="F29" s="59" t="s">
        <v>36</v>
      </c>
      <c r="G29" s="59" t="s">
        <v>37</v>
      </c>
      <c r="H29" s="59" t="s">
        <v>36</v>
      </c>
      <c r="I29" s="40">
        <v>32.0</v>
      </c>
      <c r="J29" s="59">
        <f t="shared" si="1"/>
        <v>49.23076923</v>
      </c>
      <c r="K29" s="59" t="str">
        <f t="shared" si="2"/>
        <v>N</v>
      </c>
      <c r="L29" s="65"/>
      <c r="M29" s="65"/>
      <c r="N29" s="66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3.5" customHeight="1">
      <c r="A30" s="78">
        <v>12.0</v>
      </c>
      <c r="B30" s="57"/>
      <c r="C30" s="196" t="s">
        <v>266</v>
      </c>
      <c r="D30" s="127" t="s">
        <v>59</v>
      </c>
      <c r="E30" s="59" t="s">
        <v>37</v>
      </c>
      <c r="F30" s="59" t="s">
        <v>37</v>
      </c>
      <c r="G30" s="59" t="s">
        <v>36</v>
      </c>
      <c r="H30" s="59" t="s">
        <v>36</v>
      </c>
      <c r="I30" s="40">
        <v>28.0</v>
      </c>
      <c r="J30" s="59">
        <f t="shared" si="1"/>
        <v>43.07692308</v>
      </c>
      <c r="K30" s="59" t="str">
        <f t="shared" si="2"/>
        <v>N</v>
      </c>
      <c r="L30" s="65"/>
      <c r="M30" s="65"/>
      <c r="N30" s="66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3.5" customHeight="1">
      <c r="A31" s="78">
        <v>13.0</v>
      </c>
      <c r="B31" s="57"/>
      <c r="C31" s="196" t="s">
        <v>267</v>
      </c>
      <c r="D31" s="127" t="s">
        <v>61</v>
      </c>
      <c r="E31" s="59" t="s">
        <v>36</v>
      </c>
      <c r="F31" s="59" t="s">
        <v>36</v>
      </c>
      <c r="G31" s="59" t="s">
        <v>36</v>
      </c>
      <c r="H31" s="59" t="s">
        <v>37</v>
      </c>
      <c r="I31" s="40">
        <v>32.0</v>
      </c>
      <c r="J31" s="59">
        <f t="shared" si="1"/>
        <v>49.23076923</v>
      </c>
      <c r="K31" s="59" t="str">
        <f t="shared" si="2"/>
        <v>N</v>
      </c>
      <c r="L31" s="65"/>
      <c r="M31" s="65"/>
      <c r="N31" s="66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3.5" customHeight="1">
      <c r="A32" s="78">
        <v>14.0</v>
      </c>
      <c r="B32" s="57"/>
      <c r="C32" s="196" t="s">
        <v>268</v>
      </c>
      <c r="D32" s="127" t="s">
        <v>63</v>
      </c>
      <c r="E32" s="59" t="s">
        <v>36</v>
      </c>
      <c r="F32" s="59" t="s">
        <v>37</v>
      </c>
      <c r="G32" s="59" t="s">
        <v>36</v>
      </c>
      <c r="H32" s="59" t="s">
        <v>36</v>
      </c>
      <c r="I32" s="40">
        <v>26.0</v>
      </c>
      <c r="J32" s="59">
        <f t="shared" si="1"/>
        <v>40</v>
      </c>
      <c r="K32" s="59" t="str">
        <f t="shared" si="2"/>
        <v>N</v>
      </c>
      <c r="L32" s="65"/>
      <c r="M32" s="65"/>
      <c r="N32" s="66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3.5" customHeight="1">
      <c r="A33" s="78">
        <v>15.0</v>
      </c>
      <c r="B33" s="57"/>
      <c r="C33" s="196" t="s">
        <v>269</v>
      </c>
      <c r="D33" s="127" t="s">
        <v>65</v>
      </c>
      <c r="E33" s="59" t="s">
        <v>36</v>
      </c>
      <c r="F33" s="59" t="s">
        <v>36</v>
      </c>
      <c r="G33" s="59" t="s">
        <v>37</v>
      </c>
      <c r="H33" s="59" t="s">
        <v>36</v>
      </c>
      <c r="I33" s="40">
        <v>29.0</v>
      </c>
      <c r="J33" s="59">
        <f t="shared" si="1"/>
        <v>44.61538462</v>
      </c>
      <c r="K33" s="59" t="str">
        <f t="shared" si="2"/>
        <v>N</v>
      </c>
      <c r="L33" s="65"/>
      <c r="M33" s="65"/>
      <c r="N33" s="66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3.5" customHeight="1">
      <c r="A34" s="78">
        <v>16.0</v>
      </c>
      <c r="B34" s="57"/>
      <c r="C34" s="196" t="s">
        <v>270</v>
      </c>
      <c r="D34" s="127" t="s">
        <v>67</v>
      </c>
      <c r="E34" s="59" t="s">
        <v>37</v>
      </c>
      <c r="F34" s="59" t="s">
        <v>37</v>
      </c>
      <c r="G34" s="59" t="s">
        <v>36</v>
      </c>
      <c r="H34" s="59" t="s">
        <v>36</v>
      </c>
      <c r="I34" s="40">
        <v>30.0</v>
      </c>
      <c r="J34" s="59">
        <f t="shared" si="1"/>
        <v>46.15384615</v>
      </c>
      <c r="K34" s="59" t="str">
        <f t="shared" si="2"/>
        <v>N</v>
      </c>
      <c r="L34" s="65"/>
      <c r="M34" s="65"/>
      <c r="N34" s="66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3.5" customHeight="1">
      <c r="A35" s="78">
        <v>17.0</v>
      </c>
      <c r="B35" s="57"/>
      <c r="C35" s="196" t="s">
        <v>271</v>
      </c>
      <c r="D35" s="127" t="s">
        <v>69</v>
      </c>
      <c r="E35" s="59" t="s">
        <v>36</v>
      </c>
      <c r="F35" s="59" t="s">
        <v>37</v>
      </c>
      <c r="G35" s="59" t="s">
        <v>37</v>
      </c>
      <c r="H35" s="59" t="s">
        <v>36</v>
      </c>
      <c r="I35" s="40">
        <v>26.0</v>
      </c>
      <c r="J35" s="59">
        <f t="shared" si="1"/>
        <v>40</v>
      </c>
      <c r="K35" s="59" t="str">
        <f t="shared" si="2"/>
        <v>N</v>
      </c>
      <c r="L35" s="65"/>
      <c r="M35" s="65"/>
      <c r="N35" s="66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3.5" customHeight="1">
      <c r="A36" s="78">
        <v>18.0</v>
      </c>
      <c r="B36" s="57"/>
      <c r="C36" s="196" t="s">
        <v>272</v>
      </c>
      <c r="D36" s="127" t="s">
        <v>71</v>
      </c>
      <c r="E36" s="59" t="s">
        <v>37</v>
      </c>
      <c r="F36" s="59" t="s">
        <v>36</v>
      </c>
      <c r="G36" s="59" t="s">
        <v>37</v>
      </c>
      <c r="H36" s="59" t="s">
        <v>36</v>
      </c>
      <c r="I36" s="40">
        <v>38.0</v>
      </c>
      <c r="J36" s="59">
        <f t="shared" si="1"/>
        <v>58.46153846</v>
      </c>
      <c r="K36" s="59" t="str">
        <f t="shared" si="2"/>
        <v>N</v>
      </c>
      <c r="L36" s="65"/>
      <c r="M36" s="65"/>
      <c r="N36" s="66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3.5" customHeight="1">
      <c r="A37" s="78">
        <v>19.0</v>
      </c>
      <c r="B37" s="57"/>
      <c r="C37" s="196" t="s">
        <v>273</v>
      </c>
      <c r="D37" s="127" t="s">
        <v>73</v>
      </c>
      <c r="E37" s="59" t="s">
        <v>36</v>
      </c>
      <c r="F37" s="59" t="s">
        <v>37</v>
      </c>
      <c r="G37" s="59" t="s">
        <v>36</v>
      </c>
      <c r="H37" s="59" t="s">
        <v>36</v>
      </c>
      <c r="I37" s="40">
        <v>34.0</v>
      </c>
      <c r="J37" s="59">
        <f t="shared" si="1"/>
        <v>52.30769231</v>
      </c>
      <c r="K37" s="59" t="str">
        <f t="shared" si="2"/>
        <v>N</v>
      </c>
      <c r="L37" s="65"/>
      <c r="M37" s="65"/>
      <c r="N37" s="66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78">
        <v>20.0</v>
      </c>
      <c r="B38" s="57"/>
      <c r="C38" s="196" t="s">
        <v>274</v>
      </c>
      <c r="D38" s="127" t="s">
        <v>75</v>
      </c>
      <c r="E38" s="59" t="s">
        <v>37</v>
      </c>
      <c r="F38" s="59" t="s">
        <v>37</v>
      </c>
      <c r="G38" s="59" t="s">
        <v>36</v>
      </c>
      <c r="H38" s="59" t="s">
        <v>37</v>
      </c>
      <c r="I38" s="40">
        <v>31.0</v>
      </c>
      <c r="J38" s="59">
        <f t="shared" si="1"/>
        <v>47.69230769</v>
      </c>
      <c r="K38" s="59" t="str">
        <f t="shared" si="2"/>
        <v>N</v>
      </c>
      <c r="L38" s="65"/>
      <c r="M38" s="65"/>
      <c r="N38" s="66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3.5" customHeight="1">
      <c r="A39" s="78">
        <v>21.0</v>
      </c>
      <c r="B39" s="57"/>
      <c r="C39" s="196" t="s">
        <v>275</v>
      </c>
      <c r="D39" s="127" t="s">
        <v>77</v>
      </c>
      <c r="E39" s="59" t="s">
        <v>36</v>
      </c>
      <c r="F39" s="59" t="s">
        <v>37</v>
      </c>
      <c r="G39" s="59" t="s">
        <v>36</v>
      </c>
      <c r="H39" s="59" t="s">
        <v>36</v>
      </c>
      <c r="I39" s="40">
        <v>36.0</v>
      </c>
      <c r="J39" s="59">
        <f t="shared" si="1"/>
        <v>55.38461538</v>
      </c>
      <c r="K39" s="59" t="str">
        <f t="shared" si="2"/>
        <v>N</v>
      </c>
      <c r="L39" s="65"/>
      <c r="M39" s="65"/>
      <c r="N39" s="66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3.5" customHeight="1">
      <c r="A40" s="78">
        <v>22.0</v>
      </c>
      <c r="B40" s="57"/>
      <c r="C40" s="196" t="s">
        <v>276</v>
      </c>
      <c r="D40" s="127" t="s">
        <v>79</v>
      </c>
      <c r="E40" s="59" t="s">
        <v>36</v>
      </c>
      <c r="F40" s="59" t="s">
        <v>37</v>
      </c>
      <c r="G40" s="59" t="s">
        <v>36</v>
      </c>
      <c r="H40" s="59" t="s">
        <v>36</v>
      </c>
      <c r="I40" s="40">
        <v>38.0</v>
      </c>
      <c r="J40" s="59">
        <f t="shared" si="1"/>
        <v>58.46153846</v>
      </c>
      <c r="K40" s="59" t="str">
        <f t="shared" si="2"/>
        <v>N</v>
      </c>
      <c r="L40" s="65"/>
      <c r="M40" s="65"/>
      <c r="N40" s="66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3.5" customHeight="1">
      <c r="A41" s="78">
        <v>23.0</v>
      </c>
      <c r="B41" s="57"/>
      <c r="C41" s="196" t="s">
        <v>277</v>
      </c>
      <c r="D41" s="127" t="s">
        <v>81</v>
      </c>
      <c r="E41" s="59" t="s">
        <v>37</v>
      </c>
      <c r="F41" s="59" t="s">
        <v>36</v>
      </c>
      <c r="G41" s="59" t="s">
        <v>36</v>
      </c>
      <c r="H41" s="59" t="s">
        <v>36</v>
      </c>
      <c r="I41" s="40">
        <v>41.0</v>
      </c>
      <c r="J41" s="59">
        <f t="shared" si="1"/>
        <v>63.07692308</v>
      </c>
      <c r="K41" s="59" t="str">
        <f t="shared" si="2"/>
        <v>Y</v>
      </c>
      <c r="L41" s="65"/>
      <c r="M41" s="65"/>
      <c r="N41" s="66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3.5" customHeight="1">
      <c r="A42" s="78">
        <v>24.0</v>
      </c>
      <c r="B42" s="57"/>
      <c r="C42" s="196" t="s">
        <v>278</v>
      </c>
      <c r="D42" s="127" t="s">
        <v>83</v>
      </c>
      <c r="E42" s="59" t="s">
        <v>36</v>
      </c>
      <c r="F42" s="59" t="s">
        <v>37</v>
      </c>
      <c r="G42" s="59" t="s">
        <v>36</v>
      </c>
      <c r="H42" s="59" t="s">
        <v>36</v>
      </c>
      <c r="I42" s="40">
        <v>42.0</v>
      </c>
      <c r="J42" s="59">
        <f t="shared" si="1"/>
        <v>64.61538462</v>
      </c>
      <c r="K42" s="59" t="str">
        <f t="shared" si="2"/>
        <v>Y</v>
      </c>
      <c r="L42" s="65"/>
      <c r="M42" s="65"/>
      <c r="N42" s="66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3.5" customHeight="1">
      <c r="A43" s="78">
        <v>25.0</v>
      </c>
      <c r="B43" s="57"/>
      <c r="C43" s="196" t="s">
        <v>279</v>
      </c>
      <c r="D43" s="127" t="s">
        <v>85</v>
      </c>
      <c r="E43" s="59" t="s">
        <v>36</v>
      </c>
      <c r="F43" s="59" t="s">
        <v>37</v>
      </c>
      <c r="G43" s="59" t="s">
        <v>36</v>
      </c>
      <c r="H43" s="59" t="s">
        <v>37</v>
      </c>
      <c r="I43" s="40">
        <v>40.0</v>
      </c>
      <c r="J43" s="59">
        <f t="shared" si="1"/>
        <v>61.53846154</v>
      </c>
      <c r="K43" s="59" t="str">
        <f t="shared" si="2"/>
        <v>Y</v>
      </c>
      <c r="L43" s="65"/>
      <c r="M43" s="65"/>
      <c r="N43" s="66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3.5" customHeight="1">
      <c r="A44" s="78">
        <v>26.0</v>
      </c>
      <c r="B44" s="57"/>
      <c r="C44" s="196" t="s">
        <v>280</v>
      </c>
      <c r="D44" s="127" t="s">
        <v>87</v>
      </c>
      <c r="E44" s="59" t="s">
        <v>36</v>
      </c>
      <c r="F44" s="59" t="s">
        <v>37</v>
      </c>
      <c r="G44" s="59" t="s">
        <v>36</v>
      </c>
      <c r="H44" s="59" t="s">
        <v>37</v>
      </c>
      <c r="I44" s="40">
        <v>26.0</v>
      </c>
      <c r="J44" s="59">
        <f t="shared" si="1"/>
        <v>40</v>
      </c>
      <c r="K44" s="59" t="str">
        <f t="shared" si="2"/>
        <v>N</v>
      </c>
      <c r="L44" s="65"/>
      <c r="M44" s="65"/>
      <c r="N44" s="66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78">
        <v>27.0</v>
      </c>
      <c r="B45" s="57"/>
      <c r="C45" s="196" t="s">
        <v>281</v>
      </c>
      <c r="D45" s="127" t="s">
        <v>89</v>
      </c>
      <c r="E45" s="59" t="s">
        <v>36</v>
      </c>
      <c r="F45" s="59" t="s">
        <v>37</v>
      </c>
      <c r="G45" s="59" t="s">
        <v>36</v>
      </c>
      <c r="H45" s="59" t="s">
        <v>36</v>
      </c>
      <c r="I45" s="40">
        <v>22.0</v>
      </c>
      <c r="J45" s="59">
        <f t="shared" si="1"/>
        <v>33.84615385</v>
      </c>
      <c r="K45" s="59" t="str">
        <f t="shared" si="2"/>
        <v>N</v>
      </c>
      <c r="L45" s="65"/>
      <c r="M45" s="65"/>
      <c r="N45" s="66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78">
        <v>28.0</v>
      </c>
      <c r="B46" s="57"/>
      <c r="C46" s="196" t="s">
        <v>282</v>
      </c>
      <c r="D46" s="127" t="s">
        <v>91</v>
      </c>
      <c r="E46" s="59" t="s">
        <v>36</v>
      </c>
      <c r="F46" s="59" t="s">
        <v>36</v>
      </c>
      <c r="G46" s="59" t="s">
        <v>36</v>
      </c>
      <c r="H46" s="59" t="s">
        <v>37</v>
      </c>
      <c r="I46" s="40">
        <v>33.0</v>
      </c>
      <c r="J46" s="59">
        <f t="shared" si="1"/>
        <v>50.76923077</v>
      </c>
      <c r="K46" s="59" t="str">
        <f t="shared" si="2"/>
        <v>N</v>
      </c>
      <c r="L46" s="65"/>
      <c r="M46" s="65"/>
      <c r="N46" s="66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3.5" customHeight="1">
      <c r="A47" s="78">
        <v>29.0</v>
      </c>
      <c r="B47" s="57"/>
      <c r="C47" s="196" t="s">
        <v>283</v>
      </c>
      <c r="D47" s="127" t="s">
        <v>93</v>
      </c>
      <c r="E47" s="59" t="s">
        <v>36</v>
      </c>
      <c r="F47" s="59" t="s">
        <v>37</v>
      </c>
      <c r="G47" s="59" t="s">
        <v>36</v>
      </c>
      <c r="H47" s="59" t="s">
        <v>37</v>
      </c>
      <c r="I47" s="40">
        <v>28.0</v>
      </c>
      <c r="J47" s="59">
        <f t="shared" si="1"/>
        <v>43.07692308</v>
      </c>
      <c r="K47" s="59" t="str">
        <f t="shared" si="2"/>
        <v>N</v>
      </c>
      <c r="L47" s="65"/>
      <c r="M47" s="65"/>
      <c r="N47" s="66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3.5" customHeight="1">
      <c r="A48" s="78">
        <v>30.0</v>
      </c>
      <c r="B48" s="57"/>
      <c r="C48" s="196" t="s">
        <v>284</v>
      </c>
      <c r="D48" s="127" t="s">
        <v>95</v>
      </c>
      <c r="E48" s="59" t="s">
        <v>36</v>
      </c>
      <c r="F48" s="59" t="s">
        <v>37</v>
      </c>
      <c r="G48" s="59" t="s">
        <v>36</v>
      </c>
      <c r="H48" s="59" t="s">
        <v>36</v>
      </c>
      <c r="I48" s="40">
        <v>32.0</v>
      </c>
      <c r="J48" s="59">
        <f t="shared" si="1"/>
        <v>49.23076923</v>
      </c>
      <c r="K48" s="59" t="str">
        <f t="shared" si="2"/>
        <v>N</v>
      </c>
      <c r="L48" s="65"/>
      <c r="M48" s="65"/>
      <c r="N48" s="66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3.5" customHeight="1">
      <c r="A49" s="78">
        <v>31.0</v>
      </c>
      <c r="B49" s="57"/>
      <c r="C49" s="196" t="s">
        <v>285</v>
      </c>
      <c r="D49" s="127" t="s">
        <v>97</v>
      </c>
      <c r="E49" s="59" t="s">
        <v>36</v>
      </c>
      <c r="F49" s="59" t="s">
        <v>36</v>
      </c>
      <c r="G49" s="59" t="s">
        <v>37</v>
      </c>
      <c r="H49" s="59" t="s">
        <v>37</v>
      </c>
      <c r="I49" s="40">
        <v>28.0</v>
      </c>
      <c r="J49" s="59">
        <f t="shared" si="1"/>
        <v>43.07692308</v>
      </c>
      <c r="K49" s="59" t="str">
        <f t="shared" si="2"/>
        <v>N</v>
      </c>
      <c r="L49" s="65"/>
      <c r="M49" s="65"/>
      <c r="N49" s="66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3.5" customHeight="1">
      <c r="A50" s="78">
        <v>32.0</v>
      </c>
      <c r="B50" s="57"/>
      <c r="C50" s="196" t="s">
        <v>286</v>
      </c>
      <c r="D50" s="127" t="s">
        <v>99</v>
      </c>
      <c r="E50" s="59" t="s">
        <v>36</v>
      </c>
      <c r="F50" s="59" t="s">
        <v>37</v>
      </c>
      <c r="G50" s="59" t="s">
        <v>36</v>
      </c>
      <c r="H50" s="59" t="s">
        <v>36</v>
      </c>
      <c r="I50" s="40">
        <v>32.0</v>
      </c>
      <c r="J50" s="59">
        <f t="shared" si="1"/>
        <v>49.23076923</v>
      </c>
      <c r="K50" s="59" t="str">
        <f t="shared" si="2"/>
        <v>N</v>
      </c>
      <c r="L50" s="65"/>
      <c r="M50" s="65"/>
      <c r="N50" s="66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3.5" customHeight="1">
      <c r="A51" s="78">
        <v>33.0</v>
      </c>
      <c r="B51" s="57"/>
      <c r="C51" s="196" t="s">
        <v>287</v>
      </c>
      <c r="D51" s="127" t="s">
        <v>101</v>
      </c>
      <c r="E51" s="59" t="s">
        <v>36</v>
      </c>
      <c r="F51" s="59" t="s">
        <v>37</v>
      </c>
      <c r="G51" s="59" t="s">
        <v>36</v>
      </c>
      <c r="H51" s="59" t="s">
        <v>37</v>
      </c>
      <c r="I51" s="40">
        <v>40.0</v>
      </c>
      <c r="J51" s="59">
        <f t="shared" si="1"/>
        <v>61.53846154</v>
      </c>
      <c r="K51" s="59" t="str">
        <f t="shared" si="2"/>
        <v>Y</v>
      </c>
      <c r="L51" s="65"/>
      <c r="M51" s="65"/>
      <c r="N51" s="66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3.5" customHeight="1">
      <c r="A52" s="78">
        <v>34.0</v>
      </c>
      <c r="B52" s="57"/>
      <c r="C52" s="196" t="s">
        <v>288</v>
      </c>
      <c r="D52" s="127" t="s">
        <v>103</v>
      </c>
      <c r="E52" s="59" t="s">
        <v>36</v>
      </c>
      <c r="F52" s="59" t="s">
        <v>37</v>
      </c>
      <c r="G52" s="59" t="s">
        <v>37</v>
      </c>
      <c r="H52" s="59" t="s">
        <v>37</v>
      </c>
      <c r="I52" s="40">
        <v>32.0</v>
      </c>
      <c r="J52" s="59">
        <f t="shared" si="1"/>
        <v>49.23076923</v>
      </c>
      <c r="K52" s="59" t="str">
        <f t="shared" si="2"/>
        <v>N</v>
      </c>
      <c r="L52" s="65"/>
      <c r="M52" s="65"/>
      <c r="N52" s="66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15.5" customHeight="1">
      <c r="A53" s="67" t="s">
        <v>104</v>
      </c>
      <c r="B53" s="3"/>
      <c r="C53" s="67">
        <f>COUNTA(A19:A52)</f>
        <v>34</v>
      </c>
      <c r="D53" s="170"/>
      <c r="E53" s="40">
        <f t="shared" ref="E53:H53" si="3">COUNTIF(E19:E52,"Y")</f>
        <v>25</v>
      </c>
      <c r="F53" s="40">
        <f t="shared" si="3"/>
        <v>10</v>
      </c>
      <c r="G53" s="40">
        <f t="shared" si="3"/>
        <v>27</v>
      </c>
      <c r="H53" s="40">
        <f t="shared" si="3"/>
        <v>21</v>
      </c>
      <c r="I53" s="40"/>
      <c r="J53" s="40"/>
      <c r="K53" s="40">
        <f>COUNTIF(K19:K52,"Y")</f>
        <v>9</v>
      </c>
      <c r="L53" s="65"/>
      <c r="M53" s="65"/>
      <c r="N53" s="66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87.75" customHeight="1">
      <c r="A54" s="171" t="s">
        <v>105</v>
      </c>
      <c r="B54" s="172"/>
      <c r="C54" s="67" t="str">
        <f>'[1]CC1-CO-Attainment-correct'!C34</f>
        <v>#REF!</v>
      </c>
      <c r="D54" s="173" t="s">
        <v>106</v>
      </c>
      <c r="E54" s="40" t="str">
        <f>(E53/C54)*100</f>
        <v>#REF!</v>
      </c>
      <c r="F54" s="40" t="str">
        <f>(F53/C54)*100</f>
        <v>#REF!</v>
      </c>
      <c r="G54" s="40" t="str">
        <f>(G53/C54)*100</f>
        <v>#REF!</v>
      </c>
      <c r="H54" s="40" t="str">
        <f>(H53/C54)*100</f>
        <v>#REF!</v>
      </c>
      <c r="I54" s="40"/>
      <c r="J54" s="40"/>
      <c r="K54" s="40" t="str">
        <f>(K53/C54)*100</f>
        <v>#REF!</v>
      </c>
      <c r="L54" s="65"/>
      <c r="M54" s="65"/>
      <c r="N54" s="66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39.75" customHeight="1">
      <c r="A55" s="78"/>
      <c r="B55" s="57"/>
      <c r="C55" s="57"/>
      <c r="D55" s="174"/>
      <c r="E55" s="176" t="str">
        <f t="shared" ref="E55:K55" si="4">IF(E54&lt;=0,"",IF((E54&gt;=60),"Attained","Not-Attained"))</f>
        <v>#REF!</v>
      </c>
      <c r="F55" s="176" t="str">
        <f t="shared" si="4"/>
        <v>#REF!</v>
      </c>
      <c r="G55" s="176" t="str">
        <f t="shared" si="4"/>
        <v>#REF!</v>
      </c>
      <c r="H55" s="176" t="str">
        <f t="shared" si="4"/>
        <v>#REF!</v>
      </c>
      <c r="I55" s="40" t="str">
        <f t="shared" si="4"/>
        <v/>
      </c>
      <c r="J55" s="40" t="str">
        <f t="shared" si="4"/>
        <v/>
      </c>
      <c r="K55" s="40" t="str">
        <f t="shared" si="4"/>
        <v>#REF!</v>
      </c>
      <c r="L55" s="65"/>
      <c r="M55" s="65"/>
      <c r="N55" s="66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0" customHeight="1">
      <c r="A56" s="78"/>
      <c r="B56" s="57"/>
      <c r="C56" s="57"/>
      <c r="D56" s="174"/>
      <c r="E56" s="40"/>
      <c r="F56" s="40"/>
      <c r="G56" s="40"/>
      <c r="H56" s="40"/>
      <c r="I56" s="40"/>
      <c r="J56" s="40"/>
      <c r="K56" s="40"/>
      <c r="L56" s="65"/>
      <c r="M56" s="65"/>
      <c r="N56" s="66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0" customHeight="1">
      <c r="A57" s="78"/>
      <c r="B57" s="57"/>
      <c r="C57" s="57"/>
      <c r="D57" s="174"/>
      <c r="E57" s="175">
        <v>0.0</v>
      </c>
      <c r="F57" s="175">
        <v>2.0</v>
      </c>
      <c r="G57" s="175">
        <v>2.0</v>
      </c>
      <c r="H57" s="175">
        <v>2.0</v>
      </c>
      <c r="I57" s="40"/>
      <c r="J57" s="40"/>
      <c r="K57" s="175">
        <v>0.0</v>
      </c>
      <c r="L57" s="76"/>
      <c r="M57" s="76"/>
      <c r="N57" s="77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0" customHeight="1">
      <c r="A58" s="78"/>
      <c r="B58" s="57"/>
      <c r="C58" s="57"/>
      <c r="D58" s="69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0" customHeight="1">
      <c r="A59" s="78"/>
      <c r="B59" s="57"/>
      <c r="C59" s="57"/>
      <c r="D59" s="69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0" customHeight="1">
      <c r="A60" s="78"/>
      <c r="B60" s="57"/>
      <c r="C60" s="57"/>
      <c r="D60" s="69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0" customHeight="1">
      <c r="A61" s="78"/>
      <c r="B61" s="57"/>
      <c r="C61" s="57"/>
      <c r="D61" s="69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0" customHeight="1">
      <c r="A62" s="78"/>
      <c r="B62" s="57"/>
      <c r="C62" s="57"/>
      <c r="D62" s="79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0" customHeight="1">
      <c r="A63" s="78"/>
      <c r="B63" s="57"/>
      <c r="C63" s="57"/>
      <c r="D63" s="69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0" customHeight="1">
      <c r="A64" s="78"/>
      <c r="B64" s="57"/>
      <c r="C64" s="57"/>
      <c r="D64" s="69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0" customHeight="1">
      <c r="A65" s="78"/>
      <c r="B65" s="57"/>
      <c r="C65" s="57"/>
      <c r="D65" s="69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3.5" customHeight="1">
      <c r="A66" s="78"/>
      <c r="B66" s="80"/>
      <c r="C66" s="80"/>
      <c r="D66" s="80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3.5" customHeight="1">
      <c r="A67" s="78"/>
      <c r="B67" s="80"/>
      <c r="C67" s="80"/>
      <c r="D67" s="80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3.5" customHeight="1">
      <c r="A68" s="78"/>
      <c r="B68" s="80"/>
      <c r="C68" s="80"/>
      <c r="D68" s="80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3.5" customHeight="1">
      <c r="A69" s="78"/>
      <c r="B69" s="80"/>
      <c r="C69" s="80"/>
      <c r="D69" s="80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3.5" customHeight="1">
      <c r="A70" s="78"/>
      <c r="B70" s="80"/>
      <c r="C70" s="80"/>
      <c r="D70" s="80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3.5" customHeight="1">
      <c r="A71" s="78"/>
      <c r="B71" s="80"/>
      <c r="C71" s="80"/>
      <c r="D71" s="80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3.5" customHeight="1">
      <c r="A72" s="78"/>
      <c r="B72" s="80"/>
      <c r="C72" s="80"/>
      <c r="D72" s="80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3.5" customHeight="1">
      <c r="A73" s="78"/>
      <c r="B73" s="80"/>
      <c r="C73" s="80"/>
      <c r="D73" s="80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3.5" customHeight="1">
      <c r="A74" s="78"/>
      <c r="B74" s="80"/>
      <c r="C74" s="80"/>
      <c r="D74" s="80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3.5" customHeight="1">
      <c r="A75" s="78"/>
      <c r="B75" s="80"/>
      <c r="C75" s="80"/>
      <c r="D75" s="80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3.5" customHeight="1">
      <c r="A76" s="78"/>
      <c r="B76" s="80"/>
      <c r="C76" s="80"/>
      <c r="D76" s="80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3.5" customHeight="1">
      <c r="A77" s="78"/>
      <c r="B77" s="80"/>
      <c r="C77" s="80"/>
      <c r="D77" s="80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3.5" customHeight="1">
      <c r="A78" s="78"/>
      <c r="B78" s="80"/>
      <c r="C78" s="80"/>
      <c r="D78" s="80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3.5" customHeight="1">
      <c r="A79" s="78"/>
      <c r="B79" s="80"/>
      <c r="C79" s="80"/>
      <c r="D79" s="80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3.5" customHeight="1">
      <c r="A80" s="78"/>
      <c r="B80" s="80"/>
      <c r="C80" s="80"/>
      <c r="D80" s="80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3.5" customHeight="1">
      <c r="A81" s="78"/>
      <c r="B81" s="80"/>
      <c r="C81" s="80"/>
      <c r="D81" s="80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3.5" customHeight="1">
      <c r="A82" s="78"/>
      <c r="B82" s="80"/>
      <c r="C82" s="80"/>
      <c r="D82" s="80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3.5" customHeight="1">
      <c r="A83" s="78"/>
      <c r="B83" s="80"/>
      <c r="C83" s="80"/>
      <c r="D83" s="80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3.5" customHeight="1">
      <c r="A84" s="78"/>
      <c r="B84" s="80"/>
      <c r="C84" s="80"/>
      <c r="D84" s="80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3.5" customHeight="1">
      <c r="A85" s="78"/>
      <c r="B85" s="80"/>
      <c r="C85" s="80"/>
      <c r="D85" s="80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3.5" customHeight="1">
      <c r="A86" s="78"/>
      <c r="B86" s="80"/>
      <c r="C86" s="80"/>
      <c r="D86" s="80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3.5" customHeight="1">
      <c r="A87" s="78"/>
      <c r="B87" s="80"/>
      <c r="C87" s="80"/>
      <c r="D87" s="80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3.5" customHeight="1">
      <c r="A88" s="78"/>
      <c r="B88" s="80"/>
      <c r="C88" s="80"/>
      <c r="D88" s="80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3.5" customHeight="1">
      <c r="A89" s="78"/>
      <c r="B89" s="80"/>
      <c r="C89" s="80"/>
      <c r="D89" s="80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3.5" customHeight="1">
      <c r="A90" s="78"/>
      <c r="B90" s="80"/>
      <c r="C90" s="80"/>
      <c r="D90" s="80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3.5" customHeight="1">
      <c r="A91" s="78"/>
      <c r="B91" s="80"/>
      <c r="C91" s="80"/>
      <c r="D91" s="80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3.5" customHeight="1">
      <c r="A92" s="78"/>
      <c r="B92" s="80"/>
      <c r="C92" s="80"/>
      <c r="D92" s="80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3.5" customHeight="1">
      <c r="A93" s="78"/>
      <c r="B93" s="80"/>
      <c r="C93" s="80"/>
      <c r="D93" s="80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3.5" customHeight="1">
      <c r="A94" s="78"/>
      <c r="B94" s="80"/>
      <c r="C94" s="80"/>
      <c r="D94" s="80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3.5" customHeight="1">
      <c r="A95" s="78"/>
      <c r="B95" s="80"/>
      <c r="C95" s="80"/>
      <c r="D95" s="80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3.5" customHeight="1">
      <c r="A96" s="78"/>
      <c r="B96" s="80"/>
      <c r="C96" s="80"/>
      <c r="D96" s="80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3.5" customHeight="1">
      <c r="A97" s="78"/>
      <c r="B97" s="80"/>
      <c r="C97" s="80"/>
      <c r="D97" s="80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3.5" customHeight="1">
      <c r="A98" s="78"/>
      <c r="B98" s="80"/>
      <c r="C98" s="80"/>
      <c r="D98" s="80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3.5" customHeight="1">
      <c r="A99" s="78"/>
      <c r="B99" s="80"/>
      <c r="C99" s="80"/>
      <c r="D99" s="80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3.5" customHeight="1">
      <c r="A100" s="78"/>
      <c r="B100" s="80"/>
      <c r="C100" s="80"/>
      <c r="D100" s="80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3.5" customHeight="1">
      <c r="A101" s="78"/>
      <c r="B101" s="80"/>
      <c r="C101" s="80"/>
      <c r="D101" s="80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3.5" customHeight="1">
      <c r="A102" s="78"/>
      <c r="B102" s="80"/>
      <c r="C102" s="80"/>
      <c r="D102" s="80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3.5" customHeight="1">
      <c r="A103" s="78"/>
      <c r="B103" s="80"/>
      <c r="C103" s="80"/>
      <c r="D103" s="80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3.5" customHeight="1">
      <c r="A104" s="78"/>
      <c r="B104" s="80"/>
      <c r="C104" s="80"/>
      <c r="D104" s="80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3.5" customHeight="1">
      <c r="A105" s="78"/>
      <c r="B105" s="80"/>
      <c r="C105" s="80"/>
      <c r="D105" s="80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3.5" customHeight="1">
      <c r="A106" s="78"/>
      <c r="B106" s="80"/>
      <c r="C106" s="80"/>
      <c r="D106" s="80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3.5" customHeight="1">
      <c r="A107" s="78"/>
      <c r="B107" s="80"/>
      <c r="C107" s="80"/>
      <c r="D107" s="80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3.5" customHeight="1">
      <c r="A108" s="78"/>
      <c r="B108" s="80"/>
      <c r="C108" s="80"/>
      <c r="D108" s="80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3.5" customHeight="1">
      <c r="A109" s="78"/>
      <c r="B109" s="80"/>
      <c r="C109" s="80"/>
      <c r="D109" s="80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3.5" customHeight="1">
      <c r="A110" s="78"/>
      <c r="B110" s="80"/>
      <c r="C110" s="80"/>
      <c r="D110" s="80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3.5" customHeight="1">
      <c r="A111" s="78"/>
      <c r="B111" s="80"/>
      <c r="C111" s="80"/>
      <c r="D111" s="80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0" customHeight="1">
      <c r="A112" s="78"/>
      <c r="B112" s="80"/>
      <c r="C112" s="80"/>
      <c r="D112" s="80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0" customHeight="1">
      <c r="A113" s="78"/>
      <c r="B113" s="80"/>
      <c r="C113" s="80"/>
      <c r="D113" s="80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0" customHeight="1">
      <c r="A114" s="78"/>
      <c r="B114" s="80"/>
      <c r="C114" s="80"/>
      <c r="D114" s="80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0" customHeight="1">
      <c r="A115" s="78"/>
      <c r="B115" s="80"/>
      <c r="C115" s="80"/>
      <c r="D115" s="80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0" customHeight="1">
      <c r="A116" s="78"/>
      <c r="B116" s="80"/>
      <c r="C116" s="80"/>
      <c r="D116" s="80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0" customHeight="1">
      <c r="A117" s="78"/>
      <c r="B117" s="80"/>
      <c r="C117" s="80"/>
      <c r="D117" s="80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0" customHeight="1">
      <c r="A118" s="78"/>
      <c r="B118" s="80"/>
      <c r="C118" s="80"/>
      <c r="D118" s="80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0" customHeight="1">
      <c r="A119" s="78"/>
      <c r="B119" s="80"/>
      <c r="C119" s="80"/>
      <c r="D119" s="80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0" customHeight="1">
      <c r="A120" s="78"/>
      <c r="B120" s="80"/>
      <c r="C120" s="80"/>
      <c r="D120" s="80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0" customHeight="1">
      <c r="A121" s="78"/>
      <c r="B121" s="80"/>
      <c r="C121" s="80"/>
      <c r="D121" s="80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0" customHeight="1">
      <c r="A122" s="78"/>
      <c r="B122" s="80"/>
      <c r="C122" s="80"/>
      <c r="D122" s="80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0" customHeight="1">
      <c r="A123" s="78"/>
      <c r="B123" s="80"/>
      <c r="C123" s="80"/>
      <c r="D123" s="80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0" customHeight="1">
      <c r="A124" s="78"/>
      <c r="B124" s="80"/>
      <c r="C124" s="80"/>
      <c r="D124" s="80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0" customHeight="1">
      <c r="A125" s="78"/>
      <c r="B125" s="80"/>
      <c r="C125" s="80"/>
      <c r="D125" s="80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0" customHeight="1">
      <c r="A126" s="78"/>
      <c r="B126" s="80"/>
      <c r="C126" s="80"/>
      <c r="D126" s="80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0" customHeight="1">
      <c r="A127" s="78"/>
      <c r="B127" s="80"/>
      <c r="C127" s="80"/>
      <c r="D127" s="80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0" customHeight="1">
      <c r="A128" s="78"/>
      <c r="B128" s="80"/>
      <c r="C128" s="80"/>
      <c r="D128" s="80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0" customHeight="1">
      <c r="A129" s="78"/>
      <c r="B129" s="80"/>
      <c r="C129" s="80"/>
      <c r="D129" s="80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3.5" customHeight="1">
      <c r="A130" s="78"/>
      <c r="B130" s="80"/>
      <c r="C130" s="80"/>
      <c r="D130" s="80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3.5" customHeight="1">
      <c r="A131" s="81"/>
      <c r="B131" s="82"/>
      <c r="C131" s="82"/>
      <c r="D131" s="83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3.5" customHeight="1">
      <c r="A132" s="81"/>
      <c r="B132" s="82"/>
      <c r="C132" s="82"/>
      <c r="D132" s="83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3.5" customHeight="1">
      <c r="A133" s="81"/>
      <c r="B133" s="82"/>
      <c r="C133" s="82"/>
      <c r="D133" s="83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3.5" customHeight="1">
      <c r="A134" s="81"/>
      <c r="B134" s="82"/>
      <c r="C134" s="82"/>
      <c r="D134" s="83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3.5" customHeight="1">
      <c r="A135" s="81"/>
      <c r="B135" s="82"/>
      <c r="C135" s="82"/>
      <c r="D135" s="83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3.5" customHeight="1">
      <c r="A136" s="81"/>
      <c r="B136" s="82"/>
      <c r="C136" s="82"/>
      <c r="D136" s="84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3.5" customHeight="1">
      <c r="A137" s="81"/>
      <c r="B137" s="82"/>
      <c r="C137" s="82"/>
      <c r="D137" s="83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3.5" customHeight="1">
      <c r="A138" s="81"/>
      <c r="B138" s="82"/>
      <c r="C138" s="82"/>
      <c r="D138" s="83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3.5" customHeight="1">
      <c r="A139" s="81"/>
      <c r="B139" s="82"/>
      <c r="C139" s="82"/>
      <c r="D139" s="84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3.5" customHeight="1">
      <c r="A140" s="81"/>
      <c r="B140" s="82"/>
      <c r="C140" s="82"/>
      <c r="D140" s="83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3.5" customHeight="1">
      <c r="A141" s="81"/>
      <c r="B141" s="82"/>
      <c r="C141" s="82"/>
      <c r="D141" s="84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3.5" customHeight="1">
      <c r="A142" s="81"/>
      <c r="B142" s="82"/>
      <c r="C142" s="82"/>
      <c r="D142" s="84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3.5" customHeight="1">
      <c r="A143" s="81"/>
      <c r="B143" s="85"/>
      <c r="C143" s="85"/>
      <c r="D143" s="86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3.5" customHeight="1">
      <c r="A144" s="81"/>
      <c r="B144" s="82"/>
      <c r="C144" s="82"/>
      <c r="D144" s="83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3.5" customHeight="1">
      <c r="A145" s="81"/>
      <c r="B145" s="82"/>
      <c r="C145" s="82"/>
      <c r="D145" s="83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3.5" customHeight="1">
      <c r="A146" s="81"/>
      <c r="B146" s="82"/>
      <c r="C146" s="82"/>
      <c r="D146" s="83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3.5" customHeight="1">
      <c r="A147" s="81"/>
      <c r="B147" s="82"/>
      <c r="C147" s="82"/>
      <c r="D147" s="83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3.5" customHeight="1">
      <c r="A148" s="81"/>
      <c r="B148" s="82"/>
      <c r="C148" s="82"/>
      <c r="D148" s="83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3.5" customHeight="1">
      <c r="A149" s="81"/>
      <c r="B149" s="82"/>
      <c r="C149" s="82"/>
      <c r="D149" s="83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3.5" customHeight="1">
      <c r="A150" s="81"/>
      <c r="B150" s="82"/>
      <c r="C150" s="82"/>
      <c r="D150" s="84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3.5" customHeight="1">
      <c r="A151" s="81"/>
      <c r="B151" s="82"/>
      <c r="C151" s="82"/>
      <c r="D151" s="83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3.5" customHeight="1">
      <c r="A152" s="81"/>
      <c r="B152" s="82"/>
      <c r="C152" s="82"/>
      <c r="D152" s="83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3.5" customHeight="1">
      <c r="A153" s="81"/>
      <c r="B153" s="82"/>
      <c r="C153" s="82"/>
      <c r="D153" s="83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3.5" customHeight="1">
      <c r="A154" s="81"/>
      <c r="B154" s="82"/>
      <c r="C154" s="82"/>
      <c r="D154" s="84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3.5" customHeight="1">
      <c r="A155" s="87"/>
      <c r="B155" s="88"/>
      <c r="C155" s="89"/>
      <c r="D155" s="90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3.5" customHeight="1">
      <c r="A156" s="87"/>
      <c r="B156" s="88"/>
      <c r="C156" s="89"/>
      <c r="D156" s="90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3.5" customHeight="1">
      <c r="A157" s="87"/>
      <c r="B157" s="88"/>
      <c r="C157" s="89"/>
      <c r="D157" s="90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3.5" customHeight="1">
      <c r="A158" s="87"/>
      <c r="B158" s="88"/>
      <c r="C158" s="89"/>
      <c r="D158" s="90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3.5" customHeight="1">
      <c r="A159" s="87"/>
      <c r="B159" s="88"/>
      <c r="C159" s="89"/>
      <c r="D159" s="90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3.5" customHeight="1">
      <c r="A160" s="87"/>
      <c r="B160" s="88"/>
      <c r="C160" s="89"/>
      <c r="D160" s="90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3.5" customHeight="1">
      <c r="A161" s="87"/>
      <c r="B161" s="88"/>
      <c r="C161" s="89"/>
      <c r="D161" s="90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3.5" customHeight="1">
      <c r="A162" s="87"/>
      <c r="B162" s="88"/>
      <c r="C162" s="89"/>
      <c r="D162" s="90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3.5" customHeight="1">
      <c r="A163" s="87"/>
      <c r="B163" s="88"/>
      <c r="C163" s="89"/>
      <c r="D163" s="90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3.5" customHeight="1">
      <c r="A164" s="87"/>
      <c r="B164" s="88"/>
      <c r="C164" s="89"/>
      <c r="D164" s="90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3.5" customHeight="1">
      <c r="A165" s="87"/>
      <c r="B165" s="88"/>
      <c r="C165" s="91"/>
      <c r="D165" s="92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3.5" customHeight="1">
      <c r="A166" s="87"/>
      <c r="B166" s="88"/>
      <c r="C166" s="91"/>
      <c r="D166" s="92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3.5" customHeight="1">
      <c r="A167" s="87"/>
      <c r="B167" s="88"/>
      <c r="C167" s="91"/>
      <c r="D167" s="92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3.5" customHeight="1">
      <c r="A168" s="87"/>
      <c r="B168" s="88"/>
      <c r="C168" s="91"/>
      <c r="D168" s="92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3.5" customHeight="1">
      <c r="A169" s="87">
        <v>146.0</v>
      </c>
      <c r="B169" s="88"/>
      <c r="C169" s="91"/>
      <c r="D169" s="92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3.5" customHeight="1">
      <c r="A170" s="87">
        <v>147.0</v>
      </c>
      <c r="B170" s="88"/>
      <c r="C170" s="91"/>
      <c r="D170" s="92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3.5" customHeight="1">
      <c r="A171" s="87">
        <v>148.0</v>
      </c>
      <c r="B171" s="88"/>
      <c r="C171" s="91"/>
      <c r="D171" s="92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3.5" customHeight="1">
      <c r="A172" s="87">
        <v>149.0</v>
      </c>
      <c r="B172" s="88"/>
      <c r="C172" s="91"/>
      <c r="D172" s="92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3.5" customHeight="1">
      <c r="A173" s="87">
        <v>150.0</v>
      </c>
      <c r="B173" s="88"/>
      <c r="C173" s="91"/>
      <c r="D173" s="92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3.5" customHeight="1">
      <c r="A174" s="87">
        <v>151.0</v>
      </c>
      <c r="B174" s="93"/>
      <c r="C174" s="91"/>
      <c r="D174" s="92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3.5" customHeight="1">
      <c r="A175" s="87">
        <v>152.0</v>
      </c>
      <c r="B175" s="88"/>
      <c r="C175" s="91"/>
      <c r="D175" s="92"/>
      <c r="E175" s="33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6.5" customHeight="1">
      <c r="A176" s="87">
        <v>153.0</v>
      </c>
      <c r="B176" s="88"/>
      <c r="C176" s="91"/>
      <c r="D176" s="92"/>
      <c r="E176" s="33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80.25" customHeight="1">
      <c r="A177" s="94"/>
      <c r="B177" s="95" t="s">
        <v>104</v>
      </c>
      <c r="C177" s="75"/>
      <c r="D177" s="67">
        <f>COUNTA(D19:D176)</f>
        <v>35</v>
      </c>
      <c r="E177" s="96" t="s">
        <v>107</v>
      </c>
      <c r="F177" s="97" t="str">
        <f>COUNTIF(#REF!,"3")</f>
        <v>#REF!</v>
      </c>
      <c r="G177" s="97" t="s">
        <v>108</v>
      </c>
      <c r="H177" s="96" t="str">
        <f>COUNTIF(#REF!,"2")</f>
        <v>#REF!</v>
      </c>
      <c r="I177" s="97" t="s">
        <v>109</v>
      </c>
      <c r="J177" s="96" t="str">
        <f>COUNTIF(#REF!,"1")</f>
        <v>#REF!</v>
      </c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</row>
    <row r="178" ht="75.75" customHeight="1">
      <c r="A178" s="98"/>
      <c r="B178" s="67" t="s">
        <v>105</v>
      </c>
      <c r="C178" s="3"/>
      <c r="D178" s="67" t="str">
        <f>COUNTIF(#REF!,"&gt;0")</f>
        <v>#REF!</v>
      </c>
      <c r="E178" s="99" t="s">
        <v>106</v>
      </c>
      <c r="F178" s="100" t="str">
        <f>F177/D178*100</f>
        <v>#REF!</v>
      </c>
      <c r="G178" s="101" t="s">
        <v>110</v>
      </c>
      <c r="H178" s="100" t="str">
        <f>H177/D178*100</f>
        <v>#REF!</v>
      </c>
      <c r="I178" s="101" t="s">
        <v>111</v>
      </c>
      <c r="J178" s="100" t="str">
        <f>J177/D178*100</f>
        <v>#REF!</v>
      </c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21.0" customHeight="1">
      <c r="A179" s="1"/>
      <c r="B179" s="1"/>
      <c r="C179" s="33"/>
      <c r="D179" s="102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3.5" customHeight="1">
      <c r="A180" s="1"/>
      <c r="B180" s="1"/>
      <c r="C180" s="33"/>
      <c r="D180" s="102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3.5" customHeight="1">
      <c r="A181" s="1"/>
      <c r="B181" s="1"/>
      <c r="C181" s="33"/>
      <c r="D181" s="102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3.5" customHeight="1">
      <c r="A182" s="1"/>
      <c r="B182" s="1"/>
      <c r="C182" s="33"/>
      <c r="D182" s="102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3.5" customHeight="1">
      <c r="A183" s="1"/>
      <c r="B183" s="1"/>
      <c r="C183" s="33"/>
      <c r="D183" s="102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3.5" customHeight="1">
      <c r="A184" s="1"/>
      <c r="B184" s="1"/>
      <c r="C184" s="33"/>
      <c r="D184" s="102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3.5" customHeight="1">
      <c r="A185" s="1"/>
      <c r="B185" s="1"/>
      <c r="C185" s="33"/>
      <c r="D185" s="102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3.5" customHeight="1">
      <c r="A186" s="1"/>
      <c r="B186" s="1"/>
      <c r="C186" s="33"/>
      <c r="D186" s="102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3.5" customHeight="1">
      <c r="A187" s="1"/>
      <c r="B187" s="1"/>
      <c r="C187" s="33"/>
      <c r="D187" s="102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3.5" customHeight="1">
      <c r="A188" s="1"/>
      <c r="B188" s="1"/>
      <c r="C188" s="33"/>
      <c r="D188" s="102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3.5" customHeight="1">
      <c r="A189" s="1"/>
      <c r="B189" s="1"/>
      <c r="C189" s="33"/>
      <c r="D189" s="102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3.5" customHeight="1">
      <c r="A190" s="1"/>
      <c r="B190" s="1"/>
      <c r="C190" s="33"/>
      <c r="D190" s="102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3.5" customHeight="1">
      <c r="A191" s="1"/>
      <c r="B191" s="1"/>
      <c r="C191" s="33"/>
      <c r="D191" s="102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3.5" customHeight="1">
      <c r="A192" s="1"/>
      <c r="B192" s="1"/>
      <c r="C192" s="33"/>
      <c r="D192" s="102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3.5" customHeight="1">
      <c r="A193" s="1"/>
      <c r="B193" s="1"/>
      <c r="C193" s="33"/>
      <c r="D193" s="102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3.5" customHeight="1">
      <c r="A194" s="1"/>
      <c r="B194" s="1"/>
      <c r="C194" s="33"/>
      <c r="D194" s="102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3.5" customHeight="1">
      <c r="A195" s="1"/>
      <c r="B195" s="1"/>
      <c r="C195" s="33"/>
      <c r="D195" s="102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3.5" customHeight="1">
      <c r="A196" s="1"/>
      <c r="B196" s="1"/>
      <c r="C196" s="33"/>
      <c r="D196" s="102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3.5" customHeight="1">
      <c r="A197" s="1"/>
      <c r="B197" s="1"/>
      <c r="C197" s="33"/>
      <c r="D197" s="102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3.5" customHeight="1">
      <c r="A198" s="1"/>
      <c r="B198" s="1"/>
      <c r="C198" s="33"/>
      <c r="D198" s="102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3.5" customHeight="1">
      <c r="A199" s="1"/>
      <c r="B199" s="1"/>
      <c r="C199" s="33"/>
      <c r="D199" s="102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3.5" customHeight="1">
      <c r="A200" s="1"/>
      <c r="B200" s="1"/>
      <c r="C200" s="33"/>
      <c r="D200" s="102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3.5" customHeight="1">
      <c r="A201" s="1"/>
      <c r="B201" s="1"/>
      <c r="C201" s="33"/>
      <c r="D201" s="102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3.5" customHeight="1">
      <c r="A202" s="1"/>
      <c r="B202" s="1"/>
      <c r="C202" s="33"/>
      <c r="D202" s="102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3.5" customHeight="1">
      <c r="A203" s="1"/>
      <c r="B203" s="1"/>
      <c r="C203" s="33"/>
      <c r="D203" s="102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3.5" customHeight="1">
      <c r="A204" s="1"/>
      <c r="B204" s="1"/>
      <c r="C204" s="33"/>
      <c r="D204" s="102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3.5" customHeight="1">
      <c r="A205" s="1"/>
      <c r="B205" s="1"/>
      <c r="C205" s="33"/>
      <c r="D205" s="102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3.5" customHeight="1">
      <c r="A206" s="1"/>
      <c r="B206" s="1"/>
      <c r="C206" s="33"/>
      <c r="D206" s="102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3.5" customHeight="1">
      <c r="A207" s="1"/>
      <c r="B207" s="1"/>
      <c r="C207" s="33"/>
      <c r="D207" s="102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3.5" customHeight="1">
      <c r="A208" s="1"/>
      <c r="B208" s="1"/>
      <c r="C208" s="33"/>
      <c r="D208" s="102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3.5" customHeight="1">
      <c r="A209" s="1"/>
      <c r="B209" s="1"/>
      <c r="C209" s="33"/>
      <c r="D209" s="102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3.5" customHeight="1">
      <c r="A210" s="1"/>
      <c r="B210" s="1"/>
      <c r="C210" s="33"/>
      <c r="D210" s="102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3.5" customHeight="1">
      <c r="A211" s="1"/>
      <c r="B211" s="1"/>
      <c r="C211" s="33"/>
      <c r="D211" s="102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3.5" customHeight="1">
      <c r="A212" s="1"/>
      <c r="B212" s="1"/>
      <c r="C212" s="33"/>
      <c r="D212" s="102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3.5" customHeight="1">
      <c r="A213" s="1"/>
      <c r="B213" s="1"/>
      <c r="C213" s="33"/>
      <c r="D213" s="102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3.5" customHeight="1">
      <c r="A214" s="1"/>
      <c r="B214" s="1"/>
      <c r="C214" s="33"/>
      <c r="D214" s="102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3.5" customHeight="1">
      <c r="A215" s="1"/>
      <c r="B215" s="1"/>
      <c r="C215" s="33"/>
      <c r="D215" s="102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3.5" customHeight="1">
      <c r="A216" s="1"/>
      <c r="B216" s="1"/>
      <c r="C216" s="33"/>
      <c r="D216" s="102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3.5" customHeight="1">
      <c r="A217" s="1"/>
      <c r="B217" s="1"/>
      <c r="C217" s="33"/>
      <c r="D217" s="102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3.5" customHeight="1">
      <c r="A218" s="1"/>
      <c r="B218" s="1"/>
      <c r="C218" s="33"/>
      <c r="D218" s="102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3.5" customHeight="1">
      <c r="A219" s="1"/>
      <c r="B219" s="1"/>
      <c r="C219" s="33"/>
      <c r="D219" s="102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3.5" customHeight="1">
      <c r="A220" s="1"/>
      <c r="B220" s="1"/>
      <c r="C220" s="33"/>
      <c r="D220" s="102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3.5" customHeight="1">
      <c r="A221" s="1"/>
      <c r="B221" s="1"/>
      <c r="C221" s="33"/>
      <c r="D221" s="102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3.5" customHeight="1">
      <c r="A222" s="1"/>
      <c r="B222" s="1"/>
      <c r="C222" s="33"/>
      <c r="D222" s="102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3.5" customHeight="1">
      <c r="A223" s="1"/>
      <c r="B223" s="1"/>
      <c r="C223" s="33"/>
      <c r="D223" s="102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3.5" customHeight="1">
      <c r="A224" s="1"/>
      <c r="B224" s="1"/>
      <c r="C224" s="33"/>
      <c r="D224" s="102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3.5" customHeight="1">
      <c r="A225" s="1"/>
      <c r="B225" s="1"/>
      <c r="C225" s="33"/>
      <c r="D225" s="102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3.5" customHeight="1">
      <c r="A226" s="1"/>
      <c r="B226" s="1"/>
      <c r="C226" s="33"/>
      <c r="D226" s="102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3.5" customHeight="1">
      <c r="A227" s="1"/>
      <c r="B227" s="1"/>
      <c r="C227" s="33"/>
      <c r="D227" s="102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3.5" customHeight="1">
      <c r="A228" s="1"/>
      <c r="B228" s="1"/>
      <c r="C228" s="33"/>
      <c r="D228" s="102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3.5" customHeight="1">
      <c r="A229" s="1"/>
      <c r="B229" s="1"/>
      <c r="C229" s="33"/>
      <c r="D229" s="102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3.5" customHeight="1">
      <c r="A230" s="1"/>
      <c r="B230" s="1"/>
      <c r="C230" s="33"/>
      <c r="D230" s="102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3.5" customHeight="1">
      <c r="A231" s="1"/>
      <c r="B231" s="1"/>
      <c r="C231" s="33"/>
      <c r="D231" s="102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3.5" customHeight="1">
      <c r="A232" s="1"/>
      <c r="B232" s="1"/>
      <c r="C232" s="33"/>
      <c r="D232" s="102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3.5" customHeight="1">
      <c r="A233" s="1"/>
      <c r="B233" s="1"/>
      <c r="C233" s="33"/>
      <c r="D233" s="102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3.5" customHeight="1">
      <c r="A234" s="1"/>
      <c r="B234" s="1"/>
      <c r="C234" s="33"/>
      <c r="D234" s="102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3.5" customHeight="1">
      <c r="A235" s="1"/>
      <c r="B235" s="1"/>
      <c r="C235" s="33"/>
      <c r="D235" s="102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3.5" customHeight="1">
      <c r="A236" s="1"/>
      <c r="B236" s="1"/>
      <c r="C236" s="33"/>
      <c r="D236" s="102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3.5" customHeight="1">
      <c r="A237" s="1"/>
      <c r="B237" s="1"/>
      <c r="C237" s="33"/>
      <c r="D237" s="102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3.5" customHeight="1">
      <c r="A238" s="1"/>
      <c r="B238" s="1"/>
      <c r="C238" s="33"/>
      <c r="D238" s="102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3.5" customHeight="1">
      <c r="A239" s="1"/>
      <c r="B239" s="1"/>
      <c r="C239" s="33"/>
      <c r="D239" s="102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3.5" customHeight="1">
      <c r="A240" s="1"/>
      <c r="B240" s="1"/>
      <c r="C240" s="33"/>
      <c r="D240" s="102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3.5" customHeight="1">
      <c r="A241" s="1"/>
      <c r="B241" s="1"/>
      <c r="C241" s="33"/>
      <c r="D241" s="102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3.5" customHeight="1">
      <c r="A242" s="1"/>
      <c r="B242" s="1"/>
      <c r="C242" s="33"/>
      <c r="D242" s="102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3.5" customHeight="1">
      <c r="A243" s="1"/>
      <c r="B243" s="1"/>
      <c r="C243" s="33"/>
      <c r="D243" s="102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3.5" customHeight="1">
      <c r="A244" s="1"/>
      <c r="B244" s="1"/>
      <c r="C244" s="33"/>
      <c r="D244" s="102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3.5" customHeight="1">
      <c r="A245" s="1"/>
      <c r="B245" s="1"/>
      <c r="C245" s="33"/>
      <c r="D245" s="102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3.5" customHeight="1">
      <c r="A246" s="1"/>
      <c r="B246" s="1"/>
      <c r="C246" s="33"/>
      <c r="D246" s="102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3.5" customHeight="1">
      <c r="A247" s="1"/>
      <c r="B247" s="1"/>
      <c r="C247" s="33"/>
      <c r="D247" s="102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3.5" customHeight="1">
      <c r="A248" s="1"/>
      <c r="B248" s="1"/>
      <c r="C248" s="33"/>
      <c r="D248" s="102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3.5" customHeight="1">
      <c r="A249" s="1"/>
      <c r="B249" s="1"/>
      <c r="C249" s="33"/>
      <c r="D249" s="102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3.5" customHeight="1">
      <c r="A250" s="1"/>
      <c r="B250" s="1"/>
      <c r="C250" s="33"/>
      <c r="D250" s="102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3.5" customHeight="1">
      <c r="A251" s="1"/>
      <c r="B251" s="1"/>
      <c r="C251" s="33"/>
      <c r="D251" s="102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3.5" customHeight="1">
      <c r="A252" s="1"/>
      <c r="B252" s="1"/>
      <c r="C252" s="33"/>
      <c r="D252" s="102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3.5" customHeight="1">
      <c r="A253" s="1"/>
      <c r="B253" s="1"/>
      <c r="C253" s="33"/>
      <c r="D253" s="102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3.5" customHeight="1">
      <c r="A254" s="1"/>
      <c r="B254" s="1"/>
      <c r="C254" s="33"/>
      <c r="D254" s="102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3.5" customHeight="1">
      <c r="A255" s="1"/>
      <c r="B255" s="1"/>
      <c r="C255" s="33"/>
      <c r="D255" s="102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3.5" customHeight="1">
      <c r="A256" s="1"/>
      <c r="B256" s="1"/>
      <c r="C256" s="33"/>
      <c r="D256" s="102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3.5" customHeight="1">
      <c r="A257" s="1"/>
      <c r="B257" s="1"/>
      <c r="C257" s="33"/>
      <c r="D257" s="102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3.5" customHeight="1">
      <c r="A258" s="1"/>
      <c r="B258" s="1"/>
      <c r="C258" s="33"/>
      <c r="D258" s="102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3.5" customHeight="1">
      <c r="A259" s="1"/>
      <c r="B259" s="1"/>
      <c r="C259" s="33"/>
      <c r="D259" s="102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3.5" customHeight="1">
      <c r="A260" s="1"/>
      <c r="B260" s="1"/>
      <c r="C260" s="33"/>
      <c r="D260" s="102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3.5" customHeight="1">
      <c r="A261" s="1"/>
      <c r="B261" s="1"/>
      <c r="C261" s="33"/>
      <c r="D261" s="102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3.5" customHeight="1">
      <c r="A262" s="1"/>
      <c r="B262" s="1"/>
      <c r="C262" s="33"/>
      <c r="D262" s="102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3.5" customHeight="1">
      <c r="A263" s="1"/>
      <c r="B263" s="1"/>
      <c r="C263" s="33"/>
      <c r="D263" s="102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3.5" customHeight="1">
      <c r="A264" s="1"/>
      <c r="B264" s="1"/>
      <c r="C264" s="33"/>
      <c r="D264" s="102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3.5" customHeight="1">
      <c r="A265" s="1"/>
      <c r="B265" s="1"/>
      <c r="C265" s="33"/>
      <c r="D265" s="102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3.5" customHeight="1">
      <c r="A266" s="1"/>
      <c r="B266" s="1"/>
      <c r="C266" s="33"/>
      <c r="D266" s="102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3.5" customHeight="1">
      <c r="A267" s="1"/>
      <c r="B267" s="1"/>
      <c r="C267" s="33"/>
      <c r="D267" s="102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3.5" customHeight="1">
      <c r="A268" s="1"/>
      <c r="B268" s="1"/>
      <c r="C268" s="33"/>
      <c r="D268" s="102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3.5" customHeight="1">
      <c r="A269" s="1"/>
      <c r="B269" s="1"/>
      <c r="C269" s="33"/>
      <c r="D269" s="102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3.5" customHeight="1">
      <c r="A270" s="1"/>
      <c r="B270" s="1"/>
      <c r="C270" s="33"/>
      <c r="D270" s="102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3.5" customHeight="1">
      <c r="A271" s="1"/>
      <c r="B271" s="1"/>
      <c r="C271" s="33"/>
      <c r="D271" s="102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3.5" customHeight="1">
      <c r="A272" s="1"/>
      <c r="B272" s="1"/>
      <c r="C272" s="33"/>
      <c r="D272" s="102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3.5" customHeight="1">
      <c r="A273" s="1"/>
      <c r="B273" s="1"/>
      <c r="C273" s="33"/>
      <c r="D273" s="102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3.5" customHeight="1">
      <c r="A274" s="1"/>
      <c r="B274" s="1"/>
      <c r="C274" s="33"/>
      <c r="D274" s="102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3.5" customHeight="1">
      <c r="A275" s="1"/>
      <c r="B275" s="1"/>
      <c r="C275" s="33"/>
      <c r="D275" s="102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3.5" customHeight="1">
      <c r="A276" s="1"/>
      <c r="B276" s="1"/>
      <c r="C276" s="33"/>
      <c r="D276" s="102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3.5" customHeight="1">
      <c r="A277" s="1"/>
      <c r="B277" s="1"/>
      <c r="C277" s="33"/>
      <c r="D277" s="102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3.5" customHeight="1">
      <c r="A278" s="1"/>
      <c r="B278" s="1"/>
      <c r="C278" s="33"/>
      <c r="D278" s="102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3.5" customHeight="1">
      <c r="A279" s="1"/>
      <c r="B279" s="1"/>
      <c r="C279" s="33"/>
      <c r="D279" s="102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3.5" customHeight="1">
      <c r="A280" s="1"/>
      <c r="B280" s="1"/>
      <c r="C280" s="33"/>
      <c r="D280" s="102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3.5" customHeight="1">
      <c r="A281" s="1"/>
      <c r="B281" s="1"/>
      <c r="C281" s="33"/>
      <c r="D281" s="102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3.5" customHeight="1">
      <c r="A282" s="1"/>
      <c r="B282" s="1"/>
      <c r="C282" s="33"/>
      <c r="D282" s="102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3.5" customHeight="1">
      <c r="A283" s="1"/>
      <c r="B283" s="1"/>
      <c r="C283" s="33"/>
      <c r="D283" s="102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3.5" customHeight="1">
      <c r="A284" s="1"/>
      <c r="B284" s="1"/>
      <c r="C284" s="33"/>
      <c r="D284" s="102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3.5" customHeight="1">
      <c r="A285" s="1"/>
      <c r="B285" s="1"/>
      <c r="C285" s="33"/>
      <c r="D285" s="102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3.5" customHeight="1">
      <c r="A286" s="1"/>
      <c r="B286" s="1"/>
      <c r="C286" s="33"/>
      <c r="D286" s="102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3.5" customHeight="1">
      <c r="A287" s="1"/>
      <c r="B287" s="1"/>
      <c r="C287" s="33"/>
      <c r="D287" s="102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3.5" customHeight="1">
      <c r="A288" s="1"/>
      <c r="B288" s="1"/>
      <c r="C288" s="33"/>
      <c r="D288" s="102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3.5" customHeight="1">
      <c r="A289" s="1"/>
      <c r="B289" s="1"/>
      <c r="C289" s="33"/>
      <c r="D289" s="102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3.5" customHeight="1">
      <c r="A290" s="1"/>
      <c r="B290" s="1"/>
      <c r="C290" s="33"/>
      <c r="D290" s="102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3.5" customHeight="1">
      <c r="A291" s="1"/>
      <c r="B291" s="1"/>
      <c r="C291" s="33"/>
      <c r="D291" s="102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3.5" customHeight="1">
      <c r="A292" s="1"/>
      <c r="B292" s="1"/>
      <c r="C292" s="33"/>
      <c r="D292" s="102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3.5" customHeight="1">
      <c r="A293" s="1"/>
      <c r="B293" s="1"/>
      <c r="C293" s="33"/>
      <c r="D293" s="102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3.5" customHeight="1">
      <c r="A294" s="1"/>
      <c r="B294" s="1"/>
      <c r="C294" s="33"/>
      <c r="D294" s="102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3.5" customHeight="1">
      <c r="A295" s="1"/>
      <c r="B295" s="1"/>
      <c r="C295" s="33"/>
      <c r="D295" s="102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3.5" customHeight="1">
      <c r="A296" s="1"/>
      <c r="B296" s="1"/>
      <c r="C296" s="33"/>
      <c r="D296" s="102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3.5" customHeight="1">
      <c r="A297" s="1"/>
      <c r="B297" s="1"/>
      <c r="C297" s="33"/>
      <c r="D297" s="102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3.5" customHeight="1">
      <c r="A298" s="1"/>
      <c r="B298" s="1"/>
      <c r="C298" s="33"/>
      <c r="D298" s="102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3.5" customHeight="1">
      <c r="A299" s="1"/>
      <c r="B299" s="1"/>
      <c r="C299" s="33"/>
      <c r="D299" s="102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3.5" customHeight="1">
      <c r="A300" s="1"/>
      <c r="B300" s="1"/>
      <c r="C300" s="33"/>
      <c r="D300" s="102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3.5" customHeight="1">
      <c r="A301" s="1"/>
      <c r="B301" s="1"/>
      <c r="C301" s="33"/>
      <c r="D301" s="102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3.5" customHeight="1">
      <c r="A302" s="1"/>
      <c r="B302" s="1"/>
      <c r="C302" s="33"/>
      <c r="D302" s="102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3.5" customHeight="1">
      <c r="A303" s="1"/>
      <c r="B303" s="1"/>
      <c r="C303" s="33"/>
      <c r="D303" s="102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3.5" customHeight="1">
      <c r="A304" s="1"/>
      <c r="B304" s="1"/>
      <c r="C304" s="33"/>
      <c r="D304" s="102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3.5" customHeight="1">
      <c r="A305" s="1"/>
      <c r="B305" s="1"/>
      <c r="C305" s="33"/>
      <c r="D305" s="102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3.5" customHeight="1">
      <c r="A306" s="1"/>
      <c r="B306" s="1"/>
      <c r="C306" s="33"/>
      <c r="D306" s="102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3.5" customHeight="1">
      <c r="A307" s="1"/>
      <c r="B307" s="1"/>
      <c r="C307" s="33"/>
      <c r="D307" s="102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3.5" customHeight="1">
      <c r="A308" s="1"/>
      <c r="B308" s="1"/>
      <c r="C308" s="33"/>
      <c r="D308" s="102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3.5" customHeight="1">
      <c r="A309" s="1"/>
      <c r="B309" s="1"/>
      <c r="C309" s="33"/>
      <c r="D309" s="102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3.5" customHeight="1">
      <c r="A310" s="1"/>
      <c r="B310" s="1"/>
      <c r="C310" s="33"/>
      <c r="D310" s="102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3.5" customHeight="1">
      <c r="A311" s="1"/>
      <c r="B311" s="1"/>
      <c r="C311" s="33"/>
      <c r="D311" s="102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3.5" customHeight="1">
      <c r="A312" s="1"/>
      <c r="B312" s="1"/>
      <c r="C312" s="33"/>
      <c r="D312" s="102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3.5" customHeight="1">
      <c r="A313" s="1"/>
      <c r="B313" s="1"/>
      <c r="C313" s="33"/>
      <c r="D313" s="102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3.5" customHeight="1">
      <c r="A314" s="1"/>
      <c r="B314" s="1"/>
      <c r="C314" s="33"/>
      <c r="D314" s="102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3.5" customHeight="1">
      <c r="A315" s="1"/>
      <c r="B315" s="1"/>
      <c r="C315" s="33"/>
      <c r="D315" s="102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3.5" customHeight="1">
      <c r="A316" s="1"/>
      <c r="B316" s="1"/>
      <c r="C316" s="33"/>
      <c r="D316" s="102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3.5" customHeight="1">
      <c r="A317" s="1"/>
      <c r="B317" s="1"/>
      <c r="C317" s="33"/>
      <c r="D317" s="102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3.5" customHeight="1">
      <c r="A318" s="1"/>
      <c r="B318" s="1"/>
      <c r="C318" s="33"/>
      <c r="D318" s="102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3.5" customHeight="1">
      <c r="A319" s="1"/>
      <c r="B319" s="1"/>
      <c r="C319" s="33"/>
      <c r="D319" s="102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3.5" customHeight="1">
      <c r="A320" s="1"/>
      <c r="B320" s="1"/>
      <c r="C320" s="33"/>
      <c r="D320" s="102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3.5" customHeight="1">
      <c r="A321" s="1"/>
      <c r="B321" s="1"/>
      <c r="C321" s="33"/>
      <c r="D321" s="102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3.5" customHeight="1">
      <c r="A322" s="1"/>
      <c r="B322" s="1"/>
      <c r="C322" s="33"/>
      <c r="D322" s="102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3.5" customHeight="1">
      <c r="A323" s="1"/>
      <c r="B323" s="1"/>
      <c r="C323" s="33"/>
      <c r="D323" s="102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3.5" customHeight="1">
      <c r="A324" s="1"/>
      <c r="B324" s="1"/>
      <c r="C324" s="33"/>
      <c r="D324" s="102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3.5" customHeight="1">
      <c r="A325" s="1"/>
      <c r="B325" s="1"/>
      <c r="C325" s="33"/>
      <c r="D325" s="102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3.5" customHeight="1">
      <c r="A326" s="1"/>
      <c r="B326" s="1"/>
      <c r="C326" s="33"/>
      <c r="D326" s="102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3.5" customHeight="1">
      <c r="A327" s="1"/>
      <c r="B327" s="1"/>
      <c r="C327" s="33"/>
      <c r="D327" s="102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3.5" customHeight="1">
      <c r="A328" s="1"/>
      <c r="B328" s="1"/>
      <c r="C328" s="33"/>
      <c r="D328" s="102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3.5" customHeight="1">
      <c r="A329" s="1"/>
      <c r="B329" s="1"/>
      <c r="C329" s="33"/>
      <c r="D329" s="102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3.5" customHeight="1">
      <c r="A330" s="1"/>
      <c r="B330" s="1"/>
      <c r="C330" s="33"/>
      <c r="D330" s="102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3.5" customHeight="1">
      <c r="A331" s="1"/>
      <c r="B331" s="1"/>
      <c r="C331" s="33"/>
      <c r="D331" s="102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3.5" customHeight="1">
      <c r="A332" s="1"/>
      <c r="B332" s="1"/>
      <c r="C332" s="33"/>
      <c r="D332" s="102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3.5" customHeight="1">
      <c r="A333" s="1"/>
      <c r="B333" s="1"/>
      <c r="C333" s="33"/>
      <c r="D333" s="102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3.5" customHeight="1">
      <c r="A334" s="1"/>
      <c r="B334" s="1"/>
      <c r="C334" s="33"/>
      <c r="D334" s="102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3.5" customHeight="1">
      <c r="A335" s="1"/>
      <c r="B335" s="1"/>
      <c r="C335" s="33"/>
      <c r="D335" s="102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3.5" customHeight="1">
      <c r="A336" s="1"/>
      <c r="B336" s="1"/>
      <c r="C336" s="33"/>
      <c r="D336" s="102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3.5" customHeight="1">
      <c r="A337" s="1"/>
      <c r="B337" s="1"/>
      <c r="C337" s="33"/>
      <c r="D337" s="102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3.5" customHeight="1">
      <c r="A338" s="1"/>
      <c r="B338" s="1"/>
      <c r="C338" s="33"/>
      <c r="D338" s="102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3.5" customHeight="1">
      <c r="A339" s="1"/>
      <c r="B339" s="1"/>
      <c r="C339" s="33"/>
      <c r="D339" s="102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3.5" customHeight="1">
      <c r="A340" s="1"/>
      <c r="B340" s="1"/>
      <c r="C340" s="33"/>
      <c r="D340" s="102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3.5" customHeight="1">
      <c r="A341" s="1"/>
      <c r="B341" s="1"/>
      <c r="C341" s="33"/>
      <c r="D341" s="102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3.5" customHeight="1">
      <c r="A342" s="1"/>
      <c r="B342" s="1"/>
      <c r="C342" s="33"/>
      <c r="D342" s="102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3.5" customHeight="1">
      <c r="A343" s="1"/>
      <c r="B343" s="1"/>
      <c r="C343" s="33"/>
      <c r="D343" s="102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3.5" customHeight="1">
      <c r="A344" s="1"/>
      <c r="B344" s="1"/>
      <c r="C344" s="33"/>
      <c r="D344" s="102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3.5" customHeight="1">
      <c r="A345" s="1"/>
      <c r="B345" s="1"/>
      <c r="C345" s="33"/>
      <c r="D345" s="102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3.5" customHeight="1">
      <c r="A346" s="1"/>
      <c r="B346" s="1"/>
      <c r="C346" s="33"/>
      <c r="D346" s="102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3.5" customHeight="1">
      <c r="A347" s="1"/>
      <c r="B347" s="1"/>
      <c r="C347" s="33"/>
      <c r="D347" s="102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3.5" customHeight="1">
      <c r="A348" s="1"/>
      <c r="B348" s="1"/>
      <c r="C348" s="33"/>
      <c r="D348" s="102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3.5" customHeight="1">
      <c r="A349" s="1"/>
      <c r="B349" s="1"/>
      <c r="C349" s="33"/>
      <c r="D349" s="102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3.5" customHeight="1">
      <c r="A350" s="1"/>
      <c r="B350" s="1"/>
      <c r="C350" s="33"/>
      <c r="D350" s="102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3.5" customHeight="1">
      <c r="A351" s="1"/>
      <c r="B351" s="1"/>
      <c r="C351" s="33"/>
      <c r="D351" s="102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3.5" customHeight="1">
      <c r="A352" s="1"/>
      <c r="B352" s="1"/>
      <c r="C352" s="33"/>
      <c r="D352" s="102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3.5" customHeight="1">
      <c r="A353" s="1"/>
      <c r="B353" s="1"/>
      <c r="C353" s="33"/>
      <c r="D353" s="102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3.5" customHeight="1">
      <c r="A354" s="1"/>
      <c r="B354" s="1"/>
      <c r="C354" s="33"/>
      <c r="D354" s="102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3.5" customHeight="1">
      <c r="A355" s="1"/>
      <c r="B355" s="1"/>
      <c r="C355" s="33"/>
      <c r="D355" s="102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3.5" customHeight="1">
      <c r="A356" s="1"/>
      <c r="B356" s="1"/>
      <c r="C356" s="33"/>
      <c r="D356" s="102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3.5" customHeight="1">
      <c r="A357" s="1"/>
      <c r="B357" s="1"/>
      <c r="C357" s="33"/>
      <c r="D357" s="102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3.5" customHeight="1">
      <c r="A358" s="1"/>
      <c r="B358" s="1"/>
      <c r="C358" s="33"/>
      <c r="D358" s="102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3.5" customHeight="1">
      <c r="A359" s="1"/>
      <c r="B359" s="1"/>
      <c r="C359" s="33"/>
      <c r="D359" s="102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3.5" customHeight="1">
      <c r="A360" s="1"/>
      <c r="B360" s="1"/>
      <c r="C360" s="33"/>
      <c r="D360" s="102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3.5" customHeight="1">
      <c r="A361" s="1"/>
      <c r="B361" s="1"/>
      <c r="C361" s="33"/>
      <c r="D361" s="102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3.5" customHeight="1">
      <c r="A362" s="1"/>
      <c r="B362" s="1"/>
      <c r="C362" s="33"/>
      <c r="D362" s="102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3.5" customHeight="1">
      <c r="A363" s="1"/>
      <c r="B363" s="1"/>
      <c r="C363" s="33"/>
      <c r="D363" s="102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3.5" customHeight="1">
      <c r="A364" s="1"/>
      <c r="B364" s="1"/>
      <c r="C364" s="33"/>
      <c r="D364" s="102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3.5" customHeight="1">
      <c r="A365" s="1"/>
      <c r="B365" s="1"/>
      <c r="C365" s="33"/>
      <c r="D365" s="102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3.5" customHeight="1">
      <c r="A366" s="1"/>
      <c r="B366" s="1"/>
      <c r="C366" s="33"/>
      <c r="D366" s="102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3.5" customHeight="1">
      <c r="A367" s="1"/>
      <c r="B367" s="1"/>
      <c r="C367" s="33"/>
      <c r="D367" s="102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3.5" customHeight="1">
      <c r="A368" s="1"/>
      <c r="B368" s="1"/>
      <c r="C368" s="33"/>
      <c r="D368" s="102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3.5" customHeight="1">
      <c r="A369" s="1"/>
      <c r="B369" s="1"/>
      <c r="C369" s="33"/>
      <c r="D369" s="102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3.5" customHeight="1">
      <c r="A370" s="1"/>
      <c r="B370" s="1"/>
      <c r="C370" s="33"/>
      <c r="D370" s="102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3.5" customHeight="1">
      <c r="A371" s="1"/>
      <c r="B371" s="1"/>
      <c r="C371" s="33"/>
      <c r="D371" s="102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3.5" customHeight="1">
      <c r="A372" s="1"/>
      <c r="B372" s="1"/>
      <c r="C372" s="33"/>
      <c r="D372" s="102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3.5" customHeight="1">
      <c r="A373" s="1"/>
      <c r="B373" s="1"/>
      <c r="C373" s="33"/>
      <c r="D373" s="102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3.5" customHeight="1">
      <c r="A374" s="1"/>
      <c r="B374" s="1"/>
      <c r="C374" s="33"/>
      <c r="D374" s="102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3.5" customHeight="1">
      <c r="A375" s="1"/>
      <c r="B375" s="1"/>
      <c r="C375" s="33"/>
      <c r="D375" s="102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3.5" customHeight="1">
      <c r="A376" s="1"/>
      <c r="B376" s="1"/>
      <c r="C376" s="33"/>
      <c r="D376" s="102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3.5" customHeight="1">
      <c r="A377" s="1"/>
      <c r="B377" s="1"/>
      <c r="C377" s="33"/>
      <c r="D377" s="102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3.5" customHeight="1">
      <c r="A378" s="1"/>
      <c r="B378" s="1"/>
      <c r="C378" s="33"/>
      <c r="D378" s="102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3.5" customHeight="1">
      <c r="A379" s="1"/>
      <c r="B379" s="1"/>
      <c r="C379" s="33"/>
      <c r="D379" s="102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3.5" customHeight="1">
      <c r="A380" s="1"/>
      <c r="B380" s="1"/>
      <c r="C380" s="33"/>
      <c r="D380" s="102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3.5" customHeight="1">
      <c r="A381" s="1"/>
      <c r="B381" s="1"/>
      <c r="C381" s="33"/>
      <c r="D381" s="102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3.5" customHeight="1">
      <c r="A382" s="1"/>
      <c r="B382" s="1"/>
      <c r="C382" s="33"/>
      <c r="D382" s="102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3.5" customHeight="1">
      <c r="A383" s="1"/>
      <c r="B383" s="1"/>
      <c r="C383" s="33"/>
      <c r="D383" s="102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3.5" customHeight="1">
      <c r="A384" s="1"/>
      <c r="B384" s="1"/>
      <c r="C384" s="33"/>
      <c r="D384" s="102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3.5" customHeight="1">
      <c r="A385" s="1"/>
      <c r="B385" s="1"/>
      <c r="C385" s="33"/>
      <c r="D385" s="102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3.5" customHeight="1">
      <c r="A386" s="1"/>
      <c r="B386" s="1"/>
      <c r="C386" s="33"/>
      <c r="D386" s="102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3.5" customHeight="1">
      <c r="A387" s="1"/>
      <c r="B387" s="1"/>
      <c r="C387" s="33"/>
      <c r="D387" s="102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3.5" customHeight="1">
      <c r="A388" s="1"/>
      <c r="B388" s="1"/>
      <c r="C388" s="33"/>
      <c r="D388" s="102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3.5" customHeight="1">
      <c r="A389" s="1"/>
      <c r="B389" s="1"/>
      <c r="C389" s="33"/>
      <c r="D389" s="102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3.5" customHeight="1">
      <c r="A390" s="1"/>
      <c r="B390" s="1"/>
      <c r="C390" s="33"/>
      <c r="D390" s="102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3.5" customHeight="1">
      <c r="A391" s="1"/>
      <c r="B391" s="1"/>
      <c r="C391" s="33"/>
      <c r="D391" s="102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3.5" customHeight="1">
      <c r="A392" s="1"/>
      <c r="B392" s="1"/>
      <c r="C392" s="33"/>
      <c r="D392" s="102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3.5" customHeight="1">
      <c r="A393" s="1"/>
      <c r="B393" s="1"/>
      <c r="C393" s="33"/>
      <c r="D393" s="102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3.5" customHeight="1">
      <c r="A394" s="1"/>
      <c r="B394" s="1"/>
      <c r="C394" s="33"/>
      <c r="D394" s="102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3.5" customHeight="1">
      <c r="A395" s="1"/>
      <c r="B395" s="1"/>
      <c r="C395" s="33"/>
      <c r="D395" s="102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3.5" customHeight="1">
      <c r="A396" s="1"/>
      <c r="B396" s="1"/>
      <c r="C396" s="33"/>
      <c r="D396" s="102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3.5" customHeight="1">
      <c r="A397" s="1"/>
      <c r="B397" s="1"/>
      <c r="C397" s="33"/>
      <c r="D397" s="102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3.5" customHeight="1">
      <c r="A398" s="1"/>
      <c r="B398" s="1"/>
      <c r="C398" s="33"/>
      <c r="D398" s="102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3.5" customHeight="1">
      <c r="A399" s="1"/>
      <c r="B399" s="1"/>
      <c r="C399" s="33"/>
      <c r="D399" s="102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3.5" customHeight="1">
      <c r="A400" s="1"/>
      <c r="B400" s="1"/>
      <c r="C400" s="33"/>
      <c r="D400" s="102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3.5" customHeight="1">
      <c r="A401" s="1"/>
      <c r="B401" s="1"/>
      <c r="C401" s="33"/>
      <c r="D401" s="102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3.5" customHeight="1">
      <c r="A402" s="1"/>
      <c r="B402" s="1"/>
      <c r="C402" s="33"/>
      <c r="D402" s="102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3.5" customHeight="1">
      <c r="A403" s="1"/>
      <c r="B403" s="1"/>
      <c r="C403" s="33"/>
      <c r="D403" s="102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3.5" customHeight="1">
      <c r="A404" s="1"/>
      <c r="B404" s="1"/>
      <c r="C404" s="33"/>
      <c r="D404" s="102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3.5" customHeight="1">
      <c r="A405" s="1"/>
      <c r="B405" s="1"/>
      <c r="C405" s="33"/>
      <c r="D405" s="102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3.5" customHeight="1">
      <c r="A406" s="1"/>
      <c r="B406" s="1"/>
      <c r="C406" s="33"/>
      <c r="D406" s="102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3.5" customHeight="1">
      <c r="A407" s="1"/>
      <c r="B407" s="1"/>
      <c r="C407" s="33"/>
      <c r="D407" s="102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3.5" customHeight="1">
      <c r="A408" s="1"/>
      <c r="B408" s="1"/>
      <c r="C408" s="33"/>
      <c r="D408" s="102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3.5" customHeight="1">
      <c r="A409" s="1"/>
      <c r="B409" s="1"/>
      <c r="C409" s="33"/>
      <c r="D409" s="102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3.5" customHeight="1">
      <c r="A410" s="1"/>
      <c r="B410" s="1"/>
      <c r="C410" s="33"/>
      <c r="D410" s="102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3.5" customHeight="1">
      <c r="A411" s="1"/>
      <c r="B411" s="1"/>
      <c r="C411" s="33"/>
      <c r="D411" s="102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3.5" customHeight="1">
      <c r="A412" s="1"/>
      <c r="B412" s="1"/>
      <c r="C412" s="33"/>
      <c r="D412" s="102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3.5" customHeight="1">
      <c r="A413" s="1"/>
      <c r="B413" s="1"/>
      <c r="C413" s="33"/>
      <c r="D413" s="102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3.5" customHeight="1">
      <c r="A414" s="1"/>
      <c r="B414" s="1"/>
      <c r="C414" s="33"/>
      <c r="D414" s="102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3.5" customHeight="1">
      <c r="A415" s="1"/>
      <c r="B415" s="1"/>
      <c r="C415" s="33"/>
      <c r="D415" s="102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3.5" customHeight="1">
      <c r="A416" s="1"/>
      <c r="B416" s="1"/>
      <c r="C416" s="33"/>
      <c r="D416" s="102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3.5" customHeight="1">
      <c r="A417" s="1"/>
      <c r="B417" s="1"/>
      <c r="C417" s="33"/>
      <c r="D417" s="102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3.5" customHeight="1">
      <c r="A418" s="1"/>
      <c r="B418" s="1"/>
      <c r="C418" s="33"/>
      <c r="D418" s="102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3.5" customHeight="1">
      <c r="A419" s="1"/>
      <c r="B419" s="1"/>
      <c r="C419" s="33"/>
      <c r="D419" s="102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3.5" customHeight="1">
      <c r="A420" s="1"/>
      <c r="B420" s="1"/>
      <c r="C420" s="33"/>
      <c r="D420" s="102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3.5" customHeight="1">
      <c r="A421" s="1"/>
      <c r="B421" s="1"/>
      <c r="C421" s="33"/>
      <c r="D421" s="102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3.5" customHeight="1">
      <c r="A422" s="1"/>
      <c r="B422" s="1"/>
      <c r="C422" s="33"/>
      <c r="D422" s="102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3.5" customHeight="1">
      <c r="A423" s="1"/>
      <c r="B423" s="1"/>
      <c r="C423" s="33"/>
      <c r="D423" s="102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3.5" customHeight="1">
      <c r="A424" s="1"/>
      <c r="B424" s="1"/>
      <c r="C424" s="33"/>
      <c r="D424" s="102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3.5" customHeight="1">
      <c r="A425" s="1"/>
      <c r="B425" s="1"/>
      <c r="C425" s="33"/>
      <c r="D425" s="102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3.5" customHeight="1">
      <c r="A426" s="1"/>
      <c r="B426" s="1"/>
      <c r="C426" s="33"/>
      <c r="D426" s="102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3.5" customHeight="1">
      <c r="A427" s="1"/>
      <c r="B427" s="1"/>
      <c r="C427" s="33"/>
      <c r="D427" s="102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3.5" customHeight="1">
      <c r="A428" s="1"/>
      <c r="B428" s="1"/>
      <c r="C428" s="33"/>
      <c r="D428" s="102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3.5" customHeight="1">
      <c r="A429" s="1"/>
      <c r="B429" s="1"/>
      <c r="C429" s="33"/>
      <c r="D429" s="102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3.5" customHeight="1">
      <c r="A430" s="1"/>
      <c r="B430" s="1"/>
      <c r="C430" s="33"/>
      <c r="D430" s="102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3.5" customHeight="1">
      <c r="A431" s="1"/>
      <c r="B431" s="1"/>
      <c r="C431" s="33"/>
      <c r="D431" s="102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3.5" customHeight="1">
      <c r="A432" s="1"/>
      <c r="B432" s="1"/>
      <c r="C432" s="33"/>
      <c r="D432" s="102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3.5" customHeight="1">
      <c r="A433" s="1"/>
      <c r="B433" s="1"/>
      <c r="C433" s="33"/>
      <c r="D433" s="102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3.5" customHeight="1">
      <c r="A434" s="1"/>
      <c r="B434" s="1"/>
      <c r="C434" s="33"/>
      <c r="D434" s="102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3.5" customHeight="1">
      <c r="A435" s="1"/>
      <c r="B435" s="1"/>
      <c r="C435" s="33"/>
      <c r="D435" s="102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3.5" customHeight="1">
      <c r="A436" s="1"/>
      <c r="B436" s="1"/>
      <c r="C436" s="33"/>
      <c r="D436" s="102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3.5" customHeight="1">
      <c r="A437" s="1"/>
      <c r="B437" s="1"/>
      <c r="C437" s="33"/>
      <c r="D437" s="102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3.5" customHeight="1">
      <c r="A438" s="1"/>
      <c r="B438" s="1"/>
      <c r="C438" s="33"/>
      <c r="D438" s="102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3.5" customHeight="1">
      <c r="A439" s="1"/>
      <c r="B439" s="1"/>
      <c r="C439" s="33"/>
      <c r="D439" s="102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3.5" customHeight="1">
      <c r="A440" s="1"/>
      <c r="B440" s="1"/>
      <c r="C440" s="33"/>
      <c r="D440" s="102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3.5" customHeight="1">
      <c r="A441" s="1"/>
      <c r="B441" s="1"/>
      <c r="C441" s="33"/>
      <c r="D441" s="102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3.5" customHeight="1">
      <c r="A442" s="1"/>
      <c r="B442" s="1"/>
      <c r="C442" s="33"/>
      <c r="D442" s="102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3.5" customHeight="1">
      <c r="A443" s="1"/>
      <c r="B443" s="1"/>
      <c r="C443" s="33"/>
      <c r="D443" s="102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3.5" customHeight="1">
      <c r="A444" s="1"/>
      <c r="B444" s="1"/>
      <c r="C444" s="33"/>
      <c r="D444" s="102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3.5" customHeight="1">
      <c r="A445" s="1"/>
      <c r="B445" s="1"/>
      <c r="C445" s="33"/>
      <c r="D445" s="102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3.5" customHeight="1">
      <c r="A446" s="1"/>
      <c r="B446" s="1"/>
      <c r="C446" s="33"/>
      <c r="D446" s="102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3.5" customHeight="1">
      <c r="A447" s="1"/>
      <c r="B447" s="1"/>
      <c r="C447" s="33"/>
      <c r="D447" s="102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3.5" customHeight="1">
      <c r="A448" s="1"/>
      <c r="B448" s="1"/>
      <c r="C448" s="33"/>
      <c r="D448" s="102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3.5" customHeight="1">
      <c r="A449" s="1"/>
      <c r="B449" s="1"/>
      <c r="C449" s="33"/>
      <c r="D449" s="102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3.5" customHeight="1">
      <c r="A450" s="1"/>
      <c r="B450" s="1"/>
      <c r="C450" s="33"/>
      <c r="D450" s="102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3.5" customHeight="1">
      <c r="A451" s="1"/>
      <c r="B451" s="1"/>
      <c r="C451" s="33"/>
      <c r="D451" s="102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3.5" customHeight="1">
      <c r="A452" s="1"/>
      <c r="B452" s="1"/>
      <c r="C452" s="33"/>
      <c r="D452" s="102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3.5" customHeight="1">
      <c r="A453" s="1"/>
      <c r="B453" s="1"/>
      <c r="C453" s="33"/>
      <c r="D453" s="102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3.5" customHeight="1">
      <c r="A454" s="1"/>
      <c r="B454" s="1"/>
      <c r="C454" s="33"/>
      <c r="D454" s="102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3.5" customHeight="1">
      <c r="A455" s="1"/>
      <c r="B455" s="1"/>
      <c r="C455" s="33"/>
      <c r="D455" s="102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3.5" customHeight="1">
      <c r="A456" s="1"/>
      <c r="B456" s="1"/>
      <c r="C456" s="33"/>
      <c r="D456" s="102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3.5" customHeight="1">
      <c r="A457" s="1"/>
      <c r="B457" s="1"/>
      <c r="C457" s="33"/>
      <c r="D457" s="102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3.5" customHeight="1">
      <c r="A458" s="1"/>
      <c r="B458" s="1"/>
      <c r="C458" s="33"/>
      <c r="D458" s="102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3.5" customHeight="1">
      <c r="A459" s="1"/>
      <c r="B459" s="1"/>
      <c r="C459" s="33"/>
      <c r="D459" s="102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3.5" customHeight="1">
      <c r="A460" s="1"/>
      <c r="B460" s="1"/>
      <c r="C460" s="33"/>
      <c r="D460" s="102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3.5" customHeight="1">
      <c r="A461" s="1"/>
      <c r="B461" s="1"/>
      <c r="C461" s="33"/>
      <c r="D461" s="102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3.5" customHeight="1">
      <c r="A462" s="1"/>
      <c r="B462" s="1"/>
      <c r="C462" s="33"/>
      <c r="D462" s="102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3.5" customHeight="1">
      <c r="A463" s="1"/>
      <c r="B463" s="1"/>
      <c r="C463" s="33"/>
      <c r="D463" s="102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3.5" customHeight="1">
      <c r="A464" s="1"/>
      <c r="B464" s="1"/>
      <c r="C464" s="33"/>
      <c r="D464" s="102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3.5" customHeight="1">
      <c r="A465" s="1"/>
      <c r="B465" s="1"/>
      <c r="C465" s="33"/>
      <c r="D465" s="102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3.5" customHeight="1">
      <c r="A466" s="1"/>
      <c r="B466" s="1"/>
      <c r="C466" s="33"/>
      <c r="D466" s="102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3.5" customHeight="1">
      <c r="A467" s="1"/>
      <c r="B467" s="1"/>
      <c r="C467" s="33"/>
      <c r="D467" s="102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3.5" customHeight="1">
      <c r="A468" s="1"/>
      <c r="B468" s="1"/>
      <c r="C468" s="33"/>
      <c r="D468" s="102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3.5" customHeight="1">
      <c r="A469" s="1"/>
      <c r="B469" s="1"/>
      <c r="C469" s="33"/>
      <c r="D469" s="102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3.5" customHeight="1">
      <c r="A470" s="1"/>
      <c r="B470" s="1"/>
      <c r="C470" s="33"/>
      <c r="D470" s="102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3.5" customHeight="1">
      <c r="A471" s="1"/>
      <c r="B471" s="1"/>
      <c r="C471" s="33"/>
      <c r="D471" s="102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3.5" customHeight="1">
      <c r="A472" s="1"/>
      <c r="B472" s="1"/>
      <c r="C472" s="33"/>
      <c r="D472" s="102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3.5" customHeight="1">
      <c r="A473" s="1"/>
      <c r="B473" s="1"/>
      <c r="C473" s="33"/>
      <c r="D473" s="102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3.5" customHeight="1">
      <c r="A474" s="1"/>
      <c r="B474" s="1"/>
      <c r="C474" s="33"/>
      <c r="D474" s="102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3.5" customHeight="1">
      <c r="A475" s="1"/>
      <c r="B475" s="1"/>
      <c r="C475" s="33"/>
      <c r="D475" s="102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3.5" customHeight="1">
      <c r="A476" s="1"/>
      <c r="B476" s="1"/>
      <c r="C476" s="33"/>
      <c r="D476" s="102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3.5" customHeight="1">
      <c r="A477" s="1"/>
      <c r="B477" s="1"/>
      <c r="C477" s="33"/>
      <c r="D477" s="102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3.5" customHeight="1">
      <c r="A478" s="1"/>
      <c r="B478" s="1"/>
      <c r="C478" s="33"/>
      <c r="D478" s="102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3.5" customHeight="1">
      <c r="A479" s="1"/>
      <c r="B479" s="1"/>
      <c r="C479" s="33"/>
      <c r="D479" s="102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3.5" customHeight="1">
      <c r="A480" s="1"/>
      <c r="B480" s="1"/>
      <c r="C480" s="33"/>
      <c r="D480" s="102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3.5" customHeight="1">
      <c r="A481" s="1"/>
      <c r="B481" s="1"/>
      <c r="C481" s="33"/>
      <c r="D481" s="102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3.5" customHeight="1">
      <c r="A482" s="1"/>
      <c r="B482" s="1"/>
      <c r="C482" s="33"/>
      <c r="D482" s="102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3.5" customHeight="1">
      <c r="A483" s="1"/>
      <c r="B483" s="1"/>
      <c r="C483" s="33"/>
      <c r="D483" s="102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3.5" customHeight="1">
      <c r="A484" s="1"/>
      <c r="B484" s="1"/>
      <c r="C484" s="33"/>
      <c r="D484" s="102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3.5" customHeight="1">
      <c r="A485" s="1"/>
      <c r="B485" s="1"/>
      <c r="C485" s="33"/>
      <c r="D485" s="102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3.5" customHeight="1">
      <c r="A486" s="1"/>
      <c r="B486" s="1"/>
      <c r="C486" s="33"/>
      <c r="D486" s="102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3.5" customHeight="1">
      <c r="A487" s="1"/>
      <c r="B487" s="1"/>
      <c r="C487" s="33"/>
      <c r="D487" s="102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3.5" customHeight="1">
      <c r="A488" s="1"/>
      <c r="B488" s="1"/>
      <c r="C488" s="33"/>
      <c r="D488" s="102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3.5" customHeight="1">
      <c r="A489" s="1"/>
      <c r="B489" s="1"/>
      <c r="C489" s="33"/>
      <c r="D489" s="102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3.5" customHeight="1">
      <c r="A490" s="1"/>
      <c r="B490" s="1"/>
      <c r="C490" s="33"/>
      <c r="D490" s="102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3.5" customHeight="1">
      <c r="A491" s="1"/>
      <c r="B491" s="1"/>
      <c r="C491" s="33"/>
      <c r="D491" s="102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3.5" customHeight="1">
      <c r="A492" s="1"/>
      <c r="B492" s="1"/>
      <c r="C492" s="33"/>
      <c r="D492" s="102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3.5" customHeight="1">
      <c r="A493" s="1"/>
      <c r="B493" s="1"/>
      <c r="C493" s="33"/>
      <c r="D493" s="102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3.5" customHeight="1">
      <c r="A494" s="1"/>
      <c r="B494" s="1"/>
      <c r="C494" s="33"/>
      <c r="D494" s="102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3.5" customHeight="1">
      <c r="A495" s="1"/>
      <c r="B495" s="1"/>
      <c r="C495" s="33"/>
      <c r="D495" s="102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3.5" customHeight="1">
      <c r="A496" s="1"/>
      <c r="B496" s="1"/>
      <c r="C496" s="33"/>
      <c r="D496" s="102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3.5" customHeight="1">
      <c r="A497" s="1"/>
      <c r="B497" s="1"/>
      <c r="C497" s="33"/>
      <c r="D497" s="102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3.5" customHeight="1">
      <c r="A498" s="1"/>
      <c r="B498" s="1"/>
      <c r="C498" s="33"/>
      <c r="D498" s="102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3.5" customHeight="1">
      <c r="A499" s="1"/>
      <c r="B499" s="1"/>
      <c r="C499" s="33"/>
      <c r="D499" s="102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3.5" customHeight="1">
      <c r="A500" s="1"/>
      <c r="B500" s="1"/>
      <c r="C500" s="33"/>
      <c r="D500" s="102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3.5" customHeight="1">
      <c r="A501" s="1"/>
      <c r="B501" s="1"/>
      <c r="C501" s="33"/>
      <c r="D501" s="102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3.5" customHeight="1">
      <c r="A502" s="1"/>
      <c r="B502" s="1"/>
      <c r="C502" s="33"/>
      <c r="D502" s="102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3.5" customHeight="1">
      <c r="A503" s="1"/>
      <c r="B503" s="1"/>
      <c r="C503" s="33"/>
      <c r="D503" s="102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3.5" customHeight="1">
      <c r="A504" s="1"/>
      <c r="B504" s="1"/>
      <c r="C504" s="33"/>
      <c r="D504" s="102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3.5" customHeight="1">
      <c r="A505" s="1"/>
      <c r="B505" s="1"/>
      <c r="C505" s="33"/>
      <c r="D505" s="102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3.5" customHeight="1">
      <c r="A506" s="1"/>
      <c r="B506" s="1"/>
      <c r="C506" s="33"/>
      <c r="D506" s="102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3.5" customHeight="1">
      <c r="A507" s="1"/>
      <c r="B507" s="1"/>
      <c r="C507" s="33"/>
      <c r="D507" s="102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3.5" customHeight="1">
      <c r="A508" s="1"/>
      <c r="B508" s="1"/>
      <c r="C508" s="33"/>
      <c r="D508" s="102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3.5" customHeight="1">
      <c r="A509" s="1"/>
      <c r="B509" s="1"/>
      <c r="C509" s="33"/>
      <c r="D509" s="102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3.5" customHeight="1">
      <c r="A510" s="1"/>
      <c r="B510" s="1"/>
      <c r="C510" s="33"/>
      <c r="D510" s="102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3.5" customHeight="1">
      <c r="A511" s="1"/>
      <c r="B511" s="1"/>
      <c r="C511" s="33"/>
      <c r="D511" s="102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3.5" customHeight="1">
      <c r="A512" s="1"/>
      <c r="B512" s="1"/>
      <c r="C512" s="33"/>
      <c r="D512" s="102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3.5" customHeight="1">
      <c r="A513" s="1"/>
      <c r="B513" s="1"/>
      <c r="C513" s="33"/>
      <c r="D513" s="102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3.5" customHeight="1">
      <c r="A514" s="1"/>
      <c r="B514" s="1"/>
      <c r="C514" s="33"/>
      <c r="D514" s="102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3.5" customHeight="1">
      <c r="A515" s="1"/>
      <c r="B515" s="1"/>
      <c r="C515" s="33"/>
      <c r="D515" s="102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3.5" customHeight="1">
      <c r="A516" s="1"/>
      <c r="B516" s="1"/>
      <c r="C516" s="33"/>
      <c r="D516" s="102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3.5" customHeight="1">
      <c r="A517" s="1"/>
      <c r="B517" s="1"/>
      <c r="C517" s="33"/>
      <c r="D517" s="102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3.5" customHeight="1">
      <c r="A518" s="1"/>
      <c r="B518" s="1"/>
      <c r="C518" s="33"/>
      <c r="D518" s="102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3.5" customHeight="1">
      <c r="A519" s="1"/>
      <c r="B519" s="1"/>
      <c r="C519" s="33"/>
      <c r="D519" s="102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3.5" customHeight="1">
      <c r="A520" s="1"/>
      <c r="B520" s="1"/>
      <c r="C520" s="33"/>
      <c r="D520" s="102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3.5" customHeight="1">
      <c r="A521" s="1"/>
      <c r="B521" s="1"/>
      <c r="C521" s="33"/>
      <c r="D521" s="102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3.5" customHeight="1">
      <c r="A522" s="1"/>
      <c r="B522" s="1"/>
      <c r="C522" s="33"/>
      <c r="D522" s="102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3.5" customHeight="1">
      <c r="A523" s="1"/>
      <c r="B523" s="1"/>
      <c r="C523" s="33"/>
      <c r="D523" s="102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3.5" customHeight="1">
      <c r="A524" s="1"/>
      <c r="B524" s="1"/>
      <c r="C524" s="33"/>
      <c r="D524" s="102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3.5" customHeight="1">
      <c r="A525" s="1"/>
      <c r="B525" s="1"/>
      <c r="C525" s="33"/>
      <c r="D525" s="102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3.5" customHeight="1">
      <c r="A526" s="1"/>
      <c r="B526" s="1"/>
      <c r="C526" s="33"/>
      <c r="D526" s="102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3.5" customHeight="1">
      <c r="A527" s="1"/>
      <c r="B527" s="1"/>
      <c r="C527" s="33"/>
      <c r="D527" s="102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3.5" customHeight="1">
      <c r="A528" s="1"/>
      <c r="B528" s="1"/>
      <c r="C528" s="33"/>
      <c r="D528" s="102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3.5" customHeight="1">
      <c r="A529" s="1"/>
      <c r="B529" s="1"/>
      <c r="C529" s="33"/>
      <c r="D529" s="102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3.5" customHeight="1">
      <c r="A530" s="1"/>
      <c r="B530" s="1"/>
      <c r="C530" s="33"/>
      <c r="D530" s="102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3.5" customHeight="1">
      <c r="A531" s="1"/>
      <c r="B531" s="1"/>
      <c r="C531" s="33"/>
      <c r="D531" s="102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3.5" customHeight="1">
      <c r="A532" s="1"/>
      <c r="B532" s="1"/>
      <c r="C532" s="33"/>
      <c r="D532" s="102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3.5" customHeight="1">
      <c r="A533" s="1"/>
      <c r="B533" s="1"/>
      <c r="C533" s="33"/>
      <c r="D533" s="102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3.5" customHeight="1">
      <c r="A534" s="1"/>
      <c r="B534" s="1"/>
      <c r="C534" s="33"/>
      <c r="D534" s="102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3.5" customHeight="1">
      <c r="A535" s="1"/>
      <c r="B535" s="1"/>
      <c r="C535" s="33"/>
      <c r="D535" s="102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3.5" customHeight="1">
      <c r="A536" s="1"/>
      <c r="B536" s="1"/>
      <c r="C536" s="33"/>
      <c r="D536" s="102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3.5" customHeight="1">
      <c r="A537" s="1"/>
      <c r="B537" s="1"/>
      <c r="C537" s="33"/>
      <c r="D537" s="102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3.5" customHeight="1">
      <c r="A538" s="1"/>
      <c r="B538" s="1"/>
      <c r="C538" s="33"/>
      <c r="D538" s="102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3.5" customHeight="1">
      <c r="A539" s="1"/>
      <c r="B539" s="1"/>
      <c r="C539" s="33"/>
      <c r="D539" s="102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3.5" customHeight="1">
      <c r="A540" s="1"/>
      <c r="B540" s="1"/>
      <c r="C540" s="33"/>
      <c r="D540" s="102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3.5" customHeight="1">
      <c r="A541" s="1"/>
      <c r="B541" s="1"/>
      <c r="C541" s="33"/>
      <c r="D541" s="102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3.5" customHeight="1">
      <c r="A542" s="1"/>
      <c r="B542" s="1"/>
      <c r="C542" s="33"/>
      <c r="D542" s="102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3.5" customHeight="1">
      <c r="A543" s="1"/>
      <c r="B543" s="1"/>
      <c r="C543" s="33"/>
      <c r="D543" s="102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3.5" customHeight="1">
      <c r="A544" s="1"/>
      <c r="B544" s="1"/>
      <c r="C544" s="33"/>
      <c r="D544" s="102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3.5" customHeight="1">
      <c r="A545" s="1"/>
      <c r="B545" s="1"/>
      <c r="C545" s="33"/>
      <c r="D545" s="102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3.5" customHeight="1">
      <c r="A546" s="1"/>
      <c r="B546" s="1"/>
      <c r="C546" s="33"/>
      <c r="D546" s="102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3.5" customHeight="1">
      <c r="A547" s="1"/>
      <c r="B547" s="1"/>
      <c r="C547" s="33"/>
      <c r="D547" s="102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3.5" customHeight="1">
      <c r="A548" s="1"/>
      <c r="B548" s="1"/>
      <c r="C548" s="33"/>
      <c r="D548" s="102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3.5" customHeight="1">
      <c r="A549" s="1"/>
      <c r="B549" s="1"/>
      <c r="C549" s="33"/>
      <c r="D549" s="102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3.5" customHeight="1">
      <c r="A550" s="1"/>
      <c r="B550" s="1"/>
      <c r="C550" s="33"/>
      <c r="D550" s="102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3.5" customHeight="1">
      <c r="A551" s="1"/>
      <c r="B551" s="1"/>
      <c r="C551" s="33"/>
      <c r="D551" s="102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3.5" customHeight="1">
      <c r="A552" s="1"/>
      <c r="B552" s="1"/>
      <c r="C552" s="33"/>
      <c r="D552" s="102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3.5" customHeight="1">
      <c r="A553" s="1"/>
      <c r="B553" s="1"/>
      <c r="C553" s="33"/>
      <c r="D553" s="102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3.5" customHeight="1">
      <c r="A554" s="1"/>
      <c r="B554" s="1"/>
      <c r="C554" s="33"/>
      <c r="D554" s="102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3.5" customHeight="1">
      <c r="A555" s="1"/>
      <c r="B555" s="1"/>
      <c r="C555" s="33"/>
      <c r="D555" s="102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3.5" customHeight="1">
      <c r="A556" s="1"/>
      <c r="B556" s="1"/>
      <c r="C556" s="33"/>
      <c r="D556" s="102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3.5" customHeight="1">
      <c r="A557" s="1"/>
      <c r="B557" s="1"/>
      <c r="C557" s="33"/>
      <c r="D557" s="102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3.5" customHeight="1">
      <c r="A558" s="1"/>
      <c r="B558" s="1"/>
      <c r="C558" s="33"/>
      <c r="D558" s="102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3.5" customHeight="1">
      <c r="A559" s="1"/>
      <c r="B559" s="1"/>
      <c r="C559" s="33"/>
      <c r="D559" s="102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3.5" customHeight="1">
      <c r="A560" s="1"/>
      <c r="B560" s="1"/>
      <c r="C560" s="33"/>
      <c r="D560" s="102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3.5" customHeight="1">
      <c r="A561" s="1"/>
      <c r="B561" s="1"/>
      <c r="C561" s="33"/>
      <c r="D561" s="102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3.5" customHeight="1">
      <c r="A562" s="1"/>
      <c r="B562" s="1"/>
      <c r="C562" s="33"/>
      <c r="D562" s="102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3.5" customHeight="1">
      <c r="A563" s="1"/>
      <c r="B563" s="1"/>
      <c r="C563" s="33"/>
      <c r="D563" s="102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3.5" customHeight="1">
      <c r="A564" s="1"/>
      <c r="B564" s="1"/>
      <c r="C564" s="33"/>
      <c r="D564" s="102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3.5" customHeight="1">
      <c r="A565" s="1"/>
      <c r="B565" s="1"/>
      <c r="C565" s="33"/>
      <c r="D565" s="102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3.5" customHeight="1">
      <c r="A566" s="1"/>
      <c r="B566" s="1"/>
      <c r="C566" s="33"/>
      <c r="D566" s="102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3.5" customHeight="1">
      <c r="A567" s="1"/>
      <c r="B567" s="1"/>
      <c r="C567" s="33"/>
      <c r="D567" s="102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3.5" customHeight="1">
      <c r="A568" s="1"/>
      <c r="B568" s="1"/>
      <c r="C568" s="33"/>
      <c r="D568" s="102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3.5" customHeight="1">
      <c r="A569" s="1"/>
      <c r="B569" s="1"/>
      <c r="C569" s="33"/>
      <c r="D569" s="102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3.5" customHeight="1">
      <c r="A570" s="1"/>
      <c r="B570" s="1"/>
      <c r="C570" s="33"/>
      <c r="D570" s="102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3.5" customHeight="1">
      <c r="A571" s="1"/>
      <c r="B571" s="1"/>
      <c r="C571" s="33"/>
      <c r="D571" s="102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3.5" customHeight="1">
      <c r="A572" s="1"/>
      <c r="B572" s="1"/>
      <c r="C572" s="33"/>
      <c r="D572" s="102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3.5" customHeight="1">
      <c r="A573" s="1"/>
      <c r="B573" s="1"/>
      <c r="C573" s="33"/>
      <c r="D573" s="102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3.5" customHeight="1">
      <c r="A574" s="1"/>
      <c r="B574" s="1"/>
      <c r="C574" s="33"/>
      <c r="D574" s="102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3.5" customHeight="1">
      <c r="A575" s="1"/>
      <c r="B575" s="1"/>
      <c r="C575" s="33"/>
      <c r="D575" s="102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3.5" customHeight="1">
      <c r="A576" s="1"/>
      <c r="B576" s="1"/>
      <c r="C576" s="33"/>
      <c r="D576" s="102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3.5" customHeight="1">
      <c r="A577" s="1"/>
      <c r="B577" s="1"/>
      <c r="C577" s="33"/>
      <c r="D577" s="102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3.5" customHeight="1">
      <c r="A578" s="1"/>
      <c r="B578" s="1"/>
      <c r="C578" s="33"/>
      <c r="D578" s="102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3.5" customHeight="1">
      <c r="A579" s="1"/>
      <c r="B579" s="1"/>
      <c r="C579" s="33"/>
      <c r="D579" s="102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3.5" customHeight="1">
      <c r="A580" s="1"/>
      <c r="B580" s="1"/>
      <c r="C580" s="33"/>
      <c r="D580" s="102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3.5" customHeight="1">
      <c r="A581" s="1"/>
      <c r="B581" s="1"/>
      <c r="C581" s="33"/>
      <c r="D581" s="102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3.5" customHeight="1">
      <c r="A582" s="1"/>
      <c r="B582" s="1"/>
      <c r="C582" s="33"/>
      <c r="D582" s="102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3.5" customHeight="1">
      <c r="A583" s="1"/>
      <c r="B583" s="1"/>
      <c r="C583" s="33"/>
      <c r="D583" s="102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3.5" customHeight="1">
      <c r="A584" s="1"/>
      <c r="B584" s="1"/>
      <c r="C584" s="33"/>
      <c r="D584" s="102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3.5" customHeight="1">
      <c r="A585" s="1"/>
      <c r="B585" s="1"/>
      <c r="C585" s="33"/>
      <c r="D585" s="102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3.5" customHeight="1">
      <c r="A586" s="1"/>
      <c r="B586" s="1"/>
      <c r="C586" s="33"/>
      <c r="D586" s="102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3.5" customHeight="1">
      <c r="A587" s="1"/>
      <c r="B587" s="1"/>
      <c r="C587" s="33"/>
      <c r="D587" s="102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3.5" customHeight="1">
      <c r="A588" s="1"/>
      <c r="B588" s="1"/>
      <c r="C588" s="33"/>
      <c r="D588" s="102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3.5" customHeight="1">
      <c r="A589" s="1"/>
      <c r="B589" s="1"/>
      <c r="C589" s="33"/>
      <c r="D589" s="102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3.5" customHeight="1">
      <c r="A590" s="1"/>
      <c r="B590" s="1"/>
      <c r="C590" s="33"/>
      <c r="D590" s="102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3.5" customHeight="1">
      <c r="A591" s="1"/>
      <c r="B591" s="1"/>
      <c r="C591" s="33"/>
      <c r="D591" s="102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3.5" customHeight="1">
      <c r="A592" s="1"/>
      <c r="B592" s="1"/>
      <c r="C592" s="33"/>
      <c r="D592" s="102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3.5" customHeight="1">
      <c r="A593" s="1"/>
      <c r="B593" s="1"/>
      <c r="C593" s="33"/>
      <c r="D593" s="102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3.5" customHeight="1">
      <c r="A594" s="1"/>
      <c r="B594" s="1"/>
      <c r="C594" s="33"/>
      <c r="D594" s="102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3.5" customHeight="1">
      <c r="A595" s="1"/>
      <c r="B595" s="1"/>
      <c r="C595" s="33"/>
      <c r="D595" s="102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3.5" customHeight="1">
      <c r="A596" s="1"/>
      <c r="B596" s="1"/>
      <c r="C596" s="33"/>
      <c r="D596" s="102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3.5" customHeight="1">
      <c r="A597" s="1"/>
      <c r="B597" s="1"/>
      <c r="C597" s="33"/>
      <c r="D597" s="102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3.5" customHeight="1">
      <c r="A598" s="1"/>
      <c r="B598" s="1"/>
      <c r="C598" s="33"/>
      <c r="D598" s="102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3.5" customHeight="1">
      <c r="A599" s="1"/>
      <c r="B599" s="1"/>
      <c r="C599" s="33"/>
      <c r="D599" s="102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3.5" customHeight="1">
      <c r="A600" s="1"/>
      <c r="B600" s="1"/>
      <c r="C600" s="33"/>
      <c r="D600" s="102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3.5" customHeight="1">
      <c r="A601" s="1"/>
      <c r="B601" s="1"/>
      <c r="C601" s="33"/>
      <c r="D601" s="102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3.5" customHeight="1">
      <c r="A602" s="1"/>
      <c r="B602" s="1"/>
      <c r="C602" s="33"/>
      <c r="D602" s="102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3.5" customHeight="1">
      <c r="A603" s="1"/>
      <c r="B603" s="1"/>
      <c r="C603" s="33"/>
      <c r="D603" s="102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3.5" customHeight="1">
      <c r="A604" s="1"/>
      <c r="B604" s="1"/>
      <c r="C604" s="33"/>
      <c r="D604" s="102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3.5" customHeight="1">
      <c r="A605" s="1"/>
      <c r="B605" s="1"/>
      <c r="C605" s="33"/>
      <c r="D605" s="102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3.5" customHeight="1">
      <c r="A606" s="1"/>
      <c r="B606" s="1"/>
      <c r="C606" s="33"/>
      <c r="D606" s="102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3.5" customHeight="1">
      <c r="A607" s="1"/>
      <c r="B607" s="1"/>
      <c r="C607" s="33"/>
      <c r="D607" s="102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3.5" customHeight="1">
      <c r="A608" s="1"/>
      <c r="B608" s="1"/>
      <c r="C608" s="33"/>
      <c r="D608" s="102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3.5" customHeight="1">
      <c r="A609" s="1"/>
      <c r="B609" s="1"/>
      <c r="C609" s="33"/>
      <c r="D609" s="102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3.5" customHeight="1">
      <c r="A610" s="1"/>
      <c r="B610" s="1"/>
      <c r="C610" s="33"/>
      <c r="D610" s="102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3.5" customHeight="1">
      <c r="A611" s="1"/>
      <c r="B611" s="1"/>
      <c r="C611" s="33"/>
      <c r="D611" s="102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3.5" customHeight="1">
      <c r="A612" s="1"/>
      <c r="B612" s="1"/>
      <c r="C612" s="33"/>
      <c r="D612" s="102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3.5" customHeight="1">
      <c r="A613" s="1"/>
      <c r="B613" s="1"/>
      <c r="C613" s="33"/>
      <c r="D613" s="102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3.5" customHeight="1">
      <c r="A614" s="1"/>
      <c r="B614" s="1"/>
      <c r="C614" s="33"/>
      <c r="D614" s="102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3.5" customHeight="1">
      <c r="A615" s="1"/>
      <c r="B615" s="1"/>
      <c r="C615" s="33"/>
      <c r="D615" s="102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3.5" customHeight="1">
      <c r="A616" s="1"/>
      <c r="B616" s="1"/>
      <c r="C616" s="33"/>
      <c r="D616" s="102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3.5" customHeight="1">
      <c r="A617" s="1"/>
      <c r="B617" s="1"/>
      <c r="C617" s="33"/>
      <c r="D617" s="102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3.5" customHeight="1">
      <c r="A618" s="1"/>
      <c r="B618" s="1"/>
      <c r="C618" s="33"/>
      <c r="D618" s="102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3.5" customHeight="1">
      <c r="A619" s="1"/>
      <c r="B619" s="1"/>
      <c r="C619" s="33"/>
      <c r="D619" s="102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3.5" customHeight="1">
      <c r="A620" s="1"/>
      <c r="B620" s="1"/>
      <c r="C620" s="33"/>
      <c r="D620" s="102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3.5" customHeight="1">
      <c r="A621" s="1"/>
      <c r="B621" s="1"/>
      <c r="C621" s="33"/>
      <c r="D621" s="102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3.5" customHeight="1">
      <c r="A622" s="1"/>
      <c r="B622" s="1"/>
      <c r="C622" s="33"/>
      <c r="D622" s="102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3.5" customHeight="1">
      <c r="A623" s="1"/>
      <c r="B623" s="1"/>
      <c r="C623" s="33"/>
      <c r="D623" s="102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3.5" customHeight="1">
      <c r="A624" s="1"/>
      <c r="B624" s="1"/>
      <c r="C624" s="33"/>
      <c r="D624" s="102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3.5" customHeight="1">
      <c r="A625" s="1"/>
      <c r="B625" s="1"/>
      <c r="C625" s="33"/>
      <c r="D625" s="102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3.5" customHeight="1">
      <c r="A626" s="1"/>
      <c r="B626" s="1"/>
      <c r="C626" s="33"/>
      <c r="D626" s="102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3.5" customHeight="1">
      <c r="A627" s="1"/>
      <c r="B627" s="1"/>
      <c r="C627" s="33"/>
      <c r="D627" s="102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3.5" customHeight="1">
      <c r="A628" s="1"/>
      <c r="B628" s="1"/>
      <c r="C628" s="33"/>
      <c r="D628" s="102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3.5" customHeight="1">
      <c r="A629" s="1"/>
      <c r="B629" s="1"/>
      <c r="C629" s="33"/>
      <c r="D629" s="102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3.5" customHeight="1">
      <c r="A630" s="1"/>
      <c r="B630" s="1"/>
      <c r="C630" s="33"/>
      <c r="D630" s="102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3.5" customHeight="1">
      <c r="A631" s="1"/>
      <c r="B631" s="1"/>
      <c r="C631" s="33"/>
      <c r="D631" s="102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3.5" customHeight="1">
      <c r="A632" s="1"/>
      <c r="B632" s="1"/>
      <c r="C632" s="33"/>
      <c r="D632" s="102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3.5" customHeight="1">
      <c r="A633" s="1"/>
      <c r="B633" s="1"/>
      <c r="C633" s="33"/>
      <c r="D633" s="102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3.5" customHeight="1">
      <c r="A634" s="1"/>
      <c r="B634" s="1"/>
      <c r="C634" s="33"/>
      <c r="D634" s="102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3.5" customHeight="1">
      <c r="A635" s="1"/>
      <c r="B635" s="1"/>
      <c r="C635" s="33"/>
      <c r="D635" s="102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3.5" customHeight="1">
      <c r="A636" s="1"/>
      <c r="B636" s="1"/>
      <c r="C636" s="33"/>
      <c r="D636" s="102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3.5" customHeight="1">
      <c r="A637" s="1"/>
      <c r="B637" s="1"/>
      <c r="C637" s="33"/>
      <c r="D637" s="102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3.5" customHeight="1">
      <c r="A638" s="1"/>
      <c r="B638" s="1"/>
      <c r="C638" s="33"/>
      <c r="D638" s="102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3.5" customHeight="1">
      <c r="A639" s="1"/>
      <c r="B639" s="1"/>
      <c r="C639" s="33"/>
      <c r="D639" s="102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3.5" customHeight="1">
      <c r="A640" s="1"/>
      <c r="B640" s="1"/>
      <c r="C640" s="33"/>
      <c r="D640" s="102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3.5" customHeight="1">
      <c r="A641" s="1"/>
      <c r="B641" s="1"/>
      <c r="C641" s="33"/>
      <c r="D641" s="102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3.5" customHeight="1">
      <c r="A642" s="1"/>
      <c r="B642" s="1"/>
      <c r="C642" s="33"/>
      <c r="D642" s="102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3.5" customHeight="1">
      <c r="A643" s="1"/>
      <c r="B643" s="1"/>
      <c r="C643" s="33"/>
      <c r="D643" s="102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3.5" customHeight="1">
      <c r="A644" s="1"/>
      <c r="B644" s="1"/>
      <c r="C644" s="33"/>
      <c r="D644" s="102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3.5" customHeight="1">
      <c r="A645" s="1"/>
      <c r="B645" s="1"/>
      <c r="C645" s="33"/>
      <c r="D645" s="102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3.5" customHeight="1">
      <c r="A646" s="1"/>
      <c r="B646" s="1"/>
      <c r="C646" s="33"/>
      <c r="D646" s="102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3.5" customHeight="1">
      <c r="A647" s="1"/>
      <c r="B647" s="1"/>
      <c r="C647" s="33"/>
      <c r="D647" s="102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3.5" customHeight="1">
      <c r="A648" s="1"/>
      <c r="B648" s="1"/>
      <c r="C648" s="33"/>
      <c r="D648" s="102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3.5" customHeight="1">
      <c r="A649" s="1"/>
      <c r="B649" s="1"/>
      <c r="C649" s="33"/>
      <c r="D649" s="102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3.5" customHeight="1">
      <c r="A650" s="1"/>
      <c r="B650" s="1"/>
      <c r="C650" s="33"/>
      <c r="D650" s="102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3.5" customHeight="1">
      <c r="A651" s="1"/>
      <c r="B651" s="1"/>
      <c r="C651" s="33"/>
      <c r="D651" s="102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3.5" customHeight="1">
      <c r="A652" s="1"/>
      <c r="B652" s="1"/>
      <c r="C652" s="33"/>
      <c r="D652" s="102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3.5" customHeight="1">
      <c r="A653" s="1"/>
      <c r="B653" s="1"/>
      <c r="C653" s="33"/>
      <c r="D653" s="102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3.5" customHeight="1">
      <c r="A654" s="1"/>
      <c r="B654" s="1"/>
      <c r="C654" s="33"/>
      <c r="D654" s="102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3.5" customHeight="1">
      <c r="A655" s="1"/>
      <c r="B655" s="1"/>
      <c r="C655" s="33"/>
      <c r="D655" s="102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3.5" customHeight="1">
      <c r="A656" s="1"/>
      <c r="B656" s="1"/>
      <c r="C656" s="33"/>
      <c r="D656" s="102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3.5" customHeight="1">
      <c r="A657" s="1"/>
      <c r="B657" s="1"/>
      <c r="C657" s="33"/>
      <c r="D657" s="102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3.5" customHeight="1">
      <c r="A658" s="1"/>
      <c r="B658" s="1"/>
      <c r="C658" s="33"/>
      <c r="D658" s="102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3.5" customHeight="1">
      <c r="A659" s="1"/>
      <c r="B659" s="1"/>
      <c r="C659" s="33"/>
      <c r="D659" s="102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3.5" customHeight="1">
      <c r="A660" s="1"/>
      <c r="B660" s="1"/>
      <c r="C660" s="33"/>
      <c r="D660" s="102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3.5" customHeight="1">
      <c r="A661" s="1"/>
      <c r="B661" s="1"/>
      <c r="C661" s="33"/>
      <c r="D661" s="102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3.5" customHeight="1">
      <c r="A662" s="1"/>
      <c r="B662" s="1"/>
      <c r="C662" s="33"/>
      <c r="D662" s="102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3.5" customHeight="1">
      <c r="A663" s="1"/>
      <c r="B663" s="1"/>
      <c r="C663" s="33"/>
      <c r="D663" s="102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3.5" customHeight="1">
      <c r="A664" s="1"/>
      <c r="B664" s="1"/>
      <c r="C664" s="33"/>
      <c r="D664" s="102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3.5" customHeight="1">
      <c r="A665" s="1"/>
      <c r="B665" s="1"/>
      <c r="C665" s="33"/>
      <c r="D665" s="102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3.5" customHeight="1">
      <c r="A666" s="1"/>
      <c r="B666" s="1"/>
      <c r="C666" s="33"/>
      <c r="D666" s="102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3.5" customHeight="1">
      <c r="A667" s="1"/>
      <c r="B667" s="1"/>
      <c r="C667" s="33"/>
      <c r="D667" s="102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3.5" customHeight="1">
      <c r="A668" s="1"/>
      <c r="B668" s="1"/>
      <c r="C668" s="33"/>
      <c r="D668" s="102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3.5" customHeight="1">
      <c r="A669" s="1"/>
      <c r="B669" s="1"/>
      <c r="C669" s="33"/>
      <c r="D669" s="102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3.5" customHeight="1">
      <c r="A670" s="1"/>
      <c r="B670" s="1"/>
      <c r="C670" s="33"/>
      <c r="D670" s="102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3.5" customHeight="1">
      <c r="A671" s="1"/>
      <c r="B671" s="1"/>
      <c r="C671" s="33"/>
      <c r="D671" s="102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3.5" customHeight="1">
      <c r="A672" s="1"/>
      <c r="B672" s="1"/>
      <c r="C672" s="33"/>
      <c r="D672" s="102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3.5" customHeight="1">
      <c r="A673" s="1"/>
      <c r="B673" s="1"/>
      <c r="C673" s="33"/>
      <c r="D673" s="102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3.5" customHeight="1">
      <c r="A674" s="1"/>
      <c r="B674" s="1"/>
      <c r="C674" s="33"/>
      <c r="D674" s="102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3.5" customHeight="1">
      <c r="A675" s="1"/>
      <c r="B675" s="1"/>
      <c r="C675" s="33"/>
      <c r="D675" s="102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3.5" customHeight="1">
      <c r="A676" s="1"/>
      <c r="B676" s="1"/>
      <c r="C676" s="33"/>
      <c r="D676" s="102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3.5" customHeight="1">
      <c r="A677" s="1"/>
      <c r="B677" s="1"/>
      <c r="C677" s="33"/>
      <c r="D677" s="102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3.5" customHeight="1">
      <c r="A678" s="1"/>
      <c r="B678" s="1"/>
      <c r="C678" s="33"/>
      <c r="D678" s="102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3.5" customHeight="1">
      <c r="A679" s="1"/>
      <c r="B679" s="1"/>
      <c r="C679" s="33"/>
      <c r="D679" s="102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3.5" customHeight="1">
      <c r="A680" s="1"/>
      <c r="B680" s="1"/>
      <c r="C680" s="33"/>
      <c r="D680" s="102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3.5" customHeight="1">
      <c r="A681" s="1"/>
      <c r="B681" s="1"/>
      <c r="C681" s="33"/>
      <c r="D681" s="102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3.5" customHeight="1">
      <c r="A682" s="1"/>
      <c r="B682" s="1"/>
      <c r="C682" s="33"/>
      <c r="D682" s="102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3.5" customHeight="1">
      <c r="A683" s="1"/>
      <c r="B683" s="1"/>
      <c r="C683" s="33"/>
      <c r="D683" s="102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3.5" customHeight="1">
      <c r="A684" s="1"/>
      <c r="B684" s="1"/>
      <c r="C684" s="33"/>
      <c r="D684" s="102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3.5" customHeight="1">
      <c r="A685" s="1"/>
      <c r="B685" s="1"/>
      <c r="C685" s="33"/>
      <c r="D685" s="102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3.5" customHeight="1">
      <c r="A686" s="1"/>
      <c r="B686" s="1"/>
      <c r="C686" s="33"/>
      <c r="D686" s="102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3.5" customHeight="1">
      <c r="A687" s="1"/>
      <c r="B687" s="1"/>
      <c r="C687" s="33"/>
      <c r="D687" s="102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3.5" customHeight="1">
      <c r="A688" s="1"/>
      <c r="B688" s="1"/>
      <c r="C688" s="33"/>
      <c r="D688" s="102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3.5" customHeight="1">
      <c r="A689" s="1"/>
      <c r="B689" s="1"/>
      <c r="C689" s="33"/>
      <c r="D689" s="102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3.5" customHeight="1">
      <c r="A690" s="1"/>
      <c r="B690" s="1"/>
      <c r="C690" s="33"/>
      <c r="D690" s="102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3.5" customHeight="1">
      <c r="A691" s="1"/>
      <c r="B691" s="1"/>
      <c r="C691" s="33"/>
      <c r="D691" s="102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3.5" customHeight="1">
      <c r="A692" s="1"/>
      <c r="B692" s="1"/>
      <c r="C692" s="33"/>
      <c r="D692" s="102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3.5" customHeight="1">
      <c r="A693" s="1"/>
      <c r="B693" s="1"/>
      <c r="C693" s="33"/>
      <c r="D693" s="102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3.5" customHeight="1">
      <c r="A694" s="1"/>
      <c r="B694" s="1"/>
      <c r="C694" s="33"/>
      <c r="D694" s="102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3.5" customHeight="1">
      <c r="A695" s="1"/>
      <c r="B695" s="1"/>
      <c r="C695" s="33"/>
      <c r="D695" s="102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3.5" customHeight="1">
      <c r="A696" s="1"/>
      <c r="B696" s="1"/>
      <c r="C696" s="33"/>
      <c r="D696" s="102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3.5" customHeight="1">
      <c r="A697" s="1"/>
      <c r="B697" s="1"/>
      <c r="C697" s="33"/>
      <c r="D697" s="102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3.5" customHeight="1">
      <c r="A698" s="1"/>
      <c r="B698" s="1"/>
      <c r="C698" s="33"/>
      <c r="D698" s="102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3.5" customHeight="1">
      <c r="A699" s="1"/>
      <c r="B699" s="1"/>
      <c r="C699" s="33"/>
      <c r="D699" s="102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3.5" customHeight="1">
      <c r="A700" s="1"/>
      <c r="B700" s="1"/>
      <c r="C700" s="33"/>
      <c r="D700" s="102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3.5" customHeight="1">
      <c r="A701" s="1"/>
      <c r="B701" s="1"/>
      <c r="C701" s="33"/>
      <c r="D701" s="102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3.5" customHeight="1">
      <c r="A702" s="1"/>
      <c r="B702" s="1"/>
      <c r="C702" s="33"/>
      <c r="D702" s="102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3.5" customHeight="1">
      <c r="A703" s="1"/>
      <c r="B703" s="1"/>
      <c r="C703" s="33"/>
      <c r="D703" s="102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3.5" customHeight="1">
      <c r="A704" s="1"/>
      <c r="B704" s="1"/>
      <c r="C704" s="33"/>
      <c r="D704" s="102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3.5" customHeight="1">
      <c r="A705" s="1"/>
      <c r="B705" s="1"/>
      <c r="C705" s="33"/>
      <c r="D705" s="102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3.5" customHeight="1">
      <c r="A706" s="1"/>
      <c r="B706" s="1"/>
      <c r="C706" s="33"/>
      <c r="D706" s="102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3.5" customHeight="1">
      <c r="A707" s="1"/>
      <c r="B707" s="1"/>
      <c r="C707" s="33"/>
      <c r="D707" s="102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3.5" customHeight="1">
      <c r="A708" s="1"/>
      <c r="B708" s="1"/>
      <c r="C708" s="33"/>
      <c r="D708" s="102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3.5" customHeight="1">
      <c r="A709" s="1"/>
      <c r="B709" s="1"/>
      <c r="C709" s="33"/>
      <c r="D709" s="102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3.5" customHeight="1">
      <c r="A710" s="1"/>
      <c r="B710" s="1"/>
      <c r="C710" s="33"/>
      <c r="D710" s="102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3.5" customHeight="1">
      <c r="A711" s="1"/>
      <c r="B711" s="1"/>
      <c r="C711" s="33"/>
      <c r="D711" s="102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3.5" customHeight="1">
      <c r="A712" s="1"/>
      <c r="B712" s="1"/>
      <c r="C712" s="33"/>
      <c r="D712" s="102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3.5" customHeight="1">
      <c r="A713" s="1"/>
      <c r="B713" s="1"/>
      <c r="C713" s="33"/>
      <c r="D713" s="102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3.5" customHeight="1">
      <c r="A714" s="1"/>
      <c r="B714" s="1"/>
      <c r="C714" s="33"/>
      <c r="D714" s="102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3.5" customHeight="1">
      <c r="A715" s="1"/>
      <c r="B715" s="1"/>
      <c r="C715" s="33"/>
      <c r="D715" s="102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3.5" customHeight="1">
      <c r="A716" s="1"/>
      <c r="B716" s="1"/>
      <c r="C716" s="33"/>
      <c r="D716" s="102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3.5" customHeight="1">
      <c r="A717" s="1"/>
      <c r="B717" s="1"/>
      <c r="C717" s="33"/>
      <c r="D717" s="102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3.5" customHeight="1">
      <c r="A718" s="1"/>
      <c r="B718" s="1"/>
      <c r="C718" s="33"/>
      <c r="D718" s="102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3.5" customHeight="1">
      <c r="A719" s="1"/>
      <c r="B719" s="1"/>
      <c r="C719" s="33"/>
      <c r="D719" s="102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3.5" customHeight="1">
      <c r="A720" s="1"/>
      <c r="B720" s="1"/>
      <c r="C720" s="33"/>
      <c r="D720" s="102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3.5" customHeight="1">
      <c r="A721" s="1"/>
      <c r="B721" s="1"/>
      <c r="C721" s="33"/>
      <c r="D721" s="102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3.5" customHeight="1">
      <c r="A722" s="1"/>
      <c r="B722" s="1"/>
      <c r="C722" s="33"/>
      <c r="D722" s="102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3.5" customHeight="1">
      <c r="A723" s="1"/>
      <c r="B723" s="1"/>
      <c r="C723" s="33"/>
      <c r="D723" s="102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3.5" customHeight="1">
      <c r="A724" s="1"/>
      <c r="B724" s="1"/>
      <c r="C724" s="33"/>
      <c r="D724" s="102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3.5" customHeight="1">
      <c r="A725" s="1"/>
      <c r="B725" s="1"/>
      <c r="C725" s="33"/>
      <c r="D725" s="102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3.5" customHeight="1">
      <c r="A726" s="1"/>
      <c r="B726" s="1"/>
      <c r="C726" s="33"/>
      <c r="D726" s="102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3.5" customHeight="1">
      <c r="A727" s="1"/>
      <c r="B727" s="1"/>
      <c r="C727" s="33"/>
      <c r="D727" s="102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3.5" customHeight="1">
      <c r="A728" s="1"/>
      <c r="B728" s="1"/>
      <c r="C728" s="33"/>
      <c r="D728" s="102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3.5" customHeight="1">
      <c r="A729" s="1"/>
      <c r="B729" s="1"/>
      <c r="C729" s="33"/>
      <c r="D729" s="102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3.5" customHeight="1">
      <c r="A730" s="1"/>
      <c r="B730" s="1"/>
      <c r="C730" s="33"/>
      <c r="D730" s="102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3.5" customHeight="1">
      <c r="A731" s="1"/>
      <c r="B731" s="1"/>
      <c r="C731" s="33"/>
      <c r="D731" s="102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3.5" customHeight="1">
      <c r="A732" s="1"/>
      <c r="B732" s="1"/>
      <c r="C732" s="33"/>
      <c r="D732" s="102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3.5" customHeight="1">
      <c r="A733" s="1"/>
      <c r="B733" s="1"/>
      <c r="C733" s="33"/>
      <c r="D733" s="102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3.5" customHeight="1">
      <c r="A734" s="1"/>
      <c r="B734" s="1"/>
      <c r="C734" s="33"/>
      <c r="D734" s="102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3.5" customHeight="1">
      <c r="A735" s="1"/>
      <c r="B735" s="1"/>
      <c r="C735" s="33"/>
      <c r="D735" s="102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3.5" customHeight="1">
      <c r="A736" s="1"/>
      <c r="B736" s="1"/>
      <c r="C736" s="33"/>
      <c r="D736" s="102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3.5" customHeight="1">
      <c r="A737" s="1"/>
      <c r="B737" s="1"/>
      <c r="C737" s="33"/>
      <c r="D737" s="102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3.5" customHeight="1">
      <c r="A738" s="1"/>
      <c r="B738" s="1"/>
      <c r="C738" s="33"/>
      <c r="D738" s="102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3.5" customHeight="1">
      <c r="A739" s="1"/>
      <c r="B739" s="1"/>
      <c r="C739" s="33"/>
      <c r="D739" s="102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3.5" customHeight="1">
      <c r="A740" s="1"/>
      <c r="B740" s="1"/>
      <c r="C740" s="33"/>
      <c r="D740" s="102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3.5" customHeight="1">
      <c r="A741" s="1"/>
      <c r="B741" s="1"/>
      <c r="C741" s="33"/>
      <c r="D741" s="102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3.5" customHeight="1">
      <c r="A742" s="1"/>
      <c r="B742" s="1"/>
      <c r="C742" s="33"/>
      <c r="D742" s="102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3.5" customHeight="1">
      <c r="A743" s="1"/>
      <c r="B743" s="1"/>
      <c r="C743" s="33"/>
      <c r="D743" s="102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3.5" customHeight="1">
      <c r="A744" s="1"/>
      <c r="B744" s="1"/>
      <c r="C744" s="33"/>
      <c r="D744" s="102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3.5" customHeight="1">
      <c r="A745" s="1"/>
      <c r="B745" s="1"/>
      <c r="C745" s="33"/>
      <c r="D745" s="102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3.5" customHeight="1">
      <c r="A746" s="1"/>
      <c r="B746" s="1"/>
      <c r="C746" s="33"/>
      <c r="D746" s="102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3.5" customHeight="1">
      <c r="A747" s="1"/>
      <c r="B747" s="1"/>
      <c r="C747" s="33"/>
      <c r="D747" s="102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3.5" customHeight="1">
      <c r="A748" s="1"/>
      <c r="B748" s="1"/>
      <c r="C748" s="33"/>
      <c r="D748" s="102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3.5" customHeight="1">
      <c r="A749" s="1"/>
      <c r="B749" s="1"/>
      <c r="C749" s="33"/>
      <c r="D749" s="102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3.5" customHeight="1">
      <c r="A750" s="1"/>
      <c r="B750" s="1"/>
      <c r="C750" s="33"/>
      <c r="D750" s="102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3.5" customHeight="1">
      <c r="A751" s="1"/>
      <c r="B751" s="1"/>
      <c r="C751" s="33"/>
      <c r="D751" s="102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3.5" customHeight="1">
      <c r="A752" s="1"/>
      <c r="B752" s="1"/>
      <c r="C752" s="33"/>
      <c r="D752" s="102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3.5" customHeight="1">
      <c r="A753" s="1"/>
      <c r="B753" s="1"/>
      <c r="C753" s="33"/>
      <c r="D753" s="102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3.5" customHeight="1">
      <c r="A754" s="1"/>
      <c r="B754" s="1"/>
      <c r="C754" s="33"/>
      <c r="D754" s="102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3.5" customHeight="1">
      <c r="A755" s="1"/>
      <c r="B755" s="1"/>
      <c r="C755" s="33"/>
      <c r="D755" s="102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3.5" customHeight="1">
      <c r="A756" s="1"/>
      <c r="B756" s="1"/>
      <c r="C756" s="33"/>
      <c r="D756" s="102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3.5" customHeight="1">
      <c r="A757" s="1"/>
      <c r="B757" s="1"/>
      <c r="C757" s="33"/>
      <c r="D757" s="102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3.5" customHeight="1">
      <c r="A758" s="1"/>
      <c r="B758" s="1"/>
      <c r="C758" s="33"/>
      <c r="D758" s="102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3.5" customHeight="1">
      <c r="A759" s="1"/>
      <c r="B759" s="1"/>
      <c r="C759" s="33"/>
      <c r="D759" s="102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3.5" customHeight="1">
      <c r="A760" s="1"/>
      <c r="B760" s="1"/>
      <c r="C760" s="33"/>
      <c r="D760" s="102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3.5" customHeight="1">
      <c r="A761" s="1"/>
      <c r="B761" s="1"/>
      <c r="C761" s="33"/>
      <c r="D761" s="102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3.5" customHeight="1">
      <c r="A762" s="1"/>
      <c r="B762" s="1"/>
      <c r="C762" s="33"/>
      <c r="D762" s="102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3.5" customHeight="1">
      <c r="A763" s="1"/>
      <c r="B763" s="1"/>
      <c r="C763" s="33"/>
      <c r="D763" s="102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3.5" customHeight="1">
      <c r="A764" s="1"/>
      <c r="B764" s="1"/>
      <c r="C764" s="33"/>
      <c r="D764" s="102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3.5" customHeight="1">
      <c r="A765" s="1"/>
      <c r="B765" s="1"/>
      <c r="C765" s="33"/>
      <c r="D765" s="102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3.5" customHeight="1">
      <c r="A766" s="1"/>
      <c r="B766" s="1"/>
      <c r="C766" s="33"/>
      <c r="D766" s="102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3.5" customHeight="1">
      <c r="A767" s="1"/>
      <c r="B767" s="1"/>
      <c r="C767" s="33"/>
      <c r="D767" s="102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3.5" customHeight="1">
      <c r="A768" s="1"/>
      <c r="B768" s="1"/>
      <c r="C768" s="33"/>
      <c r="D768" s="102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3.5" customHeight="1">
      <c r="A769" s="1"/>
      <c r="B769" s="1"/>
      <c r="C769" s="33"/>
      <c r="D769" s="102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3.5" customHeight="1">
      <c r="A770" s="1"/>
      <c r="B770" s="1"/>
      <c r="C770" s="33"/>
      <c r="D770" s="102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3.5" customHeight="1">
      <c r="A771" s="1"/>
      <c r="B771" s="1"/>
      <c r="C771" s="33"/>
      <c r="D771" s="102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3.5" customHeight="1">
      <c r="A772" s="1"/>
      <c r="B772" s="1"/>
      <c r="C772" s="33"/>
      <c r="D772" s="102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3.5" customHeight="1">
      <c r="A773" s="1"/>
      <c r="B773" s="1"/>
      <c r="C773" s="33"/>
      <c r="D773" s="102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3.5" customHeight="1">
      <c r="A774" s="1"/>
      <c r="B774" s="1"/>
      <c r="C774" s="33"/>
      <c r="D774" s="102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3.5" customHeight="1">
      <c r="A775" s="1"/>
      <c r="B775" s="1"/>
      <c r="C775" s="33"/>
      <c r="D775" s="102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3.5" customHeight="1">
      <c r="A776" s="1"/>
      <c r="B776" s="1"/>
      <c r="C776" s="33"/>
      <c r="D776" s="102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3.5" customHeight="1">
      <c r="A777" s="1"/>
      <c r="B777" s="1"/>
      <c r="C777" s="33"/>
      <c r="D777" s="102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3.5" customHeight="1">
      <c r="A778" s="1"/>
      <c r="B778" s="1"/>
      <c r="C778" s="33"/>
      <c r="D778" s="102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3.5" customHeight="1">
      <c r="A779" s="1"/>
      <c r="B779" s="1"/>
      <c r="C779" s="33"/>
      <c r="D779" s="102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3.5" customHeight="1">
      <c r="A780" s="1"/>
      <c r="B780" s="1"/>
      <c r="C780" s="33"/>
      <c r="D780" s="102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3.5" customHeight="1">
      <c r="A781" s="1"/>
      <c r="B781" s="1"/>
      <c r="C781" s="33"/>
      <c r="D781" s="102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3.5" customHeight="1">
      <c r="A782" s="1"/>
      <c r="B782" s="1"/>
      <c r="C782" s="33"/>
      <c r="D782" s="102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3.5" customHeight="1">
      <c r="A783" s="1"/>
      <c r="B783" s="1"/>
      <c r="C783" s="33"/>
      <c r="D783" s="102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3.5" customHeight="1">
      <c r="A784" s="1"/>
      <c r="B784" s="1"/>
      <c r="C784" s="33"/>
      <c r="D784" s="102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3.5" customHeight="1">
      <c r="A785" s="1"/>
      <c r="B785" s="1"/>
      <c r="C785" s="33"/>
      <c r="D785" s="102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3.5" customHeight="1">
      <c r="A786" s="1"/>
      <c r="B786" s="1"/>
      <c r="C786" s="33"/>
      <c r="D786" s="102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3.5" customHeight="1">
      <c r="A787" s="1"/>
      <c r="B787" s="1"/>
      <c r="C787" s="33"/>
      <c r="D787" s="102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3.5" customHeight="1">
      <c r="A788" s="1"/>
      <c r="B788" s="1"/>
      <c r="C788" s="33"/>
      <c r="D788" s="102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3.5" customHeight="1">
      <c r="A789" s="1"/>
      <c r="B789" s="1"/>
      <c r="C789" s="33"/>
      <c r="D789" s="102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3.5" customHeight="1">
      <c r="A790" s="1"/>
      <c r="B790" s="1"/>
      <c r="C790" s="33"/>
      <c r="D790" s="102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3.5" customHeight="1">
      <c r="A791" s="1"/>
      <c r="B791" s="1"/>
      <c r="C791" s="33"/>
      <c r="D791" s="102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3.5" customHeight="1">
      <c r="A792" s="1"/>
      <c r="B792" s="1"/>
      <c r="C792" s="33"/>
      <c r="D792" s="102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3.5" customHeight="1">
      <c r="A793" s="1"/>
      <c r="B793" s="1"/>
      <c r="C793" s="33"/>
      <c r="D793" s="102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3.5" customHeight="1">
      <c r="A794" s="1"/>
      <c r="B794" s="1"/>
      <c r="C794" s="33"/>
      <c r="D794" s="102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3.5" customHeight="1">
      <c r="A795" s="1"/>
      <c r="B795" s="1"/>
      <c r="C795" s="33"/>
      <c r="D795" s="102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3.5" customHeight="1">
      <c r="A796" s="1"/>
      <c r="B796" s="1"/>
      <c r="C796" s="33"/>
      <c r="D796" s="102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3.5" customHeight="1">
      <c r="A797" s="1"/>
      <c r="B797" s="1"/>
      <c r="C797" s="33"/>
      <c r="D797" s="102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3.5" customHeight="1">
      <c r="A798" s="1"/>
      <c r="B798" s="1"/>
      <c r="C798" s="33"/>
      <c r="D798" s="102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3.5" customHeight="1">
      <c r="A799" s="1"/>
      <c r="B799" s="1"/>
      <c r="C799" s="33"/>
      <c r="D799" s="102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3.5" customHeight="1">
      <c r="A800" s="1"/>
      <c r="B800" s="1"/>
      <c r="C800" s="33"/>
      <c r="D800" s="102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3.5" customHeight="1">
      <c r="A801" s="1"/>
      <c r="B801" s="1"/>
      <c r="C801" s="33"/>
      <c r="D801" s="102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3.5" customHeight="1">
      <c r="A802" s="1"/>
      <c r="B802" s="1"/>
      <c r="C802" s="33"/>
      <c r="D802" s="102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3.5" customHeight="1">
      <c r="A803" s="1"/>
      <c r="B803" s="1"/>
      <c r="C803" s="33"/>
      <c r="D803" s="102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3.5" customHeight="1">
      <c r="A804" s="1"/>
      <c r="B804" s="1"/>
      <c r="C804" s="33"/>
      <c r="D804" s="102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3.5" customHeight="1">
      <c r="A805" s="1"/>
      <c r="B805" s="1"/>
      <c r="C805" s="33"/>
      <c r="D805" s="102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3.5" customHeight="1">
      <c r="A806" s="1"/>
      <c r="B806" s="1"/>
      <c r="C806" s="33"/>
      <c r="D806" s="102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3.5" customHeight="1">
      <c r="A807" s="1"/>
      <c r="B807" s="1"/>
      <c r="C807" s="33"/>
      <c r="D807" s="102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3.5" customHeight="1">
      <c r="A808" s="1"/>
      <c r="B808" s="1"/>
      <c r="C808" s="33"/>
      <c r="D808" s="102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3.5" customHeight="1">
      <c r="A809" s="1"/>
      <c r="B809" s="1"/>
      <c r="C809" s="33"/>
      <c r="D809" s="102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3.5" customHeight="1">
      <c r="A810" s="1"/>
      <c r="B810" s="1"/>
      <c r="C810" s="33"/>
      <c r="D810" s="102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3.5" customHeight="1">
      <c r="A811" s="1"/>
      <c r="B811" s="1"/>
      <c r="C811" s="33"/>
      <c r="D811" s="102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3.5" customHeight="1">
      <c r="A812" s="1"/>
      <c r="B812" s="1"/>
      <c r="C812" s="33"/>
      <c r="D812" s="102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3.5" customHeight="1">
      <c r="A813" s="1"/>
      <c r="B813" s="1"/>
      <c r="C813" s="33"/>
      <c r="D813" s="102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3.5" customHeight="1">
      <c r="A814" s="1"/>
      <c r="B814" s="1"/>
      <c r="C814" s="33"/>
      <c r="D814" s="102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3.5" customHeight="1">
      <c r="A815" s="1"/>
      <c r="B815" s="1"/>
      <c r="C815" s="33"/>
      <c r="D815" s="102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3.5" customHeight="1">
      <c r="A816" s="1"/>
      <c r="B816" s="1"/>
      <c r="C816" s="33"/>
      <c r="D816" s="102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3.5" customHeight="1">
      <c r="A817" s="1"/>
      <c r="B817" s="1"/>
      <c r="C817" s="33"/>
      <c r="D817" s="102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3.5" customHeight="1">
      <c r="A818" s="1"/>
      <c r="B818" s="1"/>
      <c r="C818" s="33"/>
      <c r="D818" s="102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3.5" customHeight="1">
      <c r="A819" s="1"/>
      <c r="B819" s="1"/>
      <c r="C819" s="33"/>
      <c r="D819" s="102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3.5" customHeight="1">
      <c r="A820" s="1"/>
      <c r="B820" s="1"/>
      <c r="C820" s="33"/>
      <c r="D820" s="102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3.5" customHeight="1">
      <c r="A821" s="1"/>
      <c r="B821" s="1"/>
      <c r="C821" s="33"/>
      <c r="D821" s="102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3.5" customHeight="1">
      <c r="A822" s="1"/>
      <c r="B822" s="1"/>
      <c r="C822" s="33"/>
      <c r="D822" s="102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3.5" customHeight="1">
      <c r="A823" s="1"/>
      <c r="B823" s="1"/>
      <c r="C823" s="33"/>
      <c r="D823" s="102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3.5" customHeight="1">
      <c r="A824" s="1"/>
      <c r="B824" s="1"/>
      <c r="C824" s="33"/>
      <c r="D824" s="102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3.5" customHeight="1">
      <c r="A825" s="1"/>
      <c r="B825" s="1"/>
      <c r="C825" s="33"/>
      <c r="D825" s="102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3.5" customHeight="1">
      <c r="A826" s="1"/>
      <c r="B826" s="1"/>
      <c r="C826" s="33"/>
      <c r="D826" s="102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3.5" customHeight="1">
      <c r="A827" s="1"/>
      <c r="B827" s="1"/>
      <c r="C827" s="33"/>
      <c r="D827" s="102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3.5" customHeight="1">
      <c r="A828" s="1"/>
      <c r="B828" s="1"/>
      <c r="C828" s="33"/>
      <c r="D828" s="102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3.5" customHeight="1">
      <c r="A829" s="1"/>
      <c r="B829" s="1"/>
      <c r="C829" s="33"/>
      <c r="D829" s="102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3.5" customHeight="1">
      <c r="A830" s="1"/>
      <c r="B830" s="1"/>
      <c r="C830" s="33"/>
      <c r="D830" s="102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3.5" customHeight="1">
      <c r="A831" s="1"/>
      <c r="B831" s="1"/>
      <c r="C831" s="33"/>
      <c r="D831" s="102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3.5" customHeight="1">
      <c r="A832" s="1"/>
      <c r="B832" s="1"/>
      <c r="C832" s="33"/>
      <c r="D832" s="102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3.5" customHeight="1">
      <c r="A833" s="1"/>
      <c r="B833" s="1"/>
      <c r="C833" s="33"/>
      <c r="D833" s="102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3.5" customHeight="1">
      <c r="A834" s="1"/>
      <c r="B834" s="1"/>
      <c r="C834" s="33"/>
      <c r="D834" s="102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3.5" customHeight="1">
      <c r="A835" s="1"/>
      <c r="B835" s="1"/>
      <c r="C835" s="33"/>
      <c r="D835" s="102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3.5" customHeight="1">
      <c r="A836" s="1"/>
      <c r="B836" s="1"/>
      <c r="C836" s="33"/>
      <c r="D836" s="102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3.5" customHeight="1">
      <c r="A837" s="1"/>
      <c r="B837" s="1"/>
      <c r="C837" s="33"/>
      <c r="D837" s="102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3.5" customHeight="1">
      <c r="A838" s="1"/>
      <c r="B838" s="1"/>
      <c r="C838" s="33"/>
      <c r="D838" s="102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3.5" customHeight="1">
      <c r="A839" s="1"/>
      <c r="B839" s="1"/>
      <c r="C839" s="33"/>
      <c r="D839" s="102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3.5" customHeight="1">
      <c r="A840" s="1"/>
      <c r="B840" s="1"/>
      <c r="C840" s="33"/>
      <c r="D840" s="102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3.5" customHeight="1">
      <c r="A841" s="1"/>
      <c r="B841" s="1"/>
      <c r="C841" s="33"/>
      <c r="D841" s="102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3.5" customHeight="1">
      <c r="A842" s="1"/>
      <c r="B842" s="1"/>
      <c r="C842" s="33"/>
      <c r="D842" s="102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3.5" customHeight="1">
      <c r="A843" s="1"/>
      <c r="B843" s="1"/>
      <c r="C843" s="33"/>
      <c r="D843" s="102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3.5" customHeight="1">
      <c r="A844" s="1"/>
      <c r="B844" s="1"/>
      <c r="C844" s="33"/>
      <c r="D844" s="102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3.5" customHeight="1">
      <c r="A845" s="1"/>
      <c r="B845" s="1"/>
      <c r="C845" s="33"/>
      <c r="D845" s="102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3.5" customHeight="1">
      <c r="A846" s="1"/>
      <c r="B846" s="1"/>
      <c r="C846" s="33"/>
      <c r="D846" s="102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3.5" customHeight="1">
      <c r="A847" s="1"/>
      <c r="B847" s="1"/>
      <c r="C847" s="33"/>
      <c r="D847" s="102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3.5" customHeight="1">
      <c r="A848" s="1"/>
      <c r="B848" s="1"/>
      <c r="C848" s="33"/>
      <c r="D848" s="102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3.5" customHeight="1">
      <c r="A849" s="1"/>
      <c r="B849" s="1"/>
      <c r="C849" s="33"/>
      <c r="D849" s="102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3.5" customHeight="1">
      <c r="A850" s="1"/>
      <c r="B850" s="1"/>
      <c r="C850" s="33"/>
      <c r="D850" s="102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3.5" customHeight="1">
      <c r="A851" s="1"/>
      <c r="B851" s="1"/>
      <c r="C851" s="33"/>
      <c r="D851" s="102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3.5" customHeight="1">
      <c r="A852" s="1"/>
      <c r="B852" s="1"/>
      <c r="C852" s="33"/>
      <c r="D852" s="102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3.5" customHeight="1">
      <c r="A853" s="1"/>
      <c r="B853" s="1"/>
      <c r="C853" s="33"/>
      <c r="D853" s="102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3.5" customHeight="1">
      <c r="A854" s="1"/>
      <c r="B854" s="1"/>
      <c r="C854" s="33"/>
      <c r="D854" s="102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3.5" customHeight="1">
      <c r="A855" s="1"/>
      <c r="B855" s="1"/>
      <c r="C855" s="33"/>
      <c r="D855" s="102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3.5" customHeight="1">
      <c r="A856" s="1"/>
      <c r="B856" s="1"/>
      <c r="C856" s="33"/>
      <c r="D856" s="102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3.5" customHeight="1">
      <c r="A857" s="1"/>
      <c r="B857" s="1"/>
      <c r="C857" s="33"/>
      <c r="D857" s="102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3.5" customHeight="1">
      <c r="A858" s="1"/>
      <c r="B858" s="1"/>
      <c r="C858" s="33"/>
      <c r="D858" s="102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3.5" customHeight="1">
      <c r="A859" s="1"/>
      <c r="B859" s="1"/>
      <c r="C859" s="33"/>
      <c r="D859" s="102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3.5" customHeight="1">
      <c r="A860" s="1"/>
      <c r="B860" s="1"/>
      <c r="C860" s="33"/>
      <c r="D860" s="102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3.5" customHeight="1">
      <c r="A861" s="1"/>
      <c r="B861" s="1"/>
      <c r="C861" s="33"/>
      <c r="D861" s="102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3.5" customHeight="1">
      <c r="A862" s="1"/>
      <c r="B862" s="1"/>
      <c r="C862" s="33"/>
      <c r="D862" s="102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3.5" customHeight="1">
      <c r="A863" s="1"/>
      <c r="B863" s="1"/>
      <c r="C863" s="33"/>
      <c r="D863" s="102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3.5" customHeight="1">
      <c r="A864" s="1"/>
      <c r="B864" s="1"/>
      <c r="C864" s="33"/>
      <c r="D864" s="102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3.5" customHeight="1">
      <c r="A865" s="1"/>
      <c r="B865" s="1"/>
      <c r="C865" s="33"/>
      <c r="D865" s="102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3.5" customHeight="1">
      <c r="A866" s="1"/>
      <c r="B866" s="1"/>
      <c r="C866" s="33"/>
      <c r="D866" s="102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3.5" customHeight="1">
      <c r="A867" s="1"/>
      <c r="B867" s="1"/>
      <c r="C867" s="33"/>
      <c r="D867" s="102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3.5" customHeight="1">
      <c r="A868" s="1"/>
      <c r="B868" s="1"/>
      <c r="C868" s="33"/>
      <c r="D868" s="102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3.5" customHeight="1">
      <c r="A869" s="1"/>
      <c r="B869" s="1"/>
      <c r="C869" s="33"/>
      <c r="D869" s="102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3.5" customHeight="1">
      <c r="A870" s="1"/>
      <c r="B870" s="1"/>
      <c r="C870" s="33"/>
      <c r="D870" s="102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3.5" customHeight="1">
      <c r="A871" s="1"/>
      <c r="B871" s="1"/>
      <c r="C871" s="33"/>
      <c r="D871" s="102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3.5" customHeight="1">
      <c r="A872" s="1"/>
      <c r="B872" s="1"/>
      <c r="C872" s="33"/>
      <c r="D872" s="102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3.5" customHeight="1">
      <c r="A873" s="1"/>
      <c r="B873" s="1"/>
      <c r="C873" s="33"/>
      <c r="D873" s="102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3.5" customHeight="1">
      <c r="A874" s="1"/>
      <c r="B874" s="1"/>
      <c r="C874" s="33"/>
      <c r="D874" s="102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3.5" customHeight="1">
      <c r="A875" s="1"/>
      <c r="B875" s="1"/>
      <c r="C875" s="33"/>
      <c r="D875" s="102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3.5" customHeight="1">
      <c r="A876" s="1"/>
      <c r="B876" s="1"/>
      <c r="C876" s="33"/>
      <c r="D876" s="102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3.5" customHeight="1">
      <c r="A877" s="1"/>
      <c r="B877" s="1"/>
      <c r="C877" s="33"/>
      <c r="D877" s="102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3.5" customHeight="1">
      <c r="A878" s="1"/>
      <c r="B878" s="1"/>
      <c r="C878" s="33"/>
      <c r="D878" s="102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3.5" customHeight="1">
      <c r="A879" s="1"/>
      <c r="B879" s="1"/>
      <c r="C879" s="33"/>
      <c r="D879" s="102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3.5" customHeight="1">
      <c r="A880" s="1"/>
      <c r="B880" s="1"/>
      <c r="C880" s="33"/>
      <c r="D880" s="102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3.5" customHeight="1">
      <c r="A881" s="1"/>
      <c r="B881" s="1"/>
      <c r="C881" s="33"/>
      <c r="D881" s="102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3.5" customHeight="1">
      <c r="A882" s="1"/>
      <c r="B882" s="1"/>
      <c r="C882" s="33"/>
      <c r="D882" s="102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3.5" customHeight="1">
      <c r="A883" s="1"/>
      <c r="B883" s="1"/>
      <c r="C883" s="33"/>
      <c r="D883" s="102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3.5" customHeight="1">
      <c r="A884" s="1"/>
      <c r="B884" s="1"/>
      <c r="C884" s="33"/>
      <c r="D884" s="102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3.5" customHeight="1">
      <c r="A885" s="1"/>
      <c r="B885" s="1"/>
      <c r="C885" s="33"/>
      <c r="D885" s="102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3.5" customHeight="1">
      <c r="A886" s="1"/>
      <c r="B886" s="1"/>
      <c r="C886" s="33"/>
      <c r="D886" s="102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3.5" customHeight="1">
      <c r="A887" s="1"/>
      <c r="B887" s="1"/>
      <c r="C887" s="33"/>
      <c r="D887" s="102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3.5" customHeight="1">
      <c r="A888" s="1"/>
      <c r="B888" s="1"/>
      <c r="C888" s="33"/>
      <c r="D888" s="102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3.5" customHeight="1">
      <c r="A889" s="1"/>
      <c r="B889" s="1"/>
      <c r="C889" s="33"/>
      <c r="D889" s="102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3.5" customHeight="1">
      <c r="A890" s="1"/>
      <c r="B890" s="1"/>
      <c r="C890" s="33"/>
      <c r="D890" s="102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3.5" customHeight="1">
      <c r="A891" s="1"/>
      <c r="B891" s="1"/>
      <c r="C891" s="33"/>
      <c r="D891" s="102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3.5" customHeight="1">
      <c r="A892" s="1"/>
      <c r="B892" s="1"/>
      <c r="C892" s="33"/>
      <c r="D892" s="102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3.5" customHeight="1">
      <c r="A893" s="1"/>
      <c r="B893" s="1"/>
      <c r="C893" s="33"/>
      <c r="D893" s="102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3.5" customHeight="1">
      <c r="A894" s="1"/>
      <c r="B894" s="1"/>
      <c r="C894" s="33"/>
      <c r="D894" s="102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3.5" customHeight="1">
      <c r="A895" s="1"/>
      <c r="B895" s="1"/>
      <c r="C895" s="33"/>
      <c r="D895" s="102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3.5" customHeight="1">
      <c r="A896" s="1"/>
      <c r="B896" s="1"/>
      <c r="C896" s="33"/>
      <c r="D896" s="102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3.5" customHeight="1">
      <c r="A897" s="1"/>
      <c r="B897" s="1"/>
      <c r="C897" s="33"/>
      <c r="D897" s="102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3.5" customHeight="1">
      <c r="A898" s="1"/>
      <c r="B898" s="1"/>
      <c r="C898" s="33"/>
      <c r="D898" s="102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3.5" customHeight="1">
      <c r="A899" s="1"/>
      <c r="B899" s="1"/>
      <c r="C899" s="33"/>
      <c r="D899" s="102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3.5" customHeight="1">
      <c r="A900" s="1"/>
      <c r="B900" s="1"/>
      <c r="C900" s="33"/>
      <c r="D900" s="102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3.5" customHeight="1">
      <c r="A901" s="1"/>
      <c r="B901" s="1"/>
      <c r="C901" s="33"/>
      <c r="D901" s="102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3.5" customHeight="1">
      <c r="A902" s="1"/>
      <c r="B902" s="1"/>
      <c r="C902" s="33"/>
      <c r="D902" s="102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3.5" customHeight="1">
      <c r="A903" s="1"/>
      <c r="B903" s="1"/>
      <c r="C903" s="33"/>
      <c r="D903" s="102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3.5" customHeight="1">
      <c r="A904" s="1"/>
      <c r="B904" s="1"/>
      <c r="C904" s="33"/>
      <c r="D904" s="102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3.5" customHeight="1">
      <c r="A905" s="1"/>
      <c r="B905" s="1"/>
      <c r="C905" s="33"/>
      <c r="D905" s="102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3.5" customHeight="1">
      <c r="A906" s="1"/>
      <c r="B906" s="1"/>
      <c r="C906" s="33"/>
      <c r="D906" s="102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3.5" customHeight="1">
      <c r="A907" s="1"/>
      <c r="B907" s="1"/>
      <c r="C907" s="33"/>
      <c r="D907" s="102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3.5" customHeight="1">
      <c r="A908" s="1"/>
      <c r="B908" s="1"/>
      <c r="C908" s="33"/>
      <c r="D908" s="102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3.5" customHeight="1">
      <c r="A909" s="1"/>
      <c r="B909" s="1"/>
      <c r="C909" s="33"/>
      <c r="D909" s="102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3.5" customHeight="1">
      <c r="A910" s="1"/>
      <c r="B910" s="1"/>
      <c r="C910" s="33"/>
      <c r="D910" s="102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3.5" customHeight="1">
      <c r="A911" s="1"/>
      <c r="B911" s="1"/>
      <c r="C911" s="33"/>
      <c r="D911" s="102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3.5" customHeight="1">
      <c r="A912" s="1"/>
      <c r="B912" s="1"/>
      <c r="C912" s="33"/>
      <c r="D912" s="102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3.5" customHeight="1">
      <c r="A913" s="1"/>
      <c r="B913" s="1"/>
      <c r="C913" s="33"/>
      <c r="D913" s="102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3.5" customHeight="1">
      <c r="A914" s="1"/>
      <c r="B914" s="1"/>
      <c r="C914" s="33"/>
      <c r="D914" s="102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3.5" customHeight="1">
      <c r="A915" s="1"/>
      <c r="B915" s="1"/>
      <c r="C915" s="33"/>
      <c r="D915" s="102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3.5" customHeight="1">
      <c r="A916" s="1"/>
      <c r="B916" s="1"/>
      <c r="C916" s="33"/>
      <c r="D916" s="102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3.5" customHeight="1">
      <c r="A917" s="1"/>
      <c r="B917" s="1"/>
      <c r="C917" s="33"/>
      <c r="D917" s="102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3.5" customHeight="1">
      <c r="A918" s="1"/>
      <c r="B918" s="1"/>
      <c r="C918" s="33"/>
      <c r="D918" s="102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3.5" customHeight="1">
      <c r="A919" s="1"/>
      <c r="B919" s="1"/>
      <c r="C919" s="33"/>
      <c r="D919" s="102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3.5" customHeight="1">
      <c r="A920" s="1"/>
      <c r="B920" s="1"/>
      <c r="C920" s="33"/>
      <c r="D920" s="102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3.5" customHeight="1">
      <c r="A921" s="1"/>
      <c r="B921" s="1"/>
      <c r="C921" s="33"/>
      <c r="D921" s="102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3.5" customHeight="1">
      <c r="A922" s="1"/>
      <c r="B922" s="1"/>
      <c r="C922" s="33"/>
      <c r="D922" s="102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3.5" customHeight="1">
      <c r="A923" s="1"/>
      <c r="B923" s="1"/>
      <c r="C923" s="33"/>
      <c r="D923" s="102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3.5" customHeight="1">
      <c r="A924" s="1"/>
      <c r="B924" s="1"/>
      <c r="C924" s="33"/>
      <c r="D924" s="102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3.5" customHeight="1">
      <c r="A925" s="1"/>
      <c r="B925" s="1"/>
      <c r="C925" s="33"/>
      <c r="D925" s="102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3.5" customHeight="1">
      <c r="A926" s="1"/>
      <c r="B926" s="1"/>
      <c r="C926" s="33"/>
      <c r="D926" s="102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3.5" customHeight="1">
      <c r="A927" s="1"/>
      <c r="B927" s="1"/>
      <c r="C927" s="33"/>
      <c r="D927" s="102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3.5" customHeight="1">
      <c r="A928" s="1"/>
      <c r="B928" s="1"/>
      <c r="C928" s="33"/>
      <c r="D928" s="102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3.5" customHeight="1">
      <c r="A929" s="1"/>
      <c r="B929" s="1"/>
      <c r="C929" s="33"/>
      <c r="D929" s="102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3.5" customHeight="1">
      <c r="A930" s="1"/>
      <c r="B930" s="1"/>
      <c r="C930" s="33"/>
      <c r="D930" s="102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3.5" customHeight="1">
      <c r="A931" s="1"/>
      <c r="B931" s="1"/>
      <c r="C931" s="33"/>
      <c r="D931" s="102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3.5" customHeight="1">
      <c r="A932" s="1"/>
      <c r="B932" s="1"/>
      <c r="C932" s="33"/>
      <c r="D932" s="102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3.5" customHeight="1">
      <c r="A933" s="1"/>
      <c r="B933" s="1"/>
      <c r="C933" s="33"/>
      <c r="D933" s="102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3.5" customHeight="1">
      <c r="A934" s="1"/>
      <c r="B934" s="1"/>
      <c r="C934" s="33"/>
      <c r="D934" s="102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3.5" customHeight="1">
      <c r="A935" s="1"/>
      <c r="B935" s="1"/>
      <c r="C935" s="33"/>
      <c r="D935" s="102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3.5" customHeight="1">
      <c r="A936" s="1"/>
      <c r="B936" s="1"/>
      <c r="C936" s="33"/>
      <c r="D936" s="102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3.5" customHeight="1">
      <c r="A937" s="1"/>
      <c r="B937" s="1"/>
      <c r="C937" s="33"/>
      <c r="D937" s="102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3.5" customHeight="1">
      <c r="A938" s="1"/>
      <c r="B938" s="1"/>
      <c r="C938" s="33"/>
      <c r="D938" s="102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3.5" customHeight="1">
      <c r="A939" s="1"/>
      <c r="B939" s="1"/>
      <c r="C939" s="33"/>
      <c r="D939" s="102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3.5" customHeight="1">
      <c r="A940" s="1"/>
      <c r="B940" s="1"/>
      <c r="C940" s="33"/>
      <c r="D940" s="102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3.5" customHeight="1">
      <c r="A941" s="1"/>
      <c r="B941" s="1"/>
      <c r="C941" s="33"/>
      <c r="D941" s="102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3.5" customHeight="1">
      <c r="A942" s="1"/>
      <c r="B942" s="1"/>
      <c r="C942" s="33"/>
      <c r="D942" s="102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3.5" customHeight="1">
      <c r="A943" s="1"/>
      <c r="B943" s="1"/>
      <c r="C943" s="33"/>
      <c r="D943" s="102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3.5" customHeight="1">
      <c r="A944" s="1"/>
      <c r="B944" s="1"/>
      <c r="C944" s="33"/>
      <c r="D944" s="102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3.5" customHeight="1">
      <c r="A945" s="1"/>
      <c r="B945" s="1"/>
      <c r="C945" s="33"/>
      <c r="D945" s="102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3.5" customHeight="1">
      <c r="A946" s="1"/>
      <c r="B946" s="1"/>
      <c r="C946" s="33"/>
      <c r="D946" s="102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3.5" customHeight="1">
      <c r="A947" s="1"/>
      <c r="B947" s="1"/>
      <c r="C947" s="33"/>
      <c r="D947" s="102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3.5" customHeight="1">
      <c r="A948" s="1"/>
      <c r="B948" s="1"/>
      <c r="C948" s="33"/>
      <c r="D948" s="102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3.5" customHeight="1">
      <c r="A949" s="1"/>
      <c r="B949" s="1"/>
      <c r="C949" s="33"/>
      <c r="D949" s="102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3.5" customHeight="1">
      <c r="A950" s="1"/>
      <c r="B950" s="1"/>
      <c r="C950" s="33"/>
      <c r="D950" s="102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3.5" customHeight="1">
      <c r="A951" s="1"/>
      <c r="B951" s="1"/>
      <c r="C951" s="33"/>
      <c r="D951" s="102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3.5" customHeight="1">
      <c r="A952" s="1"/>
      <c r="B952" s="1"/>
      <c r="C952" s="33"/>
      <c r="D952" s="102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3.5" customHeight="1">
      <c r="A953" s="1"/>
      <c r="B953" s="1"/>
      <c r="C953" s="33"/>
      <c r="D953" s="102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3.5" customHeight="1">
      <c r="A954" s="1"/>
      <c r="B954" s="1"/>
      <c r="C954" s="33"/>
      <c r="D954" s="102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3.5" customHeight="1">
      <c r="A955" s="1"/>
      <c r="B955" s="1"/>
      <c r="C955" s="33"/>
      <c r="D955" s="102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3.5" customHeight="1">
      <c r="A956" s="1"/>
      <c r="B956" s="1"/>
      <c r="C956" s="33"/>
      <c r="D956" s="102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3.5" customHeight="1">
      <c r="A957" s="1"/>
      <c r="B957" s="1"/>
      <c r="C957" s="33"/>
      <c r="D957" s="102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3.5" customHeight="1">
      <c r="A958" s="1"/>
      <c r="B958" s="1"/>
      <c r="C958" s="33"/>
      <c r="D958" s="102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3.5" customHeight="1">
      <c r="A959" s="1"/>
      <c r="B959" s="1"/>
      <c r="C959" s="33"/>
      <c r="D959" s="102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3.5" customHeight="1">
      <c r="A960" s="1"/>
      <c r="B960" s="1"/>
      <c r="C960" s="33"/>
      <c r="D960" s="102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3.5" customHeight="1">
      <c r="A961" s="1"/>
      <c r="B961" s="1"/>
      <c r="C961" s="33"/>
      <c r="D961" s="102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3.5" customHeight="1">
      <c r="A962" s="1"/>
      <c r="B962" s="1"/>
      <c r="C962" s="33"/>
      <c r="D962" s="102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3.5" customHeight="1">
      <c r="A963" s="1"/>
      <c r="B963" s="1"/>
      <c r="C963" s="33"/>
      <c r="D963" s="102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3.5" customHeight="1">
      <c r="A964" s="1"/>
      <c r="B964" s="1"/>
      <c r="C964" s="33"/>
      <c r="D964" s="102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3.5" customHeight="1">
      <c r="A965" s="1"/>
      <c r="B965" s="1"/>
      <c r="C965" s="33"/>
      <c r="D965" s="102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3.5" customHeight="1">
      <c r="A966" s="1"/>
      <c r="B966" s="1"/>
      <c r="C966" s="33"/>
      <c r="D966" s="102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3.5" customHeight="1">
      <c r="A967" s="1"/>
      <c r="B967" s="1"/>
      <c r="C967" s="33"/>
      <c r="D967" s="102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3.5" customHeight="1">
      <c r="A968" s="1"/>
      <c r="B968" s="1"/>
      <c r="C968" s="33"/>
      <c r="D968" s="102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3.5" customHeight="1">
      <c r="A969" s="1"/>
      <c r="B969" s="1"/>
      <c r="C969" s="33"/>
      <c r="D969" s="102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3.5" customHeight="1">
      <c r="A970" s="1"/>
      <c r="B970" s="1"/>
      <c r="C970" s="33"/>
      <c r="D970" s="102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3.5" customHeight="1">
      <c r="A971" s="1"/>
      <c r="B971" s="1"/>
      <c r="C971" s="33"/>
      <c r="D971" s="102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3.5" customHeight="1">
      <c r="A972" s="1"/>
      <c r="B972" s="1"/>
      <c r="C972" s="33"/>
      <c r="D972" s="102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3.5" customHeight="1">
      <c r="A973" s="1"/>
      <c r="B973" s="1"/>
      <c r="C973" s="33"/>
      <c r="D973" s="102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3.5" customHeight="1">
      <c r="A974" s="1"/>
      <c r="B974" s="1"/>
      <c r="C974" s="33"/>
      <c r="D974" s="102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3.5" customHeight="1">
      <c r="A975" s="1"/>
      <c r="B975" s="1"/>
      <c r="C975" s="33"/>
      <c r="D975" s="102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3.5" customHeight="1">
      <c r="A976" s="1"/>
      <c r="B976" s="1"/>
      <c r="C976" s="33"/>
      <c r="D976" s="102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3.5" customHeight="1">
      <c r="A977" s="1"/>
      <c r="B977" s="1"/>
      <c r="C977" s="33"/>
      <c r="D977" s="102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3.5" customHeight="1">
      <c r="A978" s="1"/>
      <c r="B978" s="1"/>
      <c r="C978" s="33"/>
      <c r="D978" s="102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3.5" customHeight="1">
      <c r="A979" s="1"/>
      <c r="B979" s="1"/>
      <c r="C979" s="33"/>
      <c r="D979" s="102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3.5" customHeight="1">
      <c r="A980" s="1"/>
      <c r="B980" s="1"/>
      <c r="C980" s="33"/>
      <c r="D980" s="102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3.5" customHeight="1">
      <c r="A981" s="1"/>
      <c r="B981" s="1"/>
      <c r="C981" s="33"/>
      <c r="D981" s="102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3.5" customHeight="1">
      <c r="A982" s="1"/>
      <c r="B982" s="1"/>
      <c r="C982" s="33"/>
      <c r="D982" s="102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3.5" customHeight="1">
      <c r="A983" s="1"/>
      <c r="B983" s="1"/>
      <c r="C983" s="33"/>
      <c r="D983" s="102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3.5" customHeight="1">
      <c r="A984" s="1"/>
      <c r="B984" s="1"/>
      <c r="C984" s="33"/>
      <c r="D984" s="102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3.5" customHeight="1">
      <c r="A985" s="1"/>
      <c r="B985" s="1"/>
      <c r="C985" s="33"/>
      <c r="D985" s="102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3.5" customHeight="1">
      <c r="A986" s="1"/>
      <c r="B986" s="1"/>
      <c r="C986" s="33"/>
      <c r="D986" s="102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3.5" customHeight="1">
      <c r="A987" s="1"/>
      <c r="B987" s="1"/>
      <c r="C987" s="33"/>
      <c r="D987" s="102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3.5" customHeight="1">
      <c r="A988" s="1"/>
      <c r="B988" s="1"/>
      <c r="C988" s="33"/>
      <c r="D988" s="102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3.5" customHeight="1">
      <c r="A989" s="1"/>
      <c r="B989" s="1"/>
      <c r="C989" s="33"/>
      <c r="D989" s="102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3.5" customHeight="1">
      <c r="A990" s="1"/>
      <c r="B990" s="1"/>
      <c r="C990" s="33"/>
      <c r="D990" s="102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3.5" customHeight="1">
      <c r="A991" s="1"/>
      <c r="B991" s="1"/>
      <c r="C991" s="33"/>
      <c r="D991" s="102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3.5" customHeight="1">
      <c r="A992" s="1"/>
      <c r="B992" s="1"/>
      <c r="C992" s="33"/>
      <c r="D992" s="102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3.5" customHeight="1">
      <c r="A993" s="1"/>
      <c r="B993" s="1"/>
      <c r="C993" s="33"/>
      <c r="D993" s="102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3.5" customHeight="1">
      <c r="A994" s="1"/>
      <c r="B994" s="1"/>
      <c r="C994" s="33"/>
      <c r="D994" s="102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3.5" customHeight="1">
      <c r="A995" s="1"/>
      <c r="B995" s="1"/>
      <c r="C995" s="33"/>
      <c r="D995" s="102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3.5" customHeight="1">
      <c r="A996" s="1"/>
      <c r="B996" s="1"/>
      <c r="C996" s="33"/>
      <c r="D996" s="102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3.5" customHeight="1">
      <c r="A997" s="1"/>
      <c r="B997" s="1"/>
      <c r="C997" s="33"/>
      <c r="D997" s="102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3.5" customHeight="1">
      <c r="A998" s="1"/>
      <c r="B998" s="1"/>
      <c r="C998" s="33"/>
      <c r="D998" s="102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3.5" customHeight="1">
      <c r="A999" s="1"/>
      <c r="B999" s="1"/>
      <c r="C999" s="33"/>
      <c r="D999" s="102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3.5" customHeight="1">
      <c r="A1000" s="1"/>
      <c r="B1000" s="1"/>
      <c r="C1000" s="33"/>
      <c r="D1000" s="102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ht="13.5" customHeight="1">
      <c r="A1001" s="1"/>
      <c r="B1001" s="1"/>
      <c r="C1001" s="33"/>
      <c r="D1001" s="102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ht="13.5" customHeight="1">
      <c r="A1002" s="1"/>
      <c r="B1002" s="1"/>
      <c r="C1002" s="33"/>
      <c r="D1002" s="102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ht="13.5" customHeight="1">
      <c r="A1003" s="1"/>
      <c r="B1003" s="1"/>
      <c r="C1003" s="33"/>
      <c r="D1003" s="102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ht="13.5" customHeight="1">
      <c r="A1004" s="1"/>
      <c r="B1004" s="1"/>
      <c r="C1004" s="33"/>
      <c r="D1004" s="102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ht="13.5" customHeight="1">
      <c r="A1005" s="1"/>
      <c r="B1005" s="1"/>
      <c r="C1005" s="33"/>
      <c r="D1005" s="102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ht="13.5" customHeight="1">
      <c r="A1006" s="1"/>
      <c r="B1006" s="1"/>
      <c r="C1006" s="33"/>
      <c r="D1006" s="102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ht="13.5" customHeight="1">
      <c r="A1007" s="1"/>
      <c r="B1007" s="1"/>
      <c r="C1007" s="33"/>
      <c r="D1007" s="102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ht="13.5" customHeight="1">
      <c r="A1008" s="1"/>
      <c r="B1008" s="1"/>
      <c r="C1008" s="33"/>
      <c r="D1008" s="102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ht="13.5" customHeight="1">
      <c r="A1009" s="1"/>
      <c r="B1009" s="1"/>
      <c r="C1009" s="33"/>
      <c r="D1009" s="102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ht="13.5" customHeight="1">
      <c r="A1010" s="1"/>
      <c r="B1010" s="1"/>
      <c r="C1010" s="33"/>
      <c r="D1010" s="102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ht="13.5" customHeight="1">
      <c r="A1011" s="1"/>
      <c r="B1011" s="1"/>
      <c r="C1011" s="33"/>
      <c r="D1011" s="102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ht="13.5" customHeight="1">
      <c r="A1012" s="1"/>
      <c r="B1012" s="1"/>
      <c r="C1012" s="33"/>
      <c r="D1012" s="102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ht="13.5" customHeight="1">
      <c r="A1013" s="1"/>
      <c r="B1013" s="1"/>
      <c r="C1013" s="33"/>
      <c r="D1013" s="102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ht="13.5" customHeight="1">
      <c r="A1014" s="1"/>
      <c r="B1014" s="1"/>
      <c r="C1014" s="33"/>
      <c r="D1014" s="102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ht="13.5" customHeight="1">
      <c r="A1015" s="1"/>
      <c r="B1015" s="1"/>
      <c r="C1015" s="33"/>
      <c r="D1015" s="102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ht="13.5" customHeight="1">
      <c r="A1016" s="1"/>
      <c r="B1016" s="1"/>
      <c r="C1016" s="33"/>
      <c r="D1016" s="102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ht="13.5" customHeight="1">
      <c r="A1017" s="1"/>
      <c r="B1017" s="1"/>
      <c r="C1017" s="33"/>
      <c r="D1017" s="102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ht="13.5" customHeight="1">
      <c r="A1018" s="1"/>
      <c r="B1018" s="1"/>
      <c r="C1018" s="33"/>
      <c r="D1018" s="102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ht="13.5" customHeight="1">
      <c r="A1019" s="1"/>
      <c r="B1019" s="1"/>
      <c r="C1019" s="33"/>
      <c r="D1019" s="102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ht="13.5" customHeight="1">
      <c r="A1020" s="1"/>
      <c r="B1020" s="1"/>
      <c r="C1020" s="33"/>
      <c r="D1020" s="102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</sheetData>
  <mergeCells count="29">
    <mergeCell ref="B1:C1"/>
    <mergeCell ref="E1:J1"/>
    <mergeCell ref="B2:C2"/>
    <mergeCell ref="F2:I2"/>
    <mergeCell ref="B3:C3"/>
    <mergeCell ref="F3:I3"/>
    <mergeCell ref="F4:I4"/>
    <mergeCell ref="G13:H13"/>
    <mergeCell ref="I13:J13"/>
    <mergeCell ref="L19:L57"/>
    <mergeCell ref="M19:M57"/>
    <mergeCell ref="B14:D14"/>
    <mergeCell ref="B15:D15"/>
    <mergeCell ref="B16:D16"/>
    <mergeCell ref="E16:K16"/>
    <mergeCell ref="B17:D17"/>
    <mergeCell ref="E17:H17"/>
    <mergeCell ref="I17:J17"/>
    <mergeCell ref="A53:B53"/>
    <mergeCell ref="A54:B54"/>
    <mergeCell ref="B177:C177"/>
    <mergeCell ref="B178:C178"/>
    <mergeCell ref="B4:C4"/>
    <mergeCell ref="B5:C5"/>
    <mergeCell ref="B6:C6"/>
    <mergeCell ref="B8:D8"/>
    <mergeCell ref="B9:C9"/>
    <mergeCell ref="B10:C10"/>
    <mergeCell ref="B11:C11"/>
  </mergeCells>
  <printOptions/>
  <pageMargins bottom="0.75" footer="0.0" header="0.0" left="0.7" right="0.7" top="0.75"/>
  <pageSetup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8.0"/>
    <col customWidth="1" min="5" max="5" width="9.57"/>
    <col customWidth="1" min="6" max="26" width="8.0"/>
  </cols>
  <sheetData>
    <row r="2">
      <c r="D2" s="103" t="s">
        <v>112</v>
      </c>
    </row>
    <row r="3" ht="15.75" customHeight="1"/>
    <row r="4" ht="48.0" customHeight="1">
      <c r="D4" s="104" t="s">
        <v>113</v>
      </c>
      <c r="E4" s="105" t="s">
        <v>114</v>
      </c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7"/>
      <c r="Q4" s="105" t="s">
        <v>115</v>
      </c>
      <c r="R4" s="106"/>
      <c r="S4" s="107"/>
    </row>
    <row r="5" ht="142.5" customHeight="1">
      <c r="D5" s="108"/>
      <c r="E5" s="109" t="s">
        <v>116</v>
      </c>
      <c r="F5" s="110" t="s">
        <v>117</v>
      </c>
      <c r="G5" s="111" t="s">
        <v>118</v>
      </c>
      <c r="H5" s="112" t="s">
        <v>119</v>
      </c>
      <c r="I5" s="113" t="s">
        <v>120</v>
      </c>
      <c r="J5" s="114" t="s">
        <v>121</v>
      </c>
      <c r="K5" s="115" t="s">
        <v>122</v>
      </c>
      <c r="L5" s="116" t="s">
        <v>123</v>
      </c>
      <c r="M5" s="117" t="s">
        <v>124</v>
      </c>
      <c r="N5" s="118" t="s">
        <v>125</v>
      </c>
      <c r="O5" s="118" t="s">
        <v>126</v>
      </c>
      <c r="P5" s="119" t="s">
        <v>127</v>
      </c>
      <c r="Q5" s="120" t="s">
        <v>128</v>
      </c>
      <c r="R5" s="120" t="s">
        <v>129</v>
      </c>
      <c r="S5" s="120" t="s">
        <v>130</v>
      </c>
    </row>
    <row r="6" ht="16.5" customHeight="1">
      <c r="D6" s="121" t="s">
        <v>131</v>
      </c>
      <c r="E6" s="122">
        <v>2.0</v>
      </c>
      <c r="F6" s="122">
        <v>0.0</v>
      </c>
      <c r="G6" s="122">
        <v>0.0</v>
      </c>
      <c r="H6" s="122">
        <v>1.0</v>
      </c>
      <c r="I6" s="122">
        <v>2.0</v>
      </c>
      <c r="J6" s="122">
        <v>1.0</v>
      </c>
      <c r="K6" s="122">
        <v>1.0</v>
      </c>
      <c r="L6" s="122">
        <v>2.0</v>
      </c>
      <c r="M6" s="122">
        <v>2.0</v>
      </c>
      <c r="N6" s="122">
        <v>1.0</v>
      </c>
      <c r="O6" s="122">
        <v>0.0</v>
      </c>
      <c r="P6" s="122">
        <v>0.0</v>
      </c>
      <c r="Q6" s="122">
        <v>2.0</v>
      </c>
      <c r="R6" s="123">
        <v>0.0</v>
      </c>
      <c r="S6" s="123">
        <v>0.0</v>
      </c>
    </row>
    <row r="7" ht="16.5" customHeight="1">
      <c r="D7" s="121" t="s">
        <v>132</v>
      </c>
      <c r="E7" s="122">
        <v>3.0</v>
      </c>
      <c r="F7" s="122">
        <v>0.0</v>
      </c>
      <c r="G7" s="122">
        <v>1.0</v>
      </c>
      <c r="H7" s="122">
        <v>2.0</v>
      </c>
      <c r="I7" s="122">
        <v>1.0</v>
      </c>
      <c r="J7" s="122">
        <v>0.0</v>
      </c>
      <c r="K7" s="122">
        <v>1.0</v>
      </c>
      <c r="L7" s="122">
        <v>1.0</v>
      </c>
      <c r="M7" s="122">
        <v>1.0</v>
      </c>
      <c r="N7" s="122">
        <v>1.0</v>
      </c>
      <c r="O7" s="122">
        <v>2.0</v>
      </c>
      <c r="P7" s="122">
        <v>0.0</v>
      </c>
      <c r="Q7" s="122">
        <v>2.0</v>
      </c>
      <c r="R7" s="122">
        <v>3.0</v>
      </c>
      <c r="S7" s="122">
        <v>2.0</v>
      </c>
    </row>
    <row r="8" ht="16.5" customHeight="1">
      <c r="D8" s="121" t="s">
        <v>133</v>
      </c>
      <c r="E8" s="122">
        <v>2.0</v>
      </c>
      <c r="F8" s="122">
        <v>2.0</v>
      </c>
      <c r="G8" s="122">
        <v>1.0</v>
      </c>
      <c r="H8" s="122">
        <v>0.0</v>
      </c>
      <c r="I8" s="122">
        <v>3.0</v>
      </c>
      <c r="J8" s="122">
        <v>3.0</v>
      </c>
      <c r="K8" s="122">
        <v>0.0</v>
      </c>
      <c r="L8" s="122">
        <v>3.0</v>
      </c>
      <c r="M8" s="122">
        <v>3.0</v>
      </c>
      <c r="N8" s="122">
        <v>2.0</v>
      </c>
      <c r="O8" s="122">
        <v>1.0</v>
      </c>
      <c r="P8" s="122">
        <v>1.0</v>
      </c>
      <c r="Q8" s="122">
        <v>2.0</v>
      </c>
      <c r="R8" s="122">
        <v>3.0</v>
      </c>
      <c r="S8" s="122">
        <v>0.0</v>
      </c>
    </row>
    <row r="9" ht="16.5" customHeight="1">
      <c r="D9" s="121" t="s">
        <v>134</v>
      </c>
      <c r="E9" s="122">
        <v>3.0</v>
      </c>
      <c r="F9" s="122">
        <v>0.0</v>
      </c>
      <c r="G9" s="122">
        <v>0.0</v>
      </c>
      <c r="H9" s="122">
        <v>2.0</v>
      </c>
      <c r="I9" s="122">
        <v>3.0</v>
      </c>
      <c r="J9" s="122">
        <v>3.0</v>
      </c>
      <c r="K9" s="122">
        <v>3.0</v>
      </c>
      <c r="L9" s="122">
        <v>1.0</v>
      </c>
      <c r="M9" s="122">
        <v>2.0</v>
      </c>
      <c r="N9" s="122">
        <v>2.0</v>
      </c>
      <c r="O9" s="122">
        <v>0.0</v>
      </c>
      <c r="P9" s="122">
        <v>0.0</v>
      </c>
      <c r="Q9" s="122">
        <v>1.0</v>
      </c>
      <c r="R9" s="122">
        <v>3.0</v>
      </c>
      <c r="S9" s="123">
        <v>2.0</v>
      </c>
    </row>
    <row r="10" ht="16.5" customHeight="1">
      <c r="B10" s="103" t="s">
        <v>135</v>
      </c>
      <c r="D10" s="124" t="s">
        <v>136</v>
      </c>
      <c r="E10" s="125">
        <f t="shared" ref="E10:S10" si="1">IFERROR(AVERAGEIF(E6:E9,"&lt;&gt;0",E6:E9),0)</f>
        <v>2.5</v>
      </c>
      <c r="F10" s="125">
        <f t="shared" si="1"/>
        <v>2</v>
      </c>
      <c r="G10" s="125">
        <f t="shared" si="1"/>
        <v>1</v>
      </c>
      <c r="H10" s="125">
        <f t="shared" si="1"/>
        <v>1.666666667</v>
      </c>
      <c r="I10" s="125">
        <f t="shared" si="1"/>
        <v>2.25</v>
      </c>
      <c r="J10" s="125">
        <f t="shared" si="1"/>
        <v>2.333333333</v>
      </c>
      <c r="K10" s="125">
        <f t="shared" si="1"/>
        <v>1.666666667</v>
      </c>
      <c r="L10" s="125">
        <f t="shared" si="1"/>
        <v>1.75</v>
      </c>
      <c r="M10" s="125">
        <f t="shared" si="1"/>
        <v>2</v>
      </c>
      <c r="N10" s="125">
        <f t="shared" si="1"/>
        <v>1.5</v>
      </c>
      <c r="O10" s="125">
        <f t="shared" si="1"/>
        <v>1.5</v>
      </c>
      <c r="P10" s="125">
        <f t="shared" si="1"/>
        <v>1</v>
      </c>
      <c r="Q10" s="125">
        <f t="shared" si="1"/>
        <v>1.75</v>
      </c>
      <c r="R10" s="125">
        <f t="shared" si="1"/>
        <v>3</v>
      </c>
      <c r="S10" s="125">
        <f t="shared" si="1"/>
        <v>2</v>
      </c>
    </row>
    <row r="12" ht="15.75" customHeight="1"/>
    <row r="13" ht="48.0" customHeight="1">
      <c r="B13" s="103" t="s">
        <v>137</v>
      </c>
      <c r="D13" s="104" t="s">
        <v>113</v>
      </c>
      <c r="E13" s="105" t="s">
        <v>114</v>
      </c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7"/>
      <c r="Q13" s="105" t="s">
        <v>115</v>
      </c>
      <c r="R13" s="106"/>
      <c r="S13" s="107"/>
    </row>
    <row r="14" ht="142.5" customHeight="1">
      <c r="D14" s="108"/>
      <c r="E14" s="109" t="s">
        <v>116</v>
      </c>
      <c r="F14" s="110" t="s">
        <v>117</v>
      </c>
      <c r="G14" s="111" t="s">
        <v>118</v>
      </c>
      <c r="H14" s="112" t="s">
        <v>119</v>
      </c>
      <c r="I14" s="113" t="s">
        <v>120</v>
      </c>
      <c r="J14" s="114" t="s">
        <v>121</v>
      </c>
      <c r="K14" s="115" t="s">
        <v>122</v>
      </c>
      <c r="L14" s="116" t="s">
        <v>123</v>
      </c>
      <c r="M14" s="117" t="s">
        <v>124</v>
      </c>
      <c r="N14" s="118" t="s">
        <v>125</v>
      </c>
      <c r="O14" s="118" t="s">
        <v>126</v>
      </c>
      <c r="P14" s="119" t="s">
        <v>127</v>
      </c>
      <c r="Q14" s="120" t="s">
        <v>128</v>
      </c>
      <c r="R14" s="120" t="s">
        <v>129</v>
      </c>
      <c r="S14" s="120" t="s">
        <v>130</v>
      </c>
    </row>
    <row r="15" ht="16.5" customHeight="1">
      <c r="C15" s="103">
        <f>'CC12'!N19</f>
        <v>0.3</v>
      </c>
      <c r="D15" s="121" t="s">
        <v>131</v>
      </c>
      <c r="E15" s="122">
        <f t="shared" ref="E15:S15" si="2">($C$15*E6/3)</f>
        <v>0.2</v>
      </c>
      <c r="F15" s="122">
        <f t="shared" si="2"/>
        <v>0</v>
      </c>
      <c r="G15" s="122">
        <f t="shared" si="2"/>
        <v>0</v>
      </c>
      <c r="H15" s="122">
        <f t="shared" si="2"/>
        <v>0.1</v>
      </c>
      <c r="I15" s="122">
        <f t="shared" si="2"/>
        <v>0.2</v>
      </c>
      <c r="J15" s="122">
        <f t="shared" si="2"/>
        <v>0.1</v>
      </c>
      <c r="K15" s="122">
        <f t="shared" si="2"/>
        <v>0.1</v>
      </c>
      <c r="L15" s="122">
        <f t="shared" si="2"/>
        <v>0.2</v>
      </c>
      <c r="M15" s="122">
        <f t="shared" si="2"/>
        <v>0.2</v>
      </c>
      <c r="N15" s="122">
        <f t="shared" si="2"/>
        <v>0.1</v>
      </c>
      <c r="O15" s="122">
        <f t="shared" si="2"/>
        <v>0</v>
      </c>
      <c r="P15" s="122">
        <f t="shared" si="2"/>
        <v>0</v>
      </c>
      <c r="Q15" s="122">
        <f t="shared" si="2"/>
        <v>0.2</v>
      </c>
      <c r="R15" s="122">
        <f t="shared" si="2"/>
        <v>0</v>
      </c>
      <c r="S15" s="122">
        <f t="shared" si="2"/>
        <v>0</v>
      </c>
    </row>
    <row r="16" ht="16.5" customHeight="1">
      <c r="D16" s="121" t="s">
        <v>132</v>
      </c>
      <c r="E16" s="122">
        <f t="shared" ref="E16:S16" si="3">($C$15*E7/3)</f>
        <v>0.3</v>
      </c>
      <c r="F16" s="122">
        <f t="shared" si="3"/>
        <v>0</v>
      </c>
      <c r="G16" s="122">
        <f t="shared" si="3"/>
        <v>0.1</v>
      </c>
      <c r="H16" s="122">
        <f t="shared" si="3"/>
        <v>0.2</v>
      </c>
      <c r="I16" s="122">
        <f t="shared" si="3"/>
        <v>0.1</v>
      </c>
      <c r="J16" s="122">
        <f t="shared" si="3"/>
        <v>0</v>
      </c>
      <c r="K16" s="122">
        <f t="shared" si="3"/>
        <v>0.1</v>
      </c>
      <c r="L16" s="122">
        <f t="shared" si="3"/>
        <v>0.1</v>
      </c>
      <c r="M16" s="122">
        <f t="shared" si="3"/>
        <v>0.1</v>
      </c>
      <c r="N16" s="122">
        <f t="shared" si="3"/>
        <v>0.1</v>
      </c>
      <c r="O16" s="122">
        <f t="shared" si="3"/>
        <v>0.2</v>
      </c>
      <c r="P16" s="122">
        <f t="shared" si="3"/>
        <v>0</v>
      </c>
      <c r="Q16" s="122">
        <f t="shared" si="3"/>
        <v>0.2</v>
      </c>
      <c r="R16" s="122">
        <f t="shared" si="3"/>
        <v>0.3</v>
      </c>
      <c r="S16" s="122">
        <f t="shared" si="3"/>
        <v>0.2</v>
      </c>
    </row>
    <row r="17" ht="16.5" customHeight="1">
      <c r="D17" s="121" t="s">
        <v>133</v>
      </c>
      <c r="E17" s="122">
        <f t="shared" ref="E17:S17" si="4">($C$15*E8/3)</f>
        <v>0.2</v>
      </c>
      <c r="F17" s="122">
        <f t="shared" si="4"/>
        <v>0.2</v>
      </c>
      <c r="G17" s="122">
        <f t="shared" si="4"/>
        <v>0.1</v>
      </c>
      <c r="H17" s="122">
        <f t="shared" si="4"/>
        <v>0</v>
      </c>
      <c r="I17" s="122">
        <f t="shared" si="4"/>
        <v>0.3</v>
      </c>
      <c r="J17" s="122">
        <f t="shared" si="4"/>
        <v>0.3</v>
      </c>
      <c r="K17" s="122">
        <f t="shared" si="4"/>
        <v>0</v>
      </c>
      <c r="L17" s="122">
        <f t="shared" si="4"/>
        <v>0.3</v>
      </c>
      <c r="M17" s="122">
        <f t="shared" si="4"/>
        <v>0.3</v>
      </c>
      <c r="N17" s="122">
        <f t="shared" si="4"/>
        <v>0.2</v>
      </c>
      <c r="O17" s="122">
        <f t="shared" si="4"/>
        <v>0.1</v>
      </c>
      <c r="P17" s="122">
        <f t="shared" si="4"/>
        <v>0.1</v>
      </c>
      <c r="Q17" s="122">
        <f t="shared" si="4"/>
        <v>0.2</v>
      </c>
      <c r="R17" s="122">
        <f t="shared" si="4"/>
        <v>0.3</v>
      </c>
      <c r="S17" s="122">
        <f t="shared" si="4"/>
        <v>0</v>
      </c>
    </row>
    <row r="18" ht="16.5" customHeight="1">
      <c r="D18" s="121" t="s">
        <v>134</v>
      </c>
      <c r="E18" s="122">
        <f t="shared" ref="E18:S18" si="5">($C$15*E9/3)</f>
        <v>0.3</v>
      </c>
      <c r="F18" s="122">
        <f t="shared" si="5"/>
        <v>0</v>
      </c>
      <c r="G18" s="122">
        <f t="shared" si="5"/>
        <v>0</v>
      </c>
      <c r="H18" s="122">
        <f t="shared" si="5"/>
        <v>0.2</v>
      </c>
      <c r="I18" s="122">
        <f t="shared" si="5"/>
        <v>0.3</v>
      </c>
      <c r="J18" s="122">
        <f t="shared" si="5"/>
        <v>0.3</v>
      </c>
      <c r="K18" s="122">
        <f t="shared" si="5"/>
        <v>0.3</v>
      </c>
      <c r="L18" s="122">
        <f t="shared" si="5"/>
        <v>0.1</v>
      </c>
      <c r="M18" s="122">
        <f t="shared" si="5"/>
        <v>0.2</v>
      </c>
      <c r="N18" s="122">
        <f t="shared" si="5"/>
        <v>0.2</v>
      </c>
      <c r="O18" s="122">
        <f t="shared" si="5"/>
        <v>0</v>
      </c>
      <c r="P18" s="122">
        <f t="shared" si="5"/>
        <v>0</v>
      </c>
      <c r="Q18" s="122">
        <f t="shared" si="5"/>
        <v>0.1</v>
      </c>
      <c r="R18" s="122">
        <f t="shared" si="5"/>
        <v>0.3</v>
      </c>
      <c r="S18" s="122">
        <f t="shared" si="5"/>
        <v>0.2</v>
      </c>
    </row>
    <row r="19" ht="16.5" customHeight="1">
      <c r="D19" s="124" t="s">
        <v>136</v>
      </c>
      <c r="E19" s="125">
        <f t="shared" ref="E19:S19" si="6">IFERROR(AVERAGEIF(E15:E18,"&lt;&gt;0",E15:E18),0)</f>
        <v>0.25</v>
      </c>
      <c r="F19" s="125">
        <f t="shared" si="6"/>
        <v>0.2</v>
      </c>
      <c r="G19" s="125">
        <f t="shared" si="6"/>
        <v>0.1</v>
      </c>
      <c r="H19" s="125">
        <f t="shared" si="6"/>
        <v>0.1666666667</v>
      </c>
      <c r="I19" s="125">
        <f t="shared" si="6"/>
        <v>0.225</v>
      </c>
      <c r="J19" s="125">
        <f t="shared" si="6"/>
        <v>0.2333333333</v>
      </c>
      <c r="K19" s="125">
        <f t="shared" si="6"/>
        <v>0.1666666667</v>
      </c>
      <c r="L19" s="125">
        <f t="shared" si="6"/>
        <v>0.175</v>
      </c>
      <c r="M19" s="125">
        <f t="shared" si="6"/>
        <v>0.2</v>
      </c>
      <c r="N19" s="125">
        <f t="shared" si="6"/>
        <v>0.15</v>
      </c>
      <c r="O19" s="125">
        <f t="shared" si="6"/>
        <v>0.15</v>
      </c>
      <c r="P19" s="125">
        <f t="shared" si="6"/>
        <v>0.1</v>
      </c>
      <c r="Q19" s="125">
        <f t="shared" si="6"/>
        <v>0.175</v>
      </c>
      <c r="R19" s="125">
        <f t="shared" si="6"/>
        <v>0.3</v>
      </c>
      <c r="S19" s="125">
        <f t="shared" si="6"/>
        <v>0.2</v>
      </c>
    </row>
    <row r="21" ht="15.75" customHeight="1"/>
    <row r="22" ht="15.75" customHeight="1">
      <c r="B22" s="126" t="s">
        <v>135</v>
      </c>
      <c r="C22" s="127"/>
      <c r="D22" s="128" t="s">
        <v>136</v>
      </c>
      <c r="E22" s="129">
        <f t="shared" ref="E22:S22" si="7">E10</f>
        <v>2.5</v>
      </c>
      <c r="F22" s="129">
        <f t="shared" si="7"/>
        <v>2</v>
      </c>
      <c r="G22" s="129">
        <f t="shared" si="7"/>
        <v>1</v>
      </c>
      <c r="H22" s="129">
        <f t="shared" si="7"/>
        <v>1.666666667</v>
      </c>
      <c r="I22" s="129">
        <f t="shared" si="7"/>
        <v>2.25</v>
      </c>
      <c r="J22" s="129">
        <f t="shared" si="7"/>
        <v>2.333333333</v>
      </c>
      <c r="K22" s="129">
        <f t="shared" si="7"/>
        <v>1.666666667</v>
      </c>
      <c r="L22" s="129">
        <f t="shared" si="7"/>
        <v>1.75</v>
      </c>
      <c r="M22" s="129">
        <f t="shared" si="7"/>
        <v>2</v>
      </c>
      <c r="N22" s="129">
        <f t="shared" si="7"/>
        <v>1.5</v>
      </c>
      <c r="O22" s="129">
        <f t="shared" si="7"/>
        <v>1.5</v>
      </c>
      <c r="P22" s="129">
        <f t="shared" si="7"/>
        <v>1</v>
      </c>
      <c r="Q22" s="129">
        <f t="shared" si="7"/>
        <v>1.75</v>
      </c>
      <c r="R22" s="129">
        <f t="shared" si="7"/>
        <v>3</v>
      </c>
      <c r="S22" s="129">
        <f t="shared" si="7"/>
        <v>2</v>
      </c>
    </row>
    <row r="23" ht="15.75" customHeight="1">
      <c r="B23" s="130" t="s">
        <v>137</v>
      </c>
      <c r="C23" s="127"/>
      <c r="D23" s="128" t="s">
        <v>136</v>
      </c>
      <c r="E23" s="131">
        <f t="shared" ref="E23:S23" si="8">E19</f>
        <v>0.25</v>
      </c>
      <c r="F23" s="131">
        <f t="shared" si="8"/>
        <v>0.2</v>
      </c>
      <c r="G23" s="131">
        <f t="shared" si="8"/>
        <v>0.1</v>
      </c>
      <c r="H23" s="131">
        <f t="shared" si="8"/>
        <v>0.1666666667</v>
      </c>
      <c r="I23" s="131">
        <f t="shared" si="8"/>
        <v>0.225</v>
      </c>
      <c r="J23" s="131">
        <f t="shared" si="8"/>
        <v>0.2333333333</v>
      </c>
      <c r="K23" s="131">
        <f t="shared" si="8"/>
        <v>0.1666666667</v>
      </c>
      <c r="L23" s="131">
        <f t="shared" si="8"/>
        <v>0.175</v>
      </c>
      <c r="M23" s="131">
        <f t="shared" si="8"/>
        <v>0.2</v>
      </c>
      <c r="N23" s="131">
        <f t="shared" si="8"/>
        <v>0.15</v>
      </c>
      <c r="O23" s="131">
        <f t="shared" si="8"/>
        <v>0.15</v>
      </c>
      <c r="P23" s="131">
        <f t="shared" si="8"/>
        <v>0.1</v>
      </c>
      <c r="Q23" s="131">
        <f t="shared" si="8"/>
        <v>0.175</v>
      </c>
      <c r="R23" s="131">
        <f t="shared" si="8"/>
        <v>0.3</v>
      </c>
      <c r="S23" s="131">
        <f t="shared" si="8"/>
        <v>0.2</v>
      </c>
    </row>
    <row r="24" ht="15.75" customHeight="1"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</row>
    <row r="25" ht="15.75" customHeight="1">
      <c r="B25" s="127" t="s">
        <v>138</v>
      </c>
      <c r="C25" s="127"/>
      <c r="D25" s="127"/>
      <c r="E25" s="126">
        <f t="shared" ref="E25:S25" si="9">E22-E23</f>
        <v>2.25</v>
      </c>
      <c r="F25" s="126">
        <f t="shared" si="9"/>
        <v>1.8</v>
      </c>
      <c r="G25" s="126">
        <f t="shared" si="9"/>
        <v>0.9</v>
      </c>
      <c r="H25" s="126">
        <f t="shared" si="9"/>
        <v>1.5</v>
      </c>
      <c r="I25" s="126">
        <f t="shared" si="9"/>
        <v>2.025</v>
      </c>
      <c r="J25" s="126">
        <f t="shared" si="9"/>
        <v>2.1</v>
      </c>
      <c r="K25" s="126">
        <f t="shared" si="9"/>
        <v>1.5</v>
      </c>
      <c r="L25" s="126">
        <f t="shared" si="9"/>
        <v>1.575</v>
      </c>
      <c r="M25" s="126">
        <f t="shared" si="9"/>
        <v>1.8</v>
      </c>
      <c r="N25" s="126">
        <f t="shared" si="9"/>
        <v>1.35</v>
      </c>
      <c r="O25" s="126">
        <f t="shared" si="9"/>
        <v>1.35</v>
      </c>
      <c r="P25" s="126">
        <f t="shared" si="9"/>
        <v>0.9</v>
      </c>
      <c r="Q25" s="126">
        <f t="shared" si="9"/>
        <v>1.575</v>
      </c>
      <c r="R25" s="126">
        <f t="shared" si="9"/>
        <v>2.7</v>
      </c>
      <c r="S25" s="126">
        <f t="shared" si="9"/>
        <v>1.8</v>
      </c>
    </row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E4:P4"/>
    <mergeCell ref="Q4:S4"/>
    <mergeCell ref="E13:P13"/>
    <mergeCell ref="Q13:S13"/>
  </mergeCells>
  <printOptions/>
  <pageMargins bottom="0.75" footer="0.0" header="0.0" left="0.7" right="0.7" top="0.75"/>
  <pageSetup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11.0"/>
    <col customWidth="1" min="3" max="3" width="16.43"/>
    <col customWidth="1" min="4" max="4" width="19.57"/>
    <col customWidth="1" min="5" max="5" width="15.86"/>
    <col customWidth="1" min="6" max="6" width="18.29"/>
    <col customWidth="1" min="7" max="7" width="12.43"/>
    <col customWidth="1" min="8" max="8" width="11.71"/>
    <col customWidth="1" min="9" max="9" width="12.43"/>
    <col customWidth="1" min="10" max="10" width="7.0"/>
    <col customWidth="1" min="11" max="11" width="12.0"/>
    <col customWidth="1" min="12" max="12" width="13.29"/>
    <col customWidth="1" min="13" max="13" width="8.0"/>
    <col customWidth="1" min="14" max="14" width="12.29"/>
    <col customWidth="1" min="15" max="15" width="6.57"/>
    <col customWidth="1" min="16" max="16" width="11.14"/>
    <col customWidth="1" min="17" max="17" width="5.14"/>
    <col customWidth="1" min="18" max="19" width="6.0"/>
    <col customWidth="1" min="20" max="20" width="6.57"/>
    <col customWidth="1" min="21" max="21" width="5.71"/>
    <col customWidth="1" min="22" max="26" width="8.0"/>
  </cols>
  <sheetData>
    <row r="1" ht="15.0" customHeight="1">
      <c r="A1" s="1"/>
      <c r="B1" s="2" t="s">
        <v>0</v>
      </c>
      <c r="C1" s="3"/>
      <c r="D1" s="4" t="s">
        <v>184</v>
      </c>
      <c r="E1" s="5" t="s">
        <v>2</v>
      </c>
      <c r="F1" s="6"/>
      <c r="G1" s="6"/>
      <c r="H1" s="6"/>
      <c r="I1" s="6"/>
      <c r="J1" s="3"/>
      <c r="K1" s="7"/>
      <c r="L1" s="7"/>
      <c r="M1" s="7"/>
      <c r="N1" s="8"/>
      <c r="O1" s="8"/>
      <c r="P1" s="8"/>
      <c r="Q1" s="8"/>
      <c r="R1" s="8"/>
      <c r="S1" s="9"/>
      <c r="T1" s="9"/>
      <c r="U1" s="9"/>
      <c r="V1" s="1"/>
      <c r="W1" s="1"/>
      <c r="X1" s="1"/>
      <c r="Y1" s="1"/>
      <c r="Z1" s="1"/>
    </row>
    <row r="2" ht="27.0" customHeight="1">
      <c r="A2" s="1"/>
      <c r="B2" s="10" t="s">
        <v>3</v>
      </c>
      <c r="C2" s="3"/>
      <c r="D2" s="199" t="s">
        <v>302</v>
      </c>
      <c r="E2" s="11"/>
      <c r="F2" s="12" t="s">
        <v>5</v>
      </c>
      <c r="G2" s="6"/>
      <c r="H2" s="6"/>
      <c r="I2" s="3"/>
      <c r="J2" s="11"/>
      <c r="K2" s="7"/>
      <c r="L2" s="7"/>
      <c r="M2" s="7"/>
      <c r="N2" s="13"/>
      <c r="O2" s="13"/>
      <c r="P2" s="13"/>
      <c r="Q2" s="13"/>
      <c r="R2" s="14"/>
      <c r="S2" s="7"/>
      <c r="T2" s="7"/>
      <c r="U2" s="7"/>
      <c r="V2" s="1"/>
      <c r="W2" s="1"/>
      <c r="X2" s="1"/>
      <c r="Y2" s="1"/>
      <c r="Z2" s="1"/>
    </row>
    <row r="3" ht="15.0" customHeight="1">
      <c r="A3" s="1"/>
      <c r="B3" s="15" t="s">
        <v>6</v>
      </c>
      <c r="C3" s="3"/>
      <c r="D3" s="4" t="s">
        <v>7</v>
      </c>
      <c r="E3" s="11"/>
      <c r="F3" s="16" t="s">
        <v>8</v>
      </c>
      <c r="G3" s="6"/>
      <c r="H3" s="6"/>
      <c r="I3" s="3"/>
      <c r="J3" s="11"/>
      <c r="K3" s="7"/>
      <c r="L3" s="7"/>
      <c r="M3" s="7"/>
      <c r="N3" s="13"/>
      <c r="O3" s="13"/>
      <c r="P3" s="13"/>
      <c r="Q3" s="13"/>
      <c r="R3" s="14"/>
      <c r="S3" s="7"/>
      <c r="T3" s="7"/>
      <c r="U3" s="7"/>
      <c r="V3" s="1"/>
      <c r="W3" s="1"/>
      <c r="X3" s="1"/>
      <c r="Y3" s="1"/>
      <c r="Z3" s="1"/>
    </row>
    <row r="4" ht="16.5" customHeight="1">
      <c r="A4" s="1"/>
      <c r="B4" s="10" t="s">
        <v>9</v>
      </c>
      <c r="C4" s="3"/>
      <c r="D4" s="4" t="s">
        <v>303</v>
      </c>
      <c r="E4" s="11"/>
      <c r="F4" s="17" t="s">
        <v>11</v>
      </c>
      <c r="G4" s="6"/>
      <c r="H4" s="6"/>
      <c r="I4" s="3"/>
      <c r="J4" s="11"/>
      <c r="K4" s="1"/>
      <c r="L4" s="1"/>
      <c r="M4" s="1"/>
      <c r="N4" s="13"/>
      <c r="O4" s="13"/>
      <c r="P4" s="13"/>
      <c r="Q4" s="13"/>
      <c r="R4" s="14"/>
      <c r="S4" s="7"/>
      <c r="T4" s="7"/>
      <c r="U4" s="7"/>
      <c r="V4" s="1"/>
      <c r="W4" s="1"/>
      <c r="X4" s="1"/>
      <c r="Y4" s="1"/>
      <c r="Z4" s="1"/>
    </row>
    <row r="5" ht="14.25" customHeight="1">
      <c r="A5" s="1"/>
      <c r="B5" s="18" t="s">
        <v>12</v>
      </c>
      <c r="C5" s="3"/>
      <c r="D5" s="4">
        <v>4.0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6.5" customHeight="1">
      <c r="A6" s="1"/>
      <c r="B6" s="19" t="s">
        <v>13</v>
      </c>
      <c r="C6" s="3"/>
      <c r="D6" s="20" t="s">
        <v>14</v>
      </c>
      <c r="E6" s="21"/>
      <c r="F6" s="21"/>
      <c r="G6" s="21"/>
      <c r="H6" s="21"/>
      <c r="I6" s="21"/>
      <c r="J6" s="22"/>
      <c r="K6" s="22"/>
      <c r="L6" s="22"/>
      <c r="M6" s="22" t="str">
        <f>IFERROR(SUM(M1:M5)/COUNT(M1:M5),"")</f>
        <v/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4.5" customHeight="1">
      <c r="A7" s="1"/>
      <c r="B7" s="23"/>
      <c r="C7" s="23"/>
      <c r="D7" s="24"/>
      <c r="E7" s="25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1"/>
      <c r="W7" s="1"/>
      <c r="X7" s="1"/>
      <c r="Y7" s="1"/>
      <c r="Z7" s="1"/>
    </row>
    <row r="8" ht="15.0" customHeight="1">
      <c r="A8" s="1"/>
      <c r="B8" s="26" t="s">
        <v>15</v>
      </c>
      <c r="C8" s="6"/>
      <c r="D8" s="3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4.25" customHeight="1">
      <c r="A9" s="1"/>
      <c r="B9" s="10"/>
      <c r="C9" s="3"/>
      <c r="D9" s="27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4.25" customHeight="1">
      <c r="A10" s="1"/>
      <c r="B10" s="10"/>
      <c r="C10" s="3"/>
      <c r="D10" s="27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4.25" customHeight="1">
      <c r="A11" s="1"/>
      <c r="B11" s="10"/>
      <c r="C11" s="3"/>
      <c r="D11" s="27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3.0" customHeight="1">
      <c r="A12" s="1"/>
      <c r="B12" s="23"/>
      <c r="C12" s="23"/>
      <c r="D12" s="24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4.25" hidden="1" customHeight="1">
      <c r="A13" s="28"/>
      <c r="B13" s="28"/>
      <c r="C13" s="23"/>
      <c r="D13" s="24"/>
      <c r="E13" s="23"/>
      <c r="F13" s="29"/>
      <c r="G13" s="30"/>
      <c r="H13" s="3"/>
      <c r="I13" s="30"/>
      <c r="J13" s="3"/>
      <c r="K13" s="31"/>
      <c r="L13" s="31"/>
      <c r="M13" s="31"/>
      <c r="N13" s="31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ht="33.0" customHeight="1">
      <c r="A14" s="1"/>
      <c r="B14" s="32" t="s">
        <v>16</v>
      </c>
      <c r="C14" s="6"/>
      <c r="D14" s="3"/>
      <c r="E14" s="33"/>
      <c r="F14" s="34"/>
      <c r="G14" s="34"/>
      <c r="H14" s="34"/>
      <c r="I14" s="34"/>
      <c r="J14" s="34"/>
      <c r="K14" s="31"/>
      <c r="L14" s="31"/>
      <c r="M14" s="31"/>
      <c r="N14" s="3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57.0" customHeight="1">
      <c r="A15" s="35"/>
      <c r="B15" s="32" t="s">
        <v>17</v>
      </c>
      <c r="C15" s="6"/>
      <c r="D15" s="3"/>
      <c r="E15" s="35"/>
      <c r="F15" s="36"/>
      <c r="G15" s="37"/>
      <c r="H15" s="38"/>
      <c r="I15" s="39"/>
      <c r="J15" s="39"/>
      <c r="K15" s="40"/>
      <c r="L15" s="40"/>
      <c r="M15" s="40"/>
      <c r="N15" s="40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ht="72.0" customHeight="1">
      <c r="A16" s="41"/>
      <c r="B16" s="32" t="s">
        <v>18</v>
      </c>
      <c r="C16" s="6"/>
      <c r="D16" s="3"/>
      <c r="E16" s="42" t="s">
        <v>19</v>
      </c>
      <c r="F16" s="43"/>
      <c r="G16" s="43"/>
      <c r="H16" s="43"/>
      <c r="I16" s="43"/>
      <c r="J16" s="43"/>
      <c r="K16" s="44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ht="14.25" customHeight="1">
      <c r="A17" s="41"/>
      <c r="B17" s="45" t="s">
        <v>20</v>
      </c>
      <c r="C17" s="6"/>
      <c r="D17" s="3"/>
      <c r="E17" s="46" t="s">
        <v>21</v>
      </c>
      <c r="F17" s="47"/>
      <c r="G17" s="47"/>
      <c r="H17" s="48"/>
      <c r="I17" s="49" t="s">
        <v>22</v>
      </c>
      <c r="J17" s="50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ht="49.5" customHeight="1">
      <c r="A18" s="41" t="s">
        <v>23</v>
      </c>
      <c r="B18" s="51"/>
      <c r="C18" s="52" t="s">
        <v>24</v>
      </c>
      <c r="D18" s="53" t="s">
        <v>25</v>
      </c>
      <c r="E18" s="169" t="s">
        <v>26</v>
      </c>
      <c r="F18" s="169" t="s">
        <v>27</v>
      </c>
      <c r="G18" s="169" t="s">
        <v>28</v>
      </c>
      <c r="H18" s="169" t="s">
        <v>29</v>
      </c>
      <c r="I18" s="35">
        <v>65.0</v>
      </c>
      <c r="J18" s="35" t="s">
        <v>214</v>
      </c>
      <c r="K18" s="35" t="s">
        <v>30</v>
      </c>
      <c r="L18" s="35" t="s">
        <v>31</v>
      </c>
      <c r="M18" s="35" t="s">
        <v>32</v>
      </c>
      <c r="N18" s="35" t="s">
        <v>33</v>
      </c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ht="17.25" customHeight="1">
      <c r="A19" s="78">
        <v>1.0</v>
      </c>
      <c r="B19" s="57"/>
      <c r="C19" s="196" t="s">
        <v>34</v>
      </c>
      <c r="D19" s="127" t="s">
        <v>35</v>
      </c>
      <c r="E19" s="59" t="s">
        <v>36</v>
      </c>
      <c r="F19" s="59" t="s">
        <v>36</v>
      </c>
      <c r="G19" s="59" t="s">
        <v>36</v>
      </c>
      <c r="H19" s="59" t="s">
        <v>37</v>
      </c>
      <c r="I19" s="59">
        <v>36.0</v>
      </c>
      <c r="J19" s="59">
        <f t="shared" ref="J19:J52" si="1">(I19/65)*100</f>
        <v>55.38461538</v>
      </c>
      <c r="K19" s="59" t="str">
        <f t="shared" ref="K19:K52" si="2">IF(J19&lt;=0,"",IF((J19&gt;=60),"Y","N"))</f>
        <v>N</v>
      </c>
      <c r="L19" s="61">
        <f>(E57+F57+G57+H57)/4</f>
        <v>1.25</v>
      </c>
      <c r="M19" s="61">
        <f>K57</f>
        <v>0</v>
      </c>
      <c r="N19" s="62">
        <f>(L19*0.2+M19*0.8)</f>
        <v>0.25</v>
      </c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ht="15.0" customHeight="1">
      <c r="A20" s="78">
        <v>2.0</v>
      </c>
      <c r="B20" s="57"/>
      <c r="C20" s="196" t="s">
        <v>256</v>
      </c>
      <c r="D20" s="127" t="s">
        <v>39</v>
      </c>
      <c r="E20" s="59" t="s">
        <v>36</v>
      </c>
      <c r="F20" s="59" t="s">
        <v>37</v>
      </c>
      <c r="G20" s="59" t="s">
        <v>36</v>
      </c>
      <c r="H20" s="59" t="s">
        <v>36</v>
      </c>
      <c r="I20" s="59">
        <v>56.0</v>
      </c>
      <c r="J20" s="59">
        <f t="shared" si="1"/>
        <v>86.15384615</v>
      </c>
      <c r="K20" s="59" t="str">
        <f t="shared" si="2"/>
        <v>Y</v>
      </c>
      <c r="L20" s="65"/>
      <c r="M20" s="65"/>
      <c r="N20" s="66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ht="17.25" customHeight="1">
      <c r="A21" s="78">
        <v>3.0</v>
      </c>
      <c r="B21" s="57"/>
      <c r="C21" s="196" t="s">
        <v>257</v>
      </c>
      <c r="D21" s="127" t="s">
        <v>41</v>
      </c>
      <c r="E21" s="59" t="s">
        <v>36</v>
      </c>
      <c r="F21" s="59" t="s">
        <v>36</v>
      </c>
      <c r="G21" s="59" t="s">
        <v>36</v>
      </c>
      <c r="H21" s="59" t="s">
        <v>36</v>
      </c>
      <c r="I21" s="59">
        <v>30.0</v>
      </c>
      <c r="J21" s="59">
        <f t="shared" si="1"/>
        <v>46.15384615</v>
      </c>
      <c r="K21" s="59" t="str">
        <f t="shared" si="2"/>
        <v>N</v>
      </c>
      <c r="L21" s="65"/>
      <c r="M21" s="65"/>
      <c r="N21" s="66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</row>
    <row r="22" ht="13.5" customHeight="1">
      <c r="A22" s="78">
        <v>4.0</v>
      </c>
      <c r="B22" s="57"/>
      <c r="C22" s="196" t="s">
        <v>258</v>
      </c>
      <c r="D22" s="127" t="s">
        <v>43</v>
      </c>
      <c r="E22" s="59" t="s">
        <v>37</v>
      </c>
      <c r="F22" s="59" t="s">
        <v>37</v>
      </c>
      <c r="G22" s="59" t="s">
        <v>37</v>
      </c>
      <c r="H22" s="59" t="s">
        <v>36</v>
      </c>
      <c r="I22" s="59">
        <v>49.0</v>
      </c>
      <c r="J22" s="59">
        <f t="shared" si="1"/>
        <v>75.38461538</v>
      </c>
      <c r="K22" s="59" t="str">
        <f t="shared" si="2"/>
        <v>Y</v>
      </c>
      <c r="L22" s="65"/>
      <c r="M22" s="65"/>
      <c r="N22" s="66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ht="13.5" customHeight="1">
      <c r="A23" s="78">
        <v>5.0</v>
      </c>
      <c r="B23" s="57"/>
      <c r="C23" s="196" t="s">
        <v>259</v>
      </c>
      <c r="D23" s="127" t="s">
        <v>45</v>
      </c>
      <c r="E23" s="59" t="s">
        <v>36</v>
      </c>
      <c r="F23" s="59" t="s">
        <v>37</v>
      </c>
      <c r="G23" s="59" t="s">
        <v>36</v>
      </c>
      <c r="H23" s="59" t="s">
        <v>37</v>
      </c>
      <c r="I23" s="40">
        <v>45.0</v>
      </c>
      <c r="J23" s="59">
        <f t="shared" si="1"/>
        <v>69.23076923</v>
      </c>
      <c r="K23" s="59" t="str">
        <f t="shared" si="2"/>
        <v>Y</v>
      </c>
      <c r="L23" s="65"/>
      <c r="M23" s="65"/>
      <c r="N23" s="66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3.5" customHeight="1">
      <c r="A24" s="78">
        <v>6.0</v>
      </c>
      <c r="B24" s="57"/>
      <c r="C24" s="196" t="s">
        <v>260</v>
      </c>
      <c r="D24" s="127" t="s">
        <v>47</v>
      </c>
      <c r="E24" s="59" t="s">
        <v>37</v>
      </c>
      <c r="F24" s="59" t="s">
        <v>37</v>
      </c>
      <c r="G24" s="59" t="s">
        <v>36</v>
      </c>
      <c r="H24" s="59" t="s">
        <v>36</v>
      </c>
      <c r="I24" s="40">
        <v>36.0</v>
      </c>
      <c r="J24" s="59">
        <f t="shared" si="1"/>
        <v>55.38461538</v>
      </c>
      <c r="K24" s="59" t="str">
        <f t="shared" si="2"/>
        <v>N</v>
      </c>
      <c r="L24" s="65"/>
      <c r="M24" s="65"/>
      <c r="N24" s="66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3.5" customHeight="1">
      <c r="A25" s="78">
        <v>7.0</v>
      </c>
      <c r="B25" s="57"/>
      <c r="C25" s="196" t="s">
        <v>261</v>
      </c>
      <c r="D25" s="127" t="s">
        <v>49</v>
      </c>
      <c r="E25" s="59" t="s">
        <v>36</v>
      </c>
      <c r="F25" s="59" t="s">
        <v>36</v>
      </c>
      <c r="G25" s="59" t="s">
        <v>36</v>
      </c>
      <c r="H25" s="59" t="s">
        <v>36</v>
      </c>
      <c r="I25" s="40">
        <v>38.0</v>
      </c>
      <c r="J25" s="59">
        <f t="shared" si="1"/>
        <v>58.46153846</v>
      </c>
      <c r="K25" s="59" t="str">
        <f t="shared" si="2"/>
        <v>N</v>
      </c>
      <c r="L25" s="65"/>
      <c r="M25" s="65"/>
      <c r="N25" s="66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3.5" customHeight="1">
      <c r="A26" s="78">
        <v>8.0</v>
      </c>
      <c r="B26" s="57"/>
      <c r="C26" s="196" t="s">
        <v>262</v>
      </c>
      <c r="D26" s="127" t="s">
        <v>51</v>
      </c>
      <c r="E26" s="59" t="s">
        <v>37</v>
      </c>
      <c r="F26" s="59" t="s">
        <v>37</v>
      </c>
      <c r="G26" s="59" t="s">
        <v>36</v>
      </c>
      <c r="H26" s="59" t="s">
        <v>293</v>
      </c>
      <c r="I26" s="40">
        <v>50.0</v>
      </c>
      <c r="J26" s="59">
        <f t="shared" si="1"/>
        <v>76.92307692</v>
      </c>
      <c r="K26" s="59" t="str">
        <f t="shared" si="2"/>
        <v>Y</v>
      </c>
      <c r="L26" s="65"/>
      <c r="M26" s="65"/>
      <c r="N26" s="66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3.5" customHeight="1">
      <c r="A27" s="78">
        <v>9.0</v>
      </c>
      <c r="B27" s="57"/>
      <c r="C27" s="196" t="s">
        <v>263</v>
      </c>
      <c r="D27" s="127" t="s">
        <v>53</v>
      </c>
      <c r="E27" s="59" t="s">
        <v>36</v>
      </c>
      <c r="F27" s="59" t="s">
        <v>37</v>
      </c>
      <c r="G27" s="59" t="s">
        <v>36</v>
      </c>
      <c r="H27" s="59" t="s">
        <v>37</v>
      </c>
      <c r="I27" s="40">
        <v>28.0</v>
      </c>
      <c r="J27" s="59">
        <f t="shared" si="1"/>
        <v>43.07692308</v>
      </c>
      <c r="K27" s="59" t="str">
        <f t="shared" si="2"/>
        <v>N</v>
      </c>
      <c r="L27" s="65"/>
      <c r="M27" s="65"/>
      <c r="N27" s="66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3.5" customHeight="1">
      <c r="A28" s="78">
        <v>10.0</v>
      </c>
      <c r="B28" s="57"/>
      <c r="C28" s="196" t="s">
        <v>264</v>
      </c>
      <c r="D28" s="127" t="s">
        <v>55</v>
      </c>
      <c r="E28" s="59" t="s">
        <v>37</v>
      </c>
      <c r="F28" s="59" t="s">
        <v>37</v>
      </c>
      <c r="G28" s="59" t="s">
        <v>36</v>
      </c>
      <c r="H28" s="59" t="s">
        <v>36</v>
      </c>
      <c r="I28" s="40">
        <v>50.0</v>
      </c>
      <c r="J28" s="59">
        <f t="shared" si="1"/>
        <v>76.92307692</v>
      </c>
      <c r="K28" s="59" t="str">
        <f t="shared" si="2"/>
        <v>Y</v>
      </c>
      <c r="L28" s="65"/>
      <c r="M28" s="65"/>
      <c r="N28" s="66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3.5" customHeight="1">
      <c r="A29" s="78">
        <v>11.0</v>
      </c>
      <c r="B29" s="57"/>
      <c r="C29" s="196" t="s">
        <v>265</v>
      </c>
      <c r="D29" s="127" t="s">
        <v>57</v>
      </c>
      <c r="E29" s="59" t="s">
        <v>36</v>
      </c>
      <c r="F29" s="59" t="s">
        <v>36</v>
      </c>
      <c r="G29" s="59" t="s">
        <v>37</v>
      </c>
      <c r="H29" s="59" t="s">
        <v>36</v>
      </c>
      <c r="I29" s="40">
        <v>51.0</v>
      </c>
      <c r="J29" s="59">
        <f t="shared" si="1"/>
        <v>78.46153846</v>
      </c>
      <c r="K29" s="59" t="str">
        <f t="shared" si="2"/>
        <v>Y</v>
      </c>
      <c r="L29" s="65"/>
      <c r="M29" s="65"/>
      <c r="N29" s="66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3.5" customHeight="1">
      <c r="A30" s="78">
        <v>12.0</v>
      </c>
      <c r="B30" s="57"/>
      <c r="C30" s="196" t="s">
        <v>266</v>
      </c>
      <c r="D30" s="127" t="s">
        <v>59</v>
      </c>
      <c r="E30" s="59" t="s">
        <v>37</v>
      </c>
      <c r="F30" s="59" t="s">
        <v>37</v>
      </c>
      <c r="G30" s="59" t="s">
        <v>36</v>
      </c>
      <c r="H30" s="59" t="s">
        <v>36</v>
      </c>
      <c r="I30" s="40">
        <v>53.0</v>
      </c>
      <c r="J30" s="59">
        <f t="shared" si="1"/>
        <v>81.53846154</v>
      </c>
      <c r="K30" s="59" t="str">
        <f t="shared" si="2"/>
        <v>Y</v>
      </c>
      <c r="L30" s="65"/>
      <c r="M30" s="65"/>
      <c r="N30" s="66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3.5" customHeight="1">
      <c r="A31" s="78">
        <v>13.0</v>
      </c>
      <c r="B31" s="57"/>
      <c r="C31" s="196" t="s">
        <v>267</v>
      </c>
      <c r="D31" s="127" t="s">
        <v>61</v>
      </c>
      <c r="E31" s="59" t="s">
        <v>36</v>
      </c>
      <c r="F31" s="59" t="s">
        <v>36</v>
      </c>
      <c r="G31" s="59" t="s">
        <v>36</v>
      </c>
      <c r="H31" s="59" t="s">
        <v>37</v>
      </c>
      <c r="I31" s="40">
        <v>52.0</v>
      </c>
      <c r="J31" s="59">
        <f t="shared" si="1"/>
        <v>80</v>
      </c>
      <c r="K31" s="59" t="str">
        <f t="shared" si="2"/>
        <v>Y</v>
      </c>
      <c r="L31" s="65"/>
      <c r="M31" s="65"/>
      <c r="N31" s="66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3.5" customHeight="1">
      <c r="A32" s="78">
        <v>14.0</v>
      </c>
      <c r="B32" s="57"/>
      <c r="C32" s="196" t="s">
        <v>268</v>
      </c>
      <c r="D32" s="127" t="s">
        <v>63</v>
      </c>
      <c r="E32" s="59" t="s">
        <v>36</v>
      </c>
      <c r="F32" s="59" t="s">
        <v>37</v>
      </c>
      <c r="G32" s="59" t="s">
        <v>36</v>
      </c>
      <c r="H32" s="59" t="s">
        <v>36</v>
      </c>
      <c r="I32" s="40">
        <v>49.0</v>
      </c>
      <c r="J32" s="59">
        <f t="shared" si="1"/>
        <v>75.38461538</v>
      </c>
      <c r="K32" s="59" t="str">
        <f t="shared" si="2"/>
        <v>Y</v>
      </c>
      <c r="L32" s="65"/>
      <c r="M32" s="65"/>
      <c r="N32" s="66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3.5" customHeight="1">
      <c r="A33" s="78">
        <v>15.0</v>
      </c>
      <c r="B33" s="57"/>
      <c r="C33" s="196" t="s">
        <v>269</v>
      </c>
      <c r="D33" s="127" t="s">
        <v>65</v>
      </c>
      <c r="E33" s="59" t="s">
        <v>36</v>
      </c>
      <c r="F33" s="59" t="s">
        <v>36</v>
      </c>
      <c r="G33" s="59" t="s">
        <v>37</v>
      </c>
      <c r="H33" s="59" t="s">
        <v>36</v>
      </c>
      <c r="I33" s="40">
        <v>47.0</v>
      </c>
      <c r="J33" s="59">
        <f t="shared" si="1"/>
        <v>72.30769231</v>
      </c>
      <c r="K33" s="59" t="str">
        <f t="shared" si="2"/>
        <v>Y</v>
      </c>
      <c r="L33" s="65"/>
      <c r="M33" s="65"/>
      <c r="N33" s="66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3.5" customHeight="1">
      <c r="A34" s="78">
        <v>16.0</v>
      </c>
      <c r="B34" s="57"/>
      <c r="C34" s="196" t="s">
        <v>270</v>
      </c>
      <c r="D34" s="127" t="s">
        <v>67</v>
      </c>
      <c r="E34" s="59" t="s">
        <v>37</v>
      </c>
      <c r="F34" s="59" t="s">
        <v>37</v>
      </c>
      <c r="G34" s="59" t="s">
        <v>36</v>
      </c>
      <c r="H34" s="59" t="s">
        <v>36</v>
      </c>
      <c r="I34" s="40">
        <v>48.0</v>
      </c>
      <c r="J34" s="59">
        <f t="shared" si="1"/>
        <v>73.84615385</v>
      </c>
      <c r="K34" s="59" t="str">
        <f t="shared" si="2"/>
        <v>Y</v>
      </c>
      <c r="L34" s="65"/>
      <c r="M34" s="65"/>
      <c r="N34" s="66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3.5" customHeight="1">
      <c r="A35" s="78">
        <v>17.0</v>
      </c>
      <c r="B35" s="57"/>
      <c r="C35" s="196" t="s">
        <v>271</v>
      </c>
      <c r="D35" s="127" t="s">
        <v>69</v>
      </c>
      <c r="E35" s="59" t="s">
        <v>36</v>
      </c>
      <c r="F35" s="59" t="s">
        <v>37</v>
      </c>
      <c r="G35" s="59" t="s">
        <v>37</v>
      </c>
      <c r="H35" s="59" t="s">
        <v>36</v>
      </c>
      <c r="I35" s="40">
        <v>40.0</v>
      </c>
      <c r="J35" s="59">
        <f t="shared" si="1"/>
        <v>61.53846154</v>
      </c>
      <c r="K35" s="59" t="str">
        <f t="shared" si="2"/>
        <v>Y</v>
      </c>
      <c r="L35" s="65"/>
      <c r="M35" s="65"/>
      <c r="N35" s="66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3.5" customHeight="1">
      <c r="A36" s="78">
        <v>18.0</v>
      </c>
      <c r="B36" s="57"/>
      <c r="C36" s="196" t="s">
        <v>272</v>
      </c>
      <c r="D36" s="127" t="s">
        <v>71</v>
      </c>
      <c r="E36" s="59" t="s">
        <v>37</v>
      </c>
      <c r="F36" s="59" t="s">
        <v>36</v>
      </c>
      <c r="G36" s="59" t="s">
        <v>37</v>
      </c>
      <c r="H36" s="59" t="s">
        <v>36</v>
      </c>
      <c r="I36" s="40">
        <v>42.0</v>
      </c>
      <c r="J36" s="59">
        <f t="shared" si="1"/>
        <v>64.61538462</v>
      </c>
      <c r="K36" s="59" t="str">
        <f t="shared" si="2"/>
        <v>Y</v>
      </c>
      <c r="L36" s="65"/>
      <c r="M36" s="65"/>
      <c r="N36" s="66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3.5" customHeight="1">
      <c r="A37" s="78">
        <v>19.0</v>
      </c>
      <c r="B37" s="57"/>
      <c r="C37" s="196" t="s">
        <v>273</v>
      </c>
      <c r="D37" s="127" t="s">
        <v>73</v>
      </c>
      <c r="E37" s="59" t="s">
        <v>36</v>
      </c>
      <c r="F37" s="59" t="s">
        <v>37</v>
      </c>
      <c r="G37" s="59" t="s">
        <v>36</v>
      </c>
      <c r="H37" s="59" t="s">
        <v>36</v>
      </c>
      <c r="I37" s="40">
        <v>43.0</v>
      </c>
      <c r="J37" s="59">
        <f t="shared" si="1"/>
        <v>66.15384615</v>
      </c>
      <c r="K37" s="59" t="str">
        <f t="shared" si="2"/>
        <v>Y</v>
      </c>
      <c r="L37" s="65"/>
      <c r="M37" s="65"/>
      <c r="N37" s="66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78">
        <v>20.0</v>
      </c>
      <c r="B38" s="57"/>
      <c r="C38" s="196" t="s">
        <v>274</v>
      </c>
      <c r="D38" s="127" t="s">
        <v>75</v>
      </c>
      <c r="E38" s="59" t="s">
        <v>37</v>
      </c>
      <c r="F38" s="59" t="s">
        <v>37</v>
      </c>
      <c r="G38" s="59" t="s">
        <v>36</v>
      </c>
      <c r="H38" s="59" t="s">
        <v>37</v>
      </c>
      <c r="I38" s="40">
        <v>46.0</v>
      </c>
      <c r="J38" s="59">
        <f t="shared" si="1"/>
        <v>70.76923077</v>
      </c>
      <c r="K38" s="59" t="str">
        <f t="shared" si="2"/>
        <v>Y</v>
      </c>
      <c r="L38" s="65"/>
      <c r="M38" s="65"/>
      <c r="N38" s="66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3.5" customHeight="1">
      <c r="A39" s="78">
        <v>21.0</v>
      </c>
      <c r="B39" s="57"/>
      <c r="C39" s="196" t="s">
        <v>275</v>
      </c>
      <c r="D39" s="127" t="s">
        <v>77</v>
      </c>
      <c r="E39" s="59" t="s">
        <v>36</v>
      </c>
      <c r="F39" s="59" t="s">
        <v>37</v>
      </c>
      <c r="G39" s="59" t="s">
        <v>36</v>
      </c>
      <c r="H39" s="59" t="s">
        <v>36</v>
      </c>
      <c r="I39" s="40">
        <v>45.0</v>
      </c>
      <c r="J39" s="59">
        <f t="shared" si="1"/>
        <v>69.23076923</v>
      </c>
      <c r="K39" s="59" t="str">
        <f t="shared" si="2"/>
        <v>Y</v>
      </c>
      <c r="L39" s="65"/>
      <c r="M39" s="65"/>
      <c r="N39" s="66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3.5" customHeight="1">
      <c r="A40" s="78">
        <v>22.0</v>
      </c>
      <c r="B40" s="57"/>
      <c r="C40" s="196" t="s">
        <v>276</v>
      </c>
      <c r="D40" s="127" t="s">
        <v>79</v>
      </c>
      <c r="E40" s="59" t="s">
        <v>36</v>
      </c>
      <c r="F40" s="59" t="s">
        <v>37</v>
      </c>
      <c r="G40" s="59" t="s">
        <v>36</v>
      </c>
      <c r="H40" s="59" t="s">
        <v>36</v>
      </c>
      <c r="I40" s="40">
        <v>48.0</v>
      </c>
      <c r="J40" s="59">
        <f t="shared" si="1"/>
        <v>73.84615385</v>
      </c>
      <c r="K40" s="59" t="str">
        <f t="shared" si="2"/>
        <v>Y</v>
      </c>
      <c r="L40" s="65"/>
      <c r="M40" s="65"/>
      <c r="N40" s="66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3.5" customHeight="1">
      <c r="A41" s="78">
        <v>23.0</v>
      </c>
      <c r="B41" s="57"/>
      <c r="C41" s="196" t="s">
        <v>277</v>
      </c>
      <c r="D41" s="127" t="s">
        <v>81</v>
      </c>
      <c r="E41" s="59" t="s">
        <v>37</v>
      </c>
      <c r="F41" s="59" t="s">
        <v>36</v>
      </c>
      <c r="G41" s="59" t="s">
        <v>36</v>
      </c>
      <c r="H41" s="59" t="s">
        <v>36</v>
      </c>
      <c r="I41" s="40">
        <v>40.0</v>
      </c>
      <c r="J41" s="59">
        <f t="shared" si="1"/>
        <v>61.53846154</v>
      </c>
      <c r="K41" s="59" t="str">
        <f t="shared" si="2"/>
        <v>Y</v>
      </c>
      <c r="L41" s="65"/>
      <c r="M41" s="65"/>
      <c r="N41" s="66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3.5" customHeight="1">
      <c r="A42" s="78">
        <v>24.0</v>
      </c>
      <c r="B42" s="57"/>
      <c r="C42" s="196" t="s">
        <v>278</v>
      </c>
      <c r="D42" s="127" t="s">
        <v>83</v>
      </c>
      <c r="E42" s="59" t="s">
        <v>36</v>
      </c>
      <c r="F42" s="59" t="s">
        <v>37</v>
      </c>
      <c r="G42" s="59" t="s">
        <v>36</v>
      </c>
      <c r="H42" s="59" t="s">
        <v>36</v>
      </c>
      <c r="I42" s="40">
        <v>29.0</v>
      </c>
      <c r="J42" s="59">
        <f t="shared" si="1"/>
        <v>44.61538462</v>
      </c>
      <c r="K42" s="59" t="str">
        <f t="shared" si="2"/>
        <v>N</v>
      </c>
      <c r="L42" s="65"/>
      <c r="M42" s="65"/>
      <c r="N42" s="66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3.5" customHeight="1">
      <c r="A43" s="78">
        <v>25.0</v>
      </c>
      <c r="B43" s="57"/>
      <c r="C43" s="196" t="s">
        <v>279</v>
      </c>
      <c r="D43" s="127" t="s">
        <v>85</v>
      </c>
      <c r="E43" s="59" t="s">
        <v>36</v>
      </c>
      <c r="F43" s="59" t="s">
        <v>37</v>
      </c>
      <c r="G43" s="59" t="s">
        <v>36</v>
      </c>
      <c r="H43" s="59" t="s">
        <v>37</v>
      </c>
      <c r="I43" s="40">
        <v>34.0</v>
      </c>
      <c r="J43" s="59">
        <f t="shared" si="1"/>
        <v>52.30769231</v>
      </c>
      <c r="K43" s="59" t="str">
        <f t="shared" si="2"/>
        <v>N</v>
      </c>
      <c r="L43" s="65"/>
      <c r="M43" s="65"/>
      <c r="N43" s="66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3.5" customHeight="1">
      <c r="A44" s="78">
        <v>26.0</v>
      </c>
      <c r="B44" s="57"/>
      <c r="C44" s="196" t="s">
        <v>280</v>
      </c>
      <c r="D44" s="127" t="s">
        <v>87</v>
      </c>
      <c r="E44" s="59" t="s">
        <v>36</v>
      </c>
      <c r="F44" s="59" t="s">
        <v>37</v>
      </c>
      <c r="G44" s="59" t="s">
        <v>36</v>
      </c>
      <c r="H44" s="59" t="s">
        <v>37</v>
      </c>
      <c r="I44" s="40">
        <v>38.0</v>
      </c>
      <c r="J44" s="59">
        <f t="shared" si="1"/>
        <v>58.46153846</v>
      </c>
      <c r="K44" s="59" t="str">
        <f t="shared" si="2"/>
        <v>N</v>
      </c>
      <c r="L44" s="65"/>
      <c r="M44" s="65"/>
      <c r="N44" s="66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78">
        <v>27.0</v>
      </c>
      <c r="B45" s="57"/>
      <c r="C45" s="196" t="s">
        <v>281</v>
      </c>
      <c r="D45" s="127" t="s">
        <v>89</v>
      </c>
      <c r="E45" s="59" t="s">
        <v>36</v>
      </c>
      <c r="F45" s="59" t="s">
        <v>37</v>
      </c>
      <c r="G45" s="59" t="s">
        <v>36</v>
      </c>
      <c r="H45" s="59" t="s">
        <v>36</v>
      </c>
      <c r="I45" s="40">
        <v>32.0</v>
      </c>
      <c r="J45" s="59">
        <f t="shared" si="1"/>
        <v>49.23076923</v>
      </c>
      <c r="K45" s="59" t="str">
        <f t="shared" si="2"/>
        <v>N</v>
      </c>
      <c r="L45" s="65"/>
      <c r="M45" s="65"/>
      <c r="N45" s="66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78">
        <v>28.0</v>
      </c>
      <c r="B46" s="57"/>
      <c r="C46" s="196" t="s">
        <v>282</v>
      </c>
      <c r="D46" s="127" t="s">
        <v>91</v>
      </c>
      <c r="E46" s="59" t="s">
        <v>36</v>
      </c>
      <c r="F46" s="59" t="s">
        <v>36</v>
      </c>
      <c r="G46" s="59" t="s">
        <v>36</v>
      </c>
      <c r="H46" s="59" t="s">
        <v>37</v>
      </c>
      <c r="I46" s="40">
        <v>37.0</v>
      </c>
      <c r="J46" s="59">
        <f t="shared" si="1"/>
        <v>56.92307692</v>
      </c>
      <c r="K46" s="59" t="str">
        <f t="shared" si="2"/>
        <v>N</v>
      </c>
      <c r="L46" s="65"/>
      <c r="M46" s="65"/>
      <c r="N46" s="66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3.5" customHeight="1">
      <c r="A47" s="78">
        <v>29.0</v>
      </c>
      <c r="B47" s="57"/>
      <c r="C47" s="196" t="s">
        <v>283</v>
      </c>
      <c r="D47" s="127" t="s">
        <v>93</v>
      </c>
      <c r="E47" s="59" t="s">
        <v>36</v>
      </c>
      <c r="F47" s="59" t="s">
        <v>37</v>
      </c>
      <c r="G47" s="59" t="s">
        <v>36</v>
      </c>
      <c r="H47" s="59" t="s">
        <v>37</v>
      </c>
      <c r="I47" s="40">
        <v>39.0</v>
      </c>
      <c r="J47" s="59">
        <f t="shared" si="1"/>
        <v>60</v>
      </c>
      <c r="K47" s="59" t="str">
        <f t="shared" si="2"/>
        <v>Y</v>
      </c>
      <c r="L47" s="65"/>
      <c r="M47" s="65"/>
      <c r="N47" s="66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3.5" customHeight="1">
      <c r="A48" s="78">
        <v>30.0</v>
      </c>
      <c r="B48" s="57"/>
      <c r="C48" s="196" t="s">
        <v>284</v>
      </c>
      <c r="D48" s="127" t="s">
        <v>95</v>
      </c>
      <c r="E48" s="59" t="s">
        <v>36</v>
      </c>
      <c r="F48" s="59" t="s">
        <v>37</v>
      </c>
      <c r="G48" s="59" t="s">
        <v>36</v>
      </c>
      <c r="H48" s="59" t="s">
        <v>36</v>
      </c>
      <c r="I48" s="40">
        <v>47.0</v>
      </c>
      <c r="J48" s="59">
        <f t="shared" si="1"/>
        <v>72.30769231</v>
      </c>
      <c r="K48" s="59" t="str">
        <f t="shared" si="2"/>
        <v>Y</v>
      </c>
      <c r="L48" s="65"/>
      <c r="M48" s="65"/>
      <c r="N48" s="66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3.5" customHeight="1">
      <c r="A49" s="78">
        <v>31.0</v>
      </c>
      <c r="B49" s="57"/>
      <c r="C49" s="196" t="s">
        <v>285</v>
      </c>
      <c r="D49" s="127" t="s">
        <v>97</v>
      </c>
      <c r="E49" s="59" t="s">
        <v>36</v>
      </c>
      <c r="F49" s="59" t="s">
        <v>36</v>
      </c>
      <c r="G49" s="59" t="s">
        <v>37</v>
      </c>
      <c r="H49" s="59" t="s">
        <v>37</v>
      </c>
      <c r="I49" s="40">
        <v>49.0</v>
      </c>
      <c r="J49" s="59">
        <f t="shared" si="1"/>
        <v>75.38461538</v>
      </c>
      <c r="K49" s="59" t="str">
        <f t="shared" si="2"/>
        <v>Y</v>
      </c>
      <c r="L49" s="65"/>
      <c r="M49" s="65"/>
      <c r="N49" s="66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3.5" customHeight="1">
      <c r="A50" s="78">
        <v>32.0</v>
      </c>
      <c r="B50" s="57"/>
      <c r="C50" s="196" t="s">
        <v>286</v>
      </c>
      <c r="D50" s="127" t="s">
        <v>99</v>
      </c>
      <c r="E50" s="59" t="s">
        <v>36</v>
      </c>
      <c r="F50" s="59" t="s">
        <v>37</v>
      </c>
      <c r="G50" s="59" t="s">
        <v>36</v>
      </c>
      <c r="H50" s="59" t="s">
        <v>36</v>
      </c>
      <c r="I50" s="40">
        <v>42.0</v>
      </c>
      <c r="J50" s="59">
        <f t="shared" si="1"/>
        <v>64.61538462</v>
      </c>
      <c r="K50" s="59" t="str">
        <f t="shared" si="2"/>
        <v>Y</v>
      </c>
      <c r="L50" s="65"/>
      <c r="M50" s="65"/>
      <c r="N50" s="66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3.5" customHeight="1">
      <c r="A51" s="78">
        <v>33.0</v>
      </c>
      <c r="B51" s="57"/>
      <c r="C51" s="196" t="s">
        <v>287</v>
      </c>
      <c r="D51" s="127" t="s">
        <v>101</v>
      </c>
      <c r="E51" s="59" t="s">
        <v>36</v>
      </c>
      <c r="F51" s="59" t="s">
        <v>37</v>
      </c>
      <c r="G51" s="59" t="s">
        <v>36</v>
      </c>
      <c r="H51" s="59" t="s">
        <v>37</v>
      </c>
      <c r="I51" s="40">
        <v>48.0</v>
      </c>
      <c r="J51" s="59">
        <f t="shared" si="1"/>
        <v>73.84615385</v>
      </c>
      <c r="K51" s="59" t="str">
        <f t="shared" si="2"/>
        <v>Y</v>
      </c>
      <c r="L51" s="65"/>
      <c r="M51" s="65"/>
      <c r="N51" s="66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3.5" customHeight="1">
      <c r="A52" s="78">
        <v>34.0</v>
      </c>
      <c r="B52" s="57"/>
      <c r="C52" s="196" t="s">
        <v>288</v>
      </c>
      <c r="D52" s="127" t="s">
        <v>103</v>
      </c>
      <c r="E52" s="59" t="s">
        <v>36</v>
      </c>
      <c r="F52" s="59" t="s">
        <v>37</v>
      </c>
      <c r="G52" s="59" t="s">
        <v>37</v>
      </c>
      <c r="H52" s="59" t="s">
        <v>37</v>
      </c>
      <c r="I52" s="40">
        <v>43.0</v>
      </c>
      <c r="J52" s="59">
        <f t="shared" si="1"/>
        <v>66.15384615</v>
      </c>
      <c r="K52" s="59" t="str">
        <f t="shared" si="2"/>
        <v>Y</v>
      </c>
      <c r="L52" s="65"/>
      <c r="M52" s="65"/>
      <c r="N52" s="66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15.5" customHeight="1">
      <c r="A53" s="67" t="s">
        <v>104</v>
      </c>
      <c r="B53" s="3"/>
      <c r="C53" s="67">
        <f>COUNTA(A19:A52)</f>
        <v>34</v>
      </c>
      <c r="D53" s="170"/>
      <c r="E53" s="40">
        <f t="shared" ref="E53:H53" si="3">COUNTIF(E19:E52,"Y")</f>
        <v>25</v>
      </c>
      <c r="F53" s="40">
        <f t="shared" si="3"/>
        <v>10</v>
      </c>
      <c r="G53" s="40">
        <f t="shared" si="3"/>
        <v>27</v>
      </c>
      <c r="H53" s="40">
        <f t="shared" si="3"/>
        <v>21</v>
      </c>
      <c r="I53" s="40"/>
      <c r="J53" s="40"/>
      <c r="K53" s="40">
        <f>COUNTIF(K19:K52,"Y")</f>
        <v>24</v>
      </c>
      <c r="L53" s="65"/>
      <c r="M53" s="65"/>
      <c r="N53" s="66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87.75" customHeight="1">
      <c r="A54" s="171" t="s">
        <v>105</v>
      </c>
      <c r="B54" s="172"/>
      <c r="C54" s="67" t="str">
        <f>'[1]CC1-CO-Attainment-correct'!C34</f>
        <v>#REF!</v>
      </c>
      <c r="D54" s="173" t="s">
        <v>106</v>
      </c>
      <c r="E54" s="40" t="str">
        <f>(E53/C54)*100</f>
        <v>#REF!</v>
      </c>
      <c r="F54" s="40" t="str">
        <f>(F53/C54)*100</f>
        <v>#REF!</v>
      </c>
      <c r="G54" s="40" t="str">
        <f>(G53/C54)*100</f>
        <v>#REF!</v>
      </c>
      <c r="H54" s="40" t="str">
        <f>(H53/C54)*100</f>
        <v>#REF!</v>
      </c>
      <c r="I54" s="40"/>
      <c r="J54" s="40"/>
      <c r="K54" s="40" t="str">
        <f>(K53/C54)*100</f>
        <v>#REF!</v>
      </c>
      <c r="L54" s="65"/>
      <c r="M54" s="65"/>
      <c r="N54" s="66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39.75" customHeight="1">
      <c r="A55" s="78"/>
      <c r="B55" s="57"/>
      <c r="C55" s="57"/>
      <c r="D55" s="174"/>
      <c r="E55" s="176" t="str">
        <f t="shared" ref="E55:K55" si="4">IF(E54&lt;=0,"",IF((E54&gt;=60),"Attained","Not-Attained"))</f>
        <v>#REF!</v>
      </c>
      <c r="F55" s="176" t="str">
        <f t="shared" si="4"/>
        <v>#REF!</v>
      </c>
      <c r="G55" s="176" t="str">
        <f t="shared" si="4"/>
        <v>#REF!</v>
      </c>
      <c r="H55" s="176" t="str">
        <f t="shared" si="4"/>
        <v>#REF!</v>
      </c>
      <c r="I55" s="40" t="str">
        <f t="shared" si="4"/>
        <v/>
      </c>
      <c r="J55" s="40" t="str">
        <f t="shared" si="4"/>
        <v/>
      </c>
      <c r="K55" s="40" t="str">
        <f t="shared" si="4"/>
        <v>#REF!</v>
      </c>
      <c r="L55" s="65"/>
      <c r="M55" s="65"/>
      <c r="N55" s="66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0" customHeight="1">
      <c r="A56" s="78"/>
      <c r="B56" s="57"/>
      <c r="C56" s="57"/>
      <c r="D56" s="174"/>
      <c r="E56" s="40"/>
      <c r="F56" s="40"/>
      <c r="G56" s="40"/>
      <c r="H56" s="40"/>
      <c r="I56" s="40"/>
      <c r="J56" s="40"/>
      <c r="K56" s="40"/>
      <c r="L56" s="65"/>
      <c r="M56" s="65"/>
      <c r="N56" s="66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0" customHeight="1">
      <c r="A57" s="78"/>
      <c r="B57" s="57"/>
      <c r="C57" s="57"/>
      <c r="D57" s="174"/>
      <c r="E57" s="175">
        <v>0.0</v>
      </c>
      <c r="F57" s="175">
        <v>2.0</v>
      </c>
      <c r="G57" s="175">
        <v>1.0</v>
      </c>
      <c r="H57" s="175">
        <v>2.0</v>
      </c>
      <c r="I57" s="40"/>
      <c r="J57" s="40"/>
      <c r="K57" s="175">
        <v>0.0</v>
      </c>
      <c r="L57" s="76"/>
      <c r="M57" s="76"/>
      <c r="N57" s="77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0" customHeight="1">
      <c r="A58" s="78"/>
      <c r="B58" s="57"/>
      <c r="C58" s="57"/>
      <c r="D58" s="69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0" customHeight="1">
      <c r="A59" s="78"/>
      <c r="B59" s="57"/>
      <c r="C59" s="57"/>
      <c r="D59" s="69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0" customHeight="1">
      <c r="A60" s="78"/>
      <c r="B60" s="57"/>
      <c r="C60" s="57"/>
      <c r="D60" s="69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0" customHeight="1">
      <c r="A61" s="78"/>
      <c r="B61" s="57"/>
      <c r="C61" s="57"/>
      <c r="D61" s="69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0" customHeight="1">
      <c r="A62" s="78"/>
      <c r="B62" s="57"/>
      <c r="C62" s="57"/>
      <c r="D62" s="79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0" customHeight="1">
      <c r="A63" s="78"/>
      <c r="B63" s="57"/>
      <c r="C63" s="57"/>
      <c r="D63" s="69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0" customHeight="1">
      <c r="A64" s="78"/>
      <c r="B64" s="57"/>
      <c r="C64" s="57"/>
      <c r="D64" s="69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0" customHeight="1">
      <c r="A65" s="78"/>
      <c r="B65" s="57"/>
      <c r="C65" s="57"/>
      <c r="D65" s="69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3.5" customHeight="1">
      <c r="A66" s="78"/>
      <c r="B66" s="80"/>
      <c r="C66" s="80"/>
      <c r="D66" s="80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3.5" customHeight="1">
      <c r="A67" s="78"/>
      <c r="B67" s="80"/>
      <c r="C67" s="80"/>
      <c r="D67" s="80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3.5" customHeight="1">
      <c r="A68" s="78"/>
      <c r="B68" s="80"/>
      <c r="C68" s="80"/>
      <c r="D68" s="80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3.5" customHeight="1">
      <c r="A69" s="78"/>
      <c r="B69" s="80"/>
      <c r="C69" s="80"/>
      <c r="D69" s="80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3.5" customHeight="1">
      <c r="A70" s="78"/>
      <c r="B70" s="80"/>
      <c r="C70" s="80"/>
      <c r="D70" s="80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3.5" customHeight="1">
      <c r="A71" s="78"/>
      <c r="B71" s="80"/>
      <c r="C71" s="80"/>
      <c r="D71" s="80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3.5" customHeight="1">
      <c r="A72" s="78"/>
      <c r="B72" s="80"/>
      <c r="C72" s="80"/>
      <c r="D72" s="80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3.5" customHeight="1">
      <c r="A73" s="78"/>
      <c r="B73" s="80"/>
      <c r="C73" s="80"/>
      <c r="D73" s="80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3.5" customHeight="1">
      <c r="A74" s="78"/>
      <c r="B74" s="80"/>
      <c r="C74" s="80"/>
      <c r="D74" s="80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3.5" customHeight="1">
      <c r="A75" s="78"/>
      <c r="B75" s="80"/>
      <c r="C75" s="80"/>
      <c r="D75" s="80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3.5" customHeight="1">
      <c r="A76" s="78"/>
      <c r="B76" s="80"/>
      <c r="C76" s="80"/>
      <c r="D76" s="80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3.5" customHeight="1">
      <c r="A77" s="78"/>
      <c r="B77" s="80"/>
      <c r="C77" s="80"/>
      <c r="D77" s="80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3.5" customHeight="1">
      <c r="A78" s="78"/>
      <c r="B78" s="80"/>
      <c r="C78" s="80"/>
      <c r="D78" s="80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3.5" customHeight="1">
      <c r="A79" s="78"/>
      <c r="B79" s="80"/>
      <c r="C79" s="80"/>
      <c r="D79" s="80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3.5" customHeight="1">
      <c r="A80" s="78"/>
      <c r="B80" s="80"/>
      <c r="C80" s="80"/>
      <c r="D80" s="80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3.5" customHeight="1">
      <c r="A81" s="78"/>
      <c r="B81" s="80"/>
      <c r="C81" s="80"/>
      <c r="D81" s="80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3.5" customHeight="1">
      <c r="A82" s="78"/>
      <c r="B82" s="80"/>
      <c r="C82" s="80"/>
      <c r="D82" s="80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3.5" customHeight="1">
      <c r="A83" s="78"/>
      <c r="B83" s="80"/>
      <c r="C83" s="80"/>
      <c r="D83" s="80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3.5" customHeight="1">
      <c r="A84" s="78"/>
      <c r="B84" s="80"/>
      <c r="C84" s="80"/>
      <c r="D84" s="80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3.5" customHeight="1">
      <c r="A85" s="78"/>
      <c r="B85" s="80"/>
      <c r="C85" s="80"/>
      <c r="D85" s="80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3.5" customHeight="1">
      <c r="A86" s="78"/>
      <c r="B86" s="80"/>
      <c r="C86" s="80"/>
      <c r="D86" s="80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3.5" customHeight="1">
      <c r="A87" s="78"/>
      <c r="B87" s="80"/>
      <c r="C87" s="80"/>
      <c r="D87" s="80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3.5" customHeight="1">
      <c r="A88" s="78"/>
      <c r="B88" s="80"/>
      <c r="C88" s="80"/>
      <c r="D88" s="80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3.5" customHeight="1">
      <c r="A89" s="78"/>
      <c r="B89" s="80"/>
      <c r="C89" s="80"/>
      <c r="D89" s="80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3.5" customHeight="1">
      <c r="A90" s="78"/>
      <c r="B90" s="80"/>
      <c r="C90" s="80"/>
      <c r="D90" s="80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3.5" customHeight="1">
      <c r="A91" s="78"/>
      <c r="B91" s="80"/>
      <c r="C91" s="80"/>
      <c r="D91" s="80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3.5" customHeight="1">
      <c r="A92" s="78"/>
      <c r="B92" s="80"/>
      <c r="C92" s="80"/>
      <c r="D92" s="80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3.5" customHeight="1">
      <c r="A93" s="78"/>
      <c r="B93" s="80"/>
      <c r="C93" s="80"/>
      <c r="D93" s="80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3.5" customHeight="1">
      <c r="A94" s="78"/>
      <c r="B94" s="80"/>
      <c r="C94" s="80"/>
      <c r="D94" s="80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3.5" customHeight="1">
      <c r="A95" s="78"/>
      <c r="B95" s="80"/>
      <c r="C95" s="80"/>
      <c r="D95" s="80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3.5" customHeight="1">
      <c r="A96" s="78"/>
      <c r="B96" s="80"/>
      <c r="C96" s="80"/>
      <c r="D96" s="80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3.5" customHeight="1">
      <c r="A97" s="78"/>
      <c r="B97" s="80"/>
      <c r="C97" s="80"/>
      <c r="D97" s="80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3.5" customHeight="1">
      <c r="A98" s="78"/>
      <c r="B98" s="80"/>
      <c r="C98" s="80"/>
      <c r="D98" s="80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3.5" customHeight="1">
      <c r="A99" s="78"/>
      <c r="B99" s="80"/>
      <c r="C99" s="80"/>
      <c r="D99" s="80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3.5" customHeight="1">
      <c r="A100" s="78"/>
      <c r="B100" s="80"/>
      <c r="C100" s="80"/>
      <c r="D100" s="80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3.5" customHeight="1">
      <c r="A101" s="78"/>
      <c r="B101" s="80"/>
      <c r="C101" s="80"/>
      <c r="D101" s="80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3.5" customHeight="1">
      <c r="A102" s="78"/>
      <c r="B102" s="80"/>
      <c r="C102" s="80"/>
      <c r="D102" s="80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3.5" customHeight="1">
      <c r="A103" s="78"/>
      <c r="B103" s="80"/>
      <c r="C103" s="80"/>
      <c r="D103" s="80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3.5" customHeight="1">
      <c r="A104" s="78"/>
      <c r="B104" s="80"/>
      <c r="C104" s="80"/>
      <c r="D104" s="80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3.5" customHeight="1">
      <c r="A105" s="78"/>
      <c r="B105" s="80"/>
      <c r="C105" s="80"/>
      <c r="D105" s="80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3.5" customHeight="1">
      <c r="A106" s="78"/>
      <c r="B106" s="80"/>
      <c r="C106" s="80"/>
      <c r="D106" s="80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3.5" customHeight="1">
      <c r="A107" s="78"/>
      <c r="B107" s="80"/>
      <c r="C107" s="80"/>
      <c r="D107" s="80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3.5" customHeight="1">
      <c r="A108" s="78"/>
      <c r="B108" s="80"/>
      <c r="C108" s="80"/>
      <c r="D108" s="80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3.5" customHeight="1">
      <c r="A109" s="78"/>
      <c r="B109" s="80"/>
      <c r="C109" s="80"/>
      <c r="D109" s="80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3.5" customHeight="1">
      <c r="A110" s="78"/>
      <c r="B110" s="80"/>
      <c r="C110" s="80"/>
      <c r="D110" s="80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3.5" customHeight="1">
      <c r="A111" s="78"/>
      <c r="B111" s="80"/>
      <c r="C111" s="80"/>
      <c r="D111" s="80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0" customHeight="1">
      <c r="A112" s="78"/>
      <c r="B112" s="80"/>
      <c r="C112" s="80"/>
      <c r="D112" s="80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0" customHeight="1">
      <c r="A113" s="78"/>
      <c r="B113" s="80"/>
      <c r="C113" s="80"/>
      <c r="D113" s="80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0" customHeight="1">
      <c r="A114" s="78"/>
      <c r="B114" s="80"/>
      <c r="C114" s="80"/>
      <c r="D114" s="80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0" customHeight="1">
      <c r="A115" s="78"/>
      <c r="B115" s="80"/>
      <c r="C115" s="80"/>
      <c r="D115" s="80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0" customHeight="1">
      <c r="A116" s="78"/>
      <c r="B116" s="80"/>
      <c r="C116" s="80"/>
      <c r="D116" s="80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0" customHeight="1">
      <c r="A117" s="78"/>
      <c r="B117" s="80"/>
      <c r="C117" s="80"/>
      <c r="D117" s="80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0" customHeight="1">
      <c r="A118" s="78"/>
      <c r="B118" s="80"/>
      <c r="C118" s="80"/>
      <c r="D118" s="80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0" customHeight="1">
      <c r="A119" s="78"/>
      <c r="B119" s="80"/>
      <c r="C119" s="80"/>
      <c r="D119" s="80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0" customHeight="1">
      <c r="A120" s="78"/>
      <c r="B120" s="80"/>
      <c r="C120" s="80"/>
      <c r="D120" s="80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0" customHeight="1">
      <c r="A121" s="78"/>
      <c r="B121" s="80"/>
      <c r="C121" s="80"/>
      <c r="D121" s="80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0" customHeight="1">
      <c r="A122" s="78"/>
      <c r="B122" s="80"/>
      <c r="C122" s="80"/>
      <c r="D122" s="80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0" customHeight="1">
      <c r="A123" s="78"/>
      <c r="B123" s="80"/>
      <c r="C123" s="80"/>
      <c r="D123" s="80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0" customHeight="1">
      <c r="A124" s="78"/>
      <c r="B124" s="80"/>
      <c r="C124" s="80"/>
      <c r="D124" s="80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0" customHeight="1">
      <c r="A125" s="78"/>
      <c r="B125" s="80"/>
      <c r="C125" s="80"/>
      <c r="D125" s="80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0" customHeight="1">
      <c r="A126" s="78"/>
      <c r="B126" s="80"/>
      <c r="C126" s="80"/>
      <c r="D126" s="80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0" customHeight="1">
      <c r="A127" s="78"/>
      <c r="B127" s="80"/>
      <c r="C127" s="80"/>
      <c r="D127" s="80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0" customHeight="1">
      <c r="A128" s="78"/>
      <c r="B128" s="80"/>
      <c r="C128" s="80"/>
      <c r="D128" s="80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0" customHeight="1">
      <c r="A129" s="78"/>
      <c r="B129" s="80"/>
      <c r="C129" s="80"/>
      <c r="D129" s="80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3.5" customHeight="1">
      <c r="A130" s="78"/>
      <c r="B130" s="80"/>
      <c r="C130" s="80"/>
      <c r="D130" s="80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3.5" customHeight="1">
      <c r="A131" s="81"/>
      <c r="B131" s="82"/>
      <c r="C131" s="82"/>
      <c r="D131" s="83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3.5" customHeight="1">
      <c r="A132" s="81"/>
      <c r="B132" s="82"/>
      <c r="C132" s="82"/>
      <c r="D132" s="83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3.5" customHeight="1">
      <c r="A133" s="81"/>
      <c r="B133" s="82"/>
      <c r="C133" s="82"/>
      <c r="D133" s="83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3.5" customHeight="1">
      <c r="A134" s="81"/>
      <c r="B134" s="82"/>
      <c r="C134" s="82"/>
      <c r="D134" s="83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3.5" customHeight="1">
      <c r="A135" s="81"/>
      <c r="B135" s="82"/>
      <c r="C135" s="82"/>
      <c r="D135" s="83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3.5" customHeight="1">
      <c r="A136" s="81"/>
      <c r="B136" s="82"/>
      <c r="C136" s="82"/>
      <c r="D136" s="84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3.5" customHeight="1">
      <c r="A137" s="81"/>
      <c r="B137" s="82"/>
      <c r="C137" s="82"/>
      <c r="D137" s="83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3.5" customHeight="1">
      <c r="A138" s="81"/>
      <c r="B138" s="82"/>
      <c r="C138" s="82"/>
      <c r="D138" s="83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3.5" customHeight="1">
      <c r="A139" s="81"/>
      <c r="B139" s="82"/>
      <c r="C139" s="82"/>
      <c r="D139" s="84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3.5" customHeight="1">
      <c r="A140" s="81"/>
      <c r="B140" s="82"/>
      <c r="C140" s="82"/>
      <c r="D140" s="83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3.5" customHeight="1">
      <c r="A141" s="81"/>
      <c r="B141" s="82"/>
      <c r="C141" s="82"/>
      <c r="D141" s="84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3.5" customHeight="1">
      <c r="A142" s="81"/>
      <c r="B142" s="82"/>
      <c r="C142" s="82"/>
      <c r="D142" s="84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3.5" customHeight="1">
      <c r="A143" s="81"/>
      <c r="B143" s="85"/>
      <c r="C143" s="85"/>
      <c r="D143" s="86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3.5" customHeight="1">
      <c r="A144" s="81"/>
      <c r="B144" s="82"/>
      <c r="C144" s="82"/>
      <c r="D144" s="83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3.5" customHeight="1">
      <c r="A145" s="81"/>
      <c r="B145" s="82"/>
      <c r="C145" s="82"/>
      <c r="D145" s="83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3.5" customHeight="1">
      <c r="A146" s="81"/>
      <c r="B146" s="82"/>
      <c r="C146" s="82"/>
      <c r="D146" s="83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3.5" customHeight="1">
      <c r="A147" s="81"/>
      <c r="B147" s="82"/>
      <c r="C147" s="82"/>
      <c r="D147" s="83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3.5" customHeight="1">
      <c r="A148" s="81"/>
      <c r="B148" s="82"/>
      <c r="C148" s="82"/>
      <c r="D148" s="83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3.5" customHeight="1">
      <c r="A149" s="81"/>
      <c r="B149" s="82"/>
      <c r="C149" s="82"/>
      <c r="D149" s="83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3.5" customHeight="1">
      <c r="A150" s="81"/>
      <c r="B150" s="82"/>
      <c r="C150" s="82"/>
      <c r="D150" s="84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3.5" customHeight="1">
      <c r="A151" s="81"/>
      <c r="B151" s="82"/>
      <c r="C151" s="82"/>
      <c r="D151" s="83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3.5" customHeight="1">
      <c r="A152" s="81"/>
      <c r="B152" s="82"/>
      <c r="C152" s="82"/>
      <c r="D152" s="83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3.5" customHeight="1">
      <c r="A153" s="81"/>
      <c r="B153" s="82"/>
      <c r="C153" s="82"/>
      <c r="D153" s="83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3.5" customHeight="1">
      <c r="A154" s="81"/>
      <c r="B154" s="82"/>
      <c r="C154" s="82"/>
      <c r="D154" s="84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3.5" customHeight="1">
      <c r="A155" s="87"/>
      <c r="B155" s="88"/>
      <c r="C155" s="89"/>
      <c r="D155" s="90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3.5" customHeight="1">
      <c r="A156" s="87"/>
      <c r="B156" s="88"/>
      <c r="C156" s="89"/>
      <c r="D156" s="90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3.5" customHeight="1">
      <c r="A157" s="87"/>
      <c r="B157" s="88"/>
      <c r="C157" s="89"/>
      <c r="D157" s="90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3.5" customHeight="1">
      <c r="A158" s="87"/>
      <c r="B158" s="88"/>
      <c r="C158" s="89"/>
      <c r="D158" s="90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3.5" customHeight="1">
      <c r="A159" s="87"/>
      <c r="B159" s="88"/>
      <c r="C159" s="89"/>
      <c r="D159" s="90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3.5" customHeight="1">
      <c r="A160" s="87"/>
      <c r="B160" s="88"/>
      <c r="C160" s="89"/>
      <c r="D160" s="90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3.5" customHeight="1">
      <c r="A161" s="87"/>
      <c r="B161" s="88"/>
      <c r="C161" s="89"/>
      <c r="D161" s="90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3.5" customHeight="1">
      <c r="A162" s="87"/>
      <c r="B162" s="88"/>
      <c r="C162" s="89"/>
      <c r="D162" s="90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3.5" customHeight="1">
      <c r="A163" s="87"/>
      <c r="B163" s="88"/>
      <c r="C163" s="89"/>
      <c r="D163" s="90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3.5" customHeight="1">
      <c r="A164" s="87"/>
      <c r="B164" s="88"/>
      <c r="C164" s="89"/>
      <c r="D164" s="90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3.5" customHeight="1">
      <c r="A165" s="87"/>
      <c r="B165" s="88"/>
      <c r="C165" s="91"/>
      <c r="D165" s="92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3.5" customHeight="1">
      <c r="A166" s="87"/>
      <c r="B166" s="88"/>
      <c r="C166" s="91"/>
      <c r="D166" s="92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3.5" customHeight="1">
      <c r="A167" s="87"/>
      <c r="B167" s="88"/>
      <c r="C167" s="91"/>
      <c r="D167" s="92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3.5" customHeight="1">
      <c r="A168" s="87"/>
      <c r="B168" s="88"/>
      <c r="C168" s="91"/>
      <c r="D168" s="92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3.5" customHeight="1">
      <c r="A169" s="87">
        <v>146.0</v>
      </c>
      <c r="B169" s="88"/>
      <c r="C169" s="91"/>
      <c r="D169" s="92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3.5" customHeight="1">
      <c r="A170" s="87">
        <v>147.0</v>
      </c>
      <c r="B170" s="88"/>
      <c r="C170" s="91"/>
      <c r="D170" s="92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3.5" customHeight="1">
      <c r="A171" s="87">
        <v>148.0</v>
      </c>
      <c r="B171" s="88"/>
      <c r="C171" s="91"/>
      <c r="D171" s="92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3.5" customHeight="1">
      <c r="A172" s="87">
        <v>149.0</v>
      </c>
      <c r="B172" s="88"/>
      <c r="C172" s="91"/>
      <c r="D172" s="92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3.5" customHeight="1">
      <c r="A173" s="87">
        <v>150.0</v>
      </c>
      <c r="B173" s="88"/>
      <c r="C173" s="91"/>
      <c r="D173" s="92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3.5" customHeight="1">
      <c r="A174" s="87">
        <v>151.0</v>
      </c>
      <c r="B174" s="93"/>
      <c r="C174" s="91"/>
      <c r="D174" s="92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3.5" customHeight="1">
      <c r="A175" s="87">
        <v>152.0</v>
      </c>
      <c r="B175" s="88"/>
      <c r="C175" s="91"/>
      <c r="D175" s="92"/>
      <c r="E175" s="33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6.5" customHeight="1">
      <c r="A176" s="87">
        <v>153.0</v>
      </c>
      <c r="B176" s="88"/>
      <c r="C176" s="91"/>
      <c r="D176" s="92"/>
      <c r="E176" s="33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80.25" customHeight="1">
      <c r="A177" s="94"/>
      <c r="B177" s="95" t="s">
        <v>104</v>
      </c>
      <c r="C177" s="75"/>
      <c r="D177" s="67">
        <f>COUNTA(D19:D176)</f>
        <v>35</v>
      </c>
      <c r="E177" s="96" t="s">
        <v>107</v>
      </c>
      <c r="F177" s="97" t="str">
        <f>COUNTIF(#REF!,"3")</f>
        <v>#REF!</v>
      </c>
      <c r="G177" s="97" t="s">
        <v>108</v>
      </c>
      <c r="H177" s="96" t="str">
        <f>COUNTIF(#REF!,"2")</f>
        <v>#REF!</v>
      </c>
      <c r="I177" s="97" t="s">
        <v>109</v>
      </c>
      <c r="J177" s="96" t="str">
        <f>COUNTIF(#REF!,"1")</f>
        <v>#REF!</v>
      </c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</row>
    <row r="178" ht="75.75" customHeight="1">
      <c r="A178" s="98"/>
      <c r="B178" s="67" t="s">
        <v>105</v>
      </c>
      <c r="C178" s="3"/>
      <c r="D178" s="67" t="str">
        <f>COUNTIF(#REF!,"&gt;0")</f>
        <v>#REF!</v>
      </c>
      <c r="E178" s="99" t="s">
        <v>106</v>
      </c>
      <c r="F178" s="100" t="str">
        <f>F177/D178*100</f>
        <v>#REF!</v>
      </c>
      <c r="G178" s="101" t="s">
        <v>110</v>
      </c>
      <c r="H178" s="100" t="str">
        <f>H177/D178*100</f>
        <v>#REF!</v>
      </c>
      <c r="I178" s="101" t="s">
        <v>111</v>
      </c>
      <c r="J178" s="100" t="str">
        <f>J177/D178*100</f>
        <v>#REF!</v>
      </c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21.0" customHeight="1">
      <c r="A179" s="1"/>
      <c r="B179" s="1"/>
      <c r="C179" s="33"/>
      <c r="D179" s="102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3.5" customHeight="1">
      <c r="A180" s="1"/>
      <c r="B180" s="1"/>
      <c r="C180" s="33"/>
      <c r="D180" s="102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3.5" customHeight="1">
      <c r="A181" s="1"/>
      <c r="B181" s="1"/>
      <c r="C181" s="33"/>
      <c r="D181" s="102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3.5" customHeight="1">
      <c r="A182" s="1"/>
      <c r="B182" s="1"/>
      <c r="C182" s="33"/>
      <c r="D182" s="102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3.5" customHeight="1">
      <c r="A183" s="1"/>
      <c r="B183" s="1"/>
      <c r="C183" s="33"/>
      <c r="D183" s="102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3.5" customHeight="1">
      <c r="A184" s="1"/>
      <c r="B184" s="1"/>
      <c r="C184" s="33"/>
      <c r="D184" s="102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3.5" customHeight="1">
      <c r="A185" s="1"/>
      <c r="B185" s="1"/>
      <c r="C185" s="33"/>
      <c r="D185" s="102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3.5" customHeight="1">
      <c r="A186" s="1"/>
      <c r="B186" s="1"/>
      <c r="C186" s="33"/>
      <c r="D186" s="102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3.5" customHeight="1">
      <c r="A187" s="1"/>
      <c r="B187" s="1"/>
      <c r="C187" s="33"/>
      <c r="D187" s="102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3.5" customHeight="1">
      <c r="A188" s="1"/>
      <c r="B188" s="1"/>
      <c r="C188" s="33"/>
      <c r="D188" s="102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3.5" customHeight="1">
      <c r="A189" s="1"/>
      <c r="B189" s="1"/>
      <c r="C189" s="33"/>
      <c r="D189" s="102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3.5" customHeight="1">
      <c r="A190" s="1"/>
      <c r="B190" s="1"/>
      <c r="C190" s="33"/>
      <c r="D190" s="102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3.5" customHeight="1">
      <c r="A191" s="1"/>
      <c r="B191" s="1"/>
      <c r="C191" s="33"/>
      <c r="D191" s="102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3.5" customHeight="1">
      <c r="A192" s="1"/>
      <c r="B192" s="1"/>
      <c r="C192" s="33"/>
      <c r="D192" s="102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3.5" customHeight="1">
      <c r="A193" s="1"/>
      <c r="B193" s="1"/>
      <c r="C193" s="33"/>
      <c r="D193" s="102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3.5" customHeight="1">
      <c r="A194" s="1"/>
      <c r="B194" s="1"/>
      <c r="C194" s="33"/>
      <c r="D194" s="102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3.5" customHeight="1">
      <c r="A195" s="1"/>
      <c r="B195" s="1"/>
      <c r="C195" s="33"/>
      <c r="D195" s="102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3.5" customHeight="1">
      <c r="A196" s="1"/>
      <c r="B196" s="1"/>
      <c r="C196" s="33"/>
      <c r="D196" s="102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3.5" customHeight="1">
      <c r="A197" s="1"/>
      <c r="B197" s="1"/>
      <c r="C197" s="33"/>
      <c r="D197" s="102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3.5" customHeight="1">
      <c r="A198" s="1"/>
      <c r="B198" s="1"/>
      <c r="C198" s="33"/>
      <c r="D198" s="102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3.5" customHeight="1">
      <c r="A199" s="1"/>
      <c r="B199" s="1"/>
      <c r="C199" s="33"/>
      <c r="D199" s="102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3.5" customHeight="1">
      <c r="A200" s="1"/>
      <c r="B200" s="1"/>
      <c r="C200" s="33"/>
      <c r="D200" s="102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3.5" customHeight="1">
      <c r="A201" s="1"/>
      <c r="B201" s="1"/>
      <c r="C201" s="33"/>
      <c r="D201" s="102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3.5" customHeight="1">
      <c r="A202" s="1"/>
      <c r="B202" s="1"/>
      <c r="C202" s="33"/>
      <c r="D202" s="102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3.5" customHeight="1">
      <c r="A203" s="1"/>
      <c r="B203" s="1"/>
      <c r="C203" s="33"/>
      <c r="D203" s="102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3.5" customHeight="1">
      <c r="A204" s="1"/>
      <c r="B204" s="1"/>
      <c r="C204" s="33"/>
      <c r="D204" s="102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3.5" customHeight="1">
      <c r="A205" s="1"/>
      <c r="B205" s="1"/>
      <c r="C205" s="33"/>
      <c r="D205" s="102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3.5" customHeight="1">
      <c r="A206" s="1"/>
      <c r="B206" s="1"/>
      <c r="C206" s="33"/>
      <c r="D206" s="102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3.5" customHeight="1">
      <c r="A207" s="1"/>
      <c r="B207" s="1"/>
      <c r="C207" s="33"/>
      <c r="D207" s="102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3.5" customHeight="1">
      <c r="A208" s="1"/>
      <c r="B208" s="1"/>
      <c r="C208" s="33"/>
      <c r="D208" s="102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3.5" customHeight="1">
      <c r="A209" s="1"/>
      <c r="B209" s="1"/>
      <c r="C209" s="33"/>
      <c r="D209" s="102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3.5" customHeight="1">
      <c r="A210" s="1"/>
      <c r="B210" s="1"/>
      <c r="C210" s="33"/>
      <c r="D210" s="102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3.5" customHeight="1">
      <c r="A211" s="1"/>
      <c r="B211" s="1"/>
      <c r="C211" s="33"/>
      <c r="D211" s="102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3.5" customHeight="1">
      <c r="A212" s="1"/>
      <c r="B212" s="1"/>
      <c r="C212" s="33"/>
      <c r="D212" s="102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3.5" customHeight="1">
      <c r="A213" s="1"/>
      <c r="B213" s="1"/>
      <c r="C213" s="33"/>
      <c r="D213" s="102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3.5" customHeight="1">
      <c r="A214" s="1"/>
      <c r="B214" s="1"/>
      <c r="C214" s="33"/>
      <c r="D214" s="102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3.5" customHeight="1">
      <c r="A215" s="1"/>
      <c r="B215" s="1"/>
      <c r="C215" s="33"/>
      <c r="D215" s="102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3.5" customHeight="1">
      <c r="A216" s="1"/>
      <c r="B216" s="1"/>
      <c r="C216" s="33"/>
      <c r="D216" s="102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3.5" customHeight="1">
      <c r="A217" s="1"/>
      <c r="B217" s="1"/>
      <c r="C217" s="33"/>
      <c r="D217" s="102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3.5" customHeight="1">
      <c r="A218" s="1"/>
      <c r="B218" s="1"/>
      <c r="C218" s="33"/>
      <c r="D218" s="102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3.5" customHeight="1">
      <c r="A219" s="1"/>
      <c r="B219" s="1"/>
      <c r="C219" s="33"/>
      <c r="D219" s="102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3.5" customHeight="1">
      <c r="A220" s="1"/>
      <c r="B220" s="1"/>
      <c r="C220" s="33"/>
      <c r="D220" s="102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3.5" customHeight="1">
      <c r="A221" s="1"/>
      <c r="B221" s="1"/>
      <c r="C221" s="33"/>
      <c r="D221" s="102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3.5" customHeight="1">
      <c r="A222" s="1"/>
      <c r="B222" s="1"/>
      <c r="C222" s="33"/>
      <c r="D222" s="102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3.5" customHeight="1">
      <c r="A223" s="1"/>
      <c r="B223" s="1"/>
      <c r="C223" s="33"/>
      <c r="D223" s="102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3.5" customHeight="1">
      <c r="A224" s="1"/>
      <c r="B224" s="1"/>
      <c r="C224" s="33"/>
      <c r="D224" s="102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3.5" customHeight="1">
      <c r="A225" s="1"/>
      <c r="B225" s="1"/>
      <c r="C225" s="33"/>
      <c r="D225" s="102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3.5" customHeight="1">
      <c r="A226" s="1"/>
      <c r="B226" s="1"/>
      <c r="C226" s="33"/>
      <c r="D226" s="102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3.5" customHeight="1">
      <c r="A227" s="1"/>
      <c r="B227" s="1"/>
      <c r="C227" s="33"/>
      <c r="D227" s="102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3.5" customHeight="1">
      <c r="A228" s="1"/>
      <c r="B228" s="1"/>
      <c r="C228" s="33"/>
      <c r="D228" s="102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3.5" customHeight="1">
      <c r="A229" s="1"/>
      <c r="B229" s="1"/>
      <c r="C229" s="33"/>
      <c r="D229" s="102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3.5" customHeight="1">
      <c r="A230" s="1"/>
      <c r="B230" s="1"/>
      <c r="C230" s="33"/>
      <c r="D230" s="102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3.5" customHeight="1">
      <c r="A231" s="1"/>
      <c r="B231" s="1"/>
      <c r="C231" s="33"/>
      <c r="D231" s="102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3.5" customHeight="1">
      <c r="A232" s="1"/>
      <c r="B232" s="1"/>
      <c r="C232" s="33"/>
      <c r="D232" s="102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3.5" customHeight="1">
      <c r="A233" s="1"/>
      <c r="B233" s="1"/>
      <c r="C233" s="33"/>
      <c r="D233" s="102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3.5" customHeight="1">
      <c r="A234" s="1"/>
      <c r="B234" s="1"/>
      <c r="C234" s="33"/>
      <c r="D234" s="102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3.5" customHeight="1">
      <c r="A235" s="1"/>
      <c r="B235" s="1"/>
      <c r="C235" s="33"/>
      <c r="D235" s="102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3.5" customHeight="1">
      <c r="A236" s="1"/>
      <c r="B236" s="1"/>
      <c r="C236" s="33"/>
      <c r="D236" s="102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3.5" customHeight="1">
      <c r="A237" s="1"/>
      <c r="B237" s="1"/>
      <c r="C237" s="33"/>
      <c r="D237" s="102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3.5" customHeight="1">
      <c r="A238" s="1"/>
      <c r="B238" s="1"/>
      <c r="C238" s="33"/>
      <c r="D238" s="102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3.5" customHeight="1">
      <c r="A239" s="1"/>
      <c r="B239" s="1"/>
      <c r="C239" s="33"/>
      <c r="D239" s="102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3.5" customHeight="1">
      <c r="A240" s="1"/>
      <c r="B240" s="1"/>
      <c r="C240" s="33"/>
      <c r="D240" s="102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3.5" customHeight="1">
      <c r="A241" s="1"/>
      <c r="B241" s="1"/>
      <c r="C241" s="33"/>
      <c r="D241" s="102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3.5" customHeight="1">
      <c r="A242" s="1"/>
      <c r="B242" s="1"/>
      <c r="C242" s="33"/>
      <c r="D242" s="102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3.5" customHeight="1">
      <c r="A243" s="1"/>
      <c r="B243" s="1"/>
      <c r="C243" s="33"/>
      <c r="D243" s="102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3.5" customHeight="1">
      <c r="A244" s="1"/>
      <c r="B244" s="1"/>
      <c r="C244" s="33"/>
      <c r="D244" s="102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3.5" customHeight="1">
      <c r="A245" s="1"/>
      <c r="B245" s="1"/>
      <c r="C245" s="33"/>
      <c r="D245" s="102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3.5" customHeight="1">
      <c r="A246" s="1"/>
      <c r="B246" s="1"/>
      <c r="C246" s="33"/>
      <c r="D246" s="102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3.5" customHeight="1">
      <c r="A247" s="1"/>
      <c r="B247" s="1"/>
      <c r="C247" s="33"/>
      <c r="D247" s="102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3.5" customHeight="1">
      <c r="A248" s="1"/>
      <c r="B248" s="1"/>
      <c r="C248" s="33"/>
      <c r="D248" s="102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3.5" customHeight="1">
      <c r="A249" s="1"/>
      <c r="B249" s="1"/>
      <c r="C249" s="33"/>
      <c r="D249" s="102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3.5" customHeight="1">
      <c r="A250" s="1"/>
      <c r="B250" s="1"/>
      <c r="C250" s="33"/>
      <c r="D250" s="102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3.5" customHeight="1">
      <c r="A251" s="1"/>
      <c r="B251" s="1"/>
      <c r="C251" s="33"/>
      <c r="D251" s="102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3.5" customHeight="1">
      <c r="A252" s="1"/>
      <c r="B252" s="1"/>
      <c r="C252" s="33"/>
      <c r="D252" s="102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3.5" customHeight="1">
      <c r="A253" s="1"/>
      <c r="B253" s="1"/>
      <c r="C253" s="33"/>
      <c r="D253" s="102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3.5" customHeight="1">
      <c r="A254" s="1"/>
      <c r="B254" s="1"/>
      <c r="C254" s="33"/>
      <c r="D254" s="102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3.5" customHeight="1">
      <c r="A255" s="1"/>
      <c r="B255" s="1"/>
      <c r="C255" s="33"/>
      <c r="D255" s="102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3.5" customHeight="1">
      <c r="A256" s="1"/>
      <c r="B256" s="1"/>
      <c r="C256" s="33"/>
      <c r="D256" s="102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3.5" customHeight="1">
      <c r="A257" s="1"/>
      <c r="B257" s="1"/>
      <c r="C257" s="33"/>
      <c r="D257" s="102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3.5" customHeight="1">
      <c r="A258" s="1"/>
      <c r="B258" s="1"/>
      <c r="C258" s="33"/>
      <c r="D258" s="102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3.5" customHeight="1">
      <c r="A259" s="1"/>
      <c r="B259" s="1"/>
      <c r="C259" s="33"/>
      <c r="D259" s="102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3.5" customHeight="1">
      <c r="A260" s="1"/>
      <c r="B260" s="1"/>
      <c r="C260" s="33"/>
      <c r="D260" s="102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3.5" customHeight="1">
      <c r="A261" s="1"/>
      <c r="B261" s="1"/>
      <c r="C261" s="33"/>
      <c r="D261" s="102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3.5" customHeight="1">
      <c r="A262" s="1"/>
      <c r="B262" s="1"/>
      <c r="C262" s="33"/>
      <c r="D262" s="102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3.5" customHeight="1">
      <c r="A263" s="1"/>
      <c r="B263" s="1"/>
      <c r="C263" s="33"/>
      <c r="D263" s="102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3.5" customHeight="1">
      <c r="A264" s="1"/>
      <c r="B264" s="1"/>
      <c r="C264" s="33"/>
      <c r="D264" s="102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3.5" customHeight="1">
      <c r="A265" s="1"/>
      <c r="B265" s="1"/>
      <c r="C265" s="33"/>
      <c r="D265" s="102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3.5" customHeight="1">
      <c r="A266" s="1"/>
      <c r="B266" s="1"/>
      <c r="C266" s="33"/>
      <c r="D266" s="102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3.5" customHeight="1">
      <c r="A267" s="1"/>
      <c r="B267" s="1"/>
      <c r="C267" s="33"/>
      <c r="D267" s="102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3.5" customHeight="1">
      <c r="A268" s="1"/>
      <c r="B268" s="1"/>
      <c r="C268" s="33"/>
      <c r="D268" s="102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3.5" customHeight="1">
      <c r="A269" s="1"/>
      <c r="B269" s="1"/>
      <c r="C269" s="33"/>
      <c r="D269" s="102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3.5" customHeight="1">
      <c r="A270" s="1"/>
      <c r="B270" s="1"/>
      <c r="C270" s="33"/>
      <c r="D270" s="102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3.5" customHeight="1">
      <c r="A271" s="1"/>
      <c r="B271" s="1"/>
      <c r="C271" s="33"/>
      <c r="D271" s="102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3.5" customHeight="1">
      <c r="A272" s="1"/>
      <c r="B272" s="1"/>
      <c r="C272" s="33"/>
      <c r="D272" s="102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3.5" customHeight="1">
      <c r="A273" s="1"/>
      <c r="B273" s="1"/>
      <c r="C273" s="33"/>
      <c r="D273" s="102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3.5" customHeight="1">
      <c r="A274" s="1"/>
      <c r="B274" s="1"/>
      <c r="C274" s="33"/>
      <c r="D274" s="102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3.5" customHeight="1">
      <c r="A275" s="1"/>
      <c r="B275" s="1"/>
      <c r="C275" s="33"/>
      <c r="D275" s="102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3.5" customHeight="1">
      <c r="A276" s="1"/>
      <c r="B276" s="1"/>
      <c r="C276" s="33"/>
      <c r="D276" s="102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3.5" customHeight="1">
      <c r="A277" s="1"/>
      <c r="B277" s="1"/>
      <c r="C277" s="33"/>
      <c r="D277" s="102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3.5" customHeight="1">
      <c r="A278" s="1"/>
      <c r="B278" s="1"/>
      <c r="C278" s="33"/>
      <c r="D278" s="102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3.5" customHeight="1">
      <c r="A279" s="1"/>
      <c r="B279" s="1"/>
      <c r="C279" s="33"/>
      <c r="D279" s="102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3.5" customHeight="1">
      <c r="A280" s="1"/>
      <c r="B280" s="1"/>
      <c r="C280" s="33"/>
      <c r="D280" s="102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3.5" customHeight="1">
      <c r="A281" s="1"/>
      <c r="B281" s="1"/>
      <c r="C281" s="33"/>
      <c r="D281" s="102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3.5" customHeight="1">
      <c r="A282" s="1"/>
      <c r="B282" s="1"/>
      <c r="C282" s="33"/>
      <c r="D282" s="102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3.5" customHeight="1">
      <c r="A283" s="1"/>
      <c r="B283" s="1"/>
      <c r="C283" s="33"/>
      <c r="D283" s="102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3.5" customHeight="1">
      <c r="A284" s="1"/>
      <c r="B284" s="1"/>
      <c r="C284" s="33"/>
      <c r="D284" s="102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3.5" customHeight="1">
      <c r="A285" s="1"/>
      <c r="B285" s="1"/>
      <c r="C285" s="33"/>
      <c r="D285" s="102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3.5" customHeight="1">
      <c r="A286" s="1"/>
      <c r="B286" s="1"/>
      <c r="C286" s="33"/>
      <c r="D286" s="102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3.5" customHeight="1">
      <c r="A287" s="1"/>
      <c r="B287" s="1"/>
      <c r="C287" s="33"/>
      <c r="D287" s="102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3.5" customHeight="1">
      <c r="A288" s="1"/>
      <c r="B288" s="1"/>
      <c r="C288" s="33"/>
      <c r="D288" s="102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3.5" customHeight="1">
      <c r="A289" s="1"/>
      <c r="B289" s="1"/>
      <c r="C289" s="33"/>
      <c r="D289" s="102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3.5" customHeight="1">
      <c r="A290" s="1"/>
      <c r="B290" s="1"/>
      <c r="C290" s="33"/>
      <c r="D290" s="102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3.5" customHeight="1">
      <c r="A291" s="1"/>
      <c r="B291" s="1"/>
      <c r="C291" s="33"/>
      <c r="D291" s="102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3.5" customHeight="1">
      <c r="A292" s="1"/>
      <c r="B292" s="1"/>
      <c r="C292" s="33"/>
      <c r="D292" s="102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3.5" customHeight="1">
      <c r="A293" s="1"/>
      <c r="B293" s="1"/>
      <c r="C293" s="33"/>
      <c r="D293" s="102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3.5" customHeight="1">
      <c r="A294" s="1"/>
      <c r="B294" s="1"/>
      <c r="C294" s="33"/>
      <c r="D294" s="102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3.5" customHeight="1">
      <c r="A295" s="1"/>
      <c r="B295" s="1"/>
      <c r="C295" s="33"/>
      <c r="D295" s="102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3.5" customHeight="1">
      <c r="A296" s="1"/>
      <c r="B296" s="1"/>
      <c r="C296" s="33"/>
      <c r="D296" s="102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3.5" customHeight="1">
      <c r="A297" s="1"/>
      <c r="B297" s="1"/>
      <c r="C297" s="33"/>
      <c r="D297" s="102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3.5" customHeight="1">
      <c r="A298" s="1"/>
      <c r="B298" s="1"/>
      <c r="C298" s="33"/>
      <c r="D298" s="102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3.5" customHeight="1">
      <c r="A299" s="1"/>
      <c r="B299" s="1"/>
      <c r="C299" s="33"/>
      <c r="D299" s="102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3.5" customHeight="1">
      <c r="A300" s="1"/>
      <c r="B300" s="1"/>
      <c r="C300" s="33"/>
      <c r="D300" s="102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3.5" customHeight="1">
      <c r="A301" s="1"/>
      <c r="B301" s="1"/>
      <c r="C301" s="33"/>
      <c r="D301" s="102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3.5" customHeight="1">
      <c r="A302" s="1"/>
      <c r="B302" s="1"/>
      <c r="C302" s="33"/>
      <c r="D302" s="102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3.5" customHeight="1">
      <c r="A303" s="1"/>
      <c r="B303" s="1"/>
      <c r="C303" s="33"/>
      <c r="D303" s="102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3.5" customHeight="1">
      <c r="A304" s="1"/>
      <c r="B304" s="1"/>
      <c r="C304" s="33"/>
      <c r="D304" s="102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3.5" customHeight="1">
      <c r="A305" s="1"/>
      <c r="B305" s="1"/>
      <c r="C305" s="33"/>
      <c r="D305" s="102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3.5" customHeight="1">
      <c r="A306" s="1"/>
      <c r="B306" s="1"/>
      <c r="C306" s="33"/>
      <c r="D306" s="102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3.5" customHeight="1">
      <c r="A307" s="1"/>
      <c r="B307" s="1"/>
      <c r="C307" s="33"/>
      <c r="D307" s="102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3.5" customHeight="1">
      <c r="A308" s="1"/>
      <c r="B308" s="1"/>
      <c r="C308" s="33"/>
      <c r="D308" s="102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3.5" customHeight="1">
      <c r="A309" s="1"/>
      <c r="B309" s="1"/>
      <c r="C309" s="33"/>
      <c r="D309" s="102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3.5" customHeight="1">
      <c r="A310" s="1"/>
      <c r="B310" s="1"/>
      <c r="C310" s="33"/>
      <c r="D310" s="102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3.5" customHeight="1">
      <c r="A311" s="1"/>
      <c r="B311" s="1"/>
      <c r="C311" s="33"/>
      <c r="D311" s="102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3.5" customHeight="1">
      <c r="A312" s="1"/>
      <c r="B312" s="1"/>
      <c r="C312" s="33"/>
      <c r="D312" s="102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3.5" customHeight="1">
      <c r="A313" s="1"/>
      <c r="B313" s="1"/>
      <c r="C313" s="33"/>
      <c r="D313" s="102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3.5" customHeight="1">
      <c r="A314" s="1"/>
      <c r="B314" s="1"/>
      <c r="C314" s="33"/>
      <c r="D314" s="102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3.5" customHeight="1">
      <c r="A315" s="1"/>
      <c r="B315" s="1"/>
      <c r="C315" s="33"/>
      <c r="D315" s="102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3.5" customHeight="1">
      <c r="A316" s="1"/>
      <c r="B316" s="1"/>
      <c r="C316" s="33"/>
      <c r="D316" s="102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3.5" customHeight="1">
      <c r="A317" s="1"/>
      <c r="B317" s="1"/>
      <c r="C317" s="33"/>
      <c r="D317" s="102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3.5" customHeight="1">
      <c r="A318" s="1"/>
      <c r="B318" s="1"/>
      <c r="C318" s="33"/>
      <c r="D318" s="102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3.5" customHeight="1">
      <c r="A319" s="1"/>
      <c r="B319" s="1"/>
      <c r="C319" s="33"/>
      <c r="D319" s="102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3.5" customHeight="1">
      <c r="A320" s="1"/>
      <c r="B320" s="1"/>
      <c r="C320" s="33"/>
      <c r="D320" s="102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3.5" customHeight="1">
      <c r="A321" s="1"/>
      <c r="B321" s="1"/>
      <c r="C321" s="33"/>
      <c r="D321" s="102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3.5" customHeight="1">
      <c r="A322" s="1"/>
      <c r="B322" s="1"/>
      <c r="C322" s="33"/>
      <c r="D322" s="102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3.5" customHeight="1">
      <c r="A323" s="1"/>
      <c r="B323" s="1"/>
      <c r="C323" s="33"/>
      <c r="D323" s="102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3.5" customHeight="1">
      <c r="A324" s="1"/>
      <c r="B324" s="1"/>
      <c r="C324" s="33"/>
      <c r="D324" s="102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3.5" customHeight="1">
      <c r="A325" s="1"/>
      <c r="B325" s="1"/>
      <c r="C325" s="33"/>
      <c r="D325" s="102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3.5" customHeight="1">
      <c r="A326" s="1"/>
      <c r="B326" s="1"/>
      <c r="C326" s="33"/>
      <c r="D326" s="102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3.5" customHeight="1">
      <c r="A327" s="1"/>
      <c r="B327" s="1"/>
      <c r="C327" s="33"/>
      <c r="D327" s="102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3.5" customHeight="1">
      <c r="A328" s="1"/>
      <c r="B328" s="1"/>
      <c r="C328" s="33"/>
      <c r="D328" s="102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3.5" customHeight="1">
      <c r="A329" s="1"/>
      <c r="B329" s="1"/>
      <c r="C329" s="33"/>
      <c r="D329" s="102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3.5" customHeight="1">
      <c r="A330" s="1"/>
      <c r="B330" s="1"/>
      <c r="C330" s="33"/>
      <c r="D330" s="102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3.5" customHeight="1">
      <c r="A331" s="1"/>
      <c r="B331" s="1"/>
      <c r="C331" s="33"/>
      <c r="D331" s="102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3.5" customHeight="1">
      <c r="A332" s="1"/>
      <c r="B332" s="1"/>
      <c r="C332" s="33"/>
      <c r="D332" s="102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3.5" customHeight="1">
      <c r="A333" s="1"/>
      <c r="B333" s="1"/>
      <c r="C333" s="33"/>
      <c r="D333" s="102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3.5" customHeight="1">
      <c r="A334" s="1"/>
      <c r="B334" s="1"/>
      <c r="C334" s="33"/>
      <c r="D334" s="102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3.5" customHeight="1">
      <c r="A335" s="1"/>
      <c r="B335" s="1"/>
      <c r="C335" s="33"/>
      <c r="D335" s="102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3.5" customHeight="1">
      <c r="A336" s="1"/>
      <c r="B336" s="1"/>
      <c r="C336" s="33"/>
      <c r="D336" s="102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3.5" customHeight="1">
      <c r="A337" s="1"/>
      <c r="B337" s="1"/>
      <c r="C337" s="33"/>
      <c r="D337" s="102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3.5" customHeight="1">
      <c r="A338" s="1"/>
      <c r="B338" s="1"/>
      <c r="C338" s="33"/>
      <c r="D338" s="102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3.5" customHeight="1">
      <c r="A339" s="1"/>
      <c r="B339" s="1"/>
      <c r="C339" s="33"/>
      <c r="D339" s="102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3.5" customHeight="1">
      <c r="A340" s="1"/>
      <c r="B340" s="1"/>
      <c r="C340" s="33"/>
      <c r="D340" s="102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3.5" customHeight="1">
      <c r="A341" s="1"/>
      <c r="B341" s="1"/>
      <c r="C341" s="33"/>
      <c r="D341" s="102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3.5" customHeight="1">
      <c r="A342" s="1"/>
      <c r="B342" s="1"/>
      <c r="C342" s="33"/>
      <c r="D342" s="102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3.5" customHeight="1">
      <c r="A343" s="1"/>
      <c r="B343" s="1"/>
      <c r="C343" s="33"/>
      <c r="D343" s="102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3.5" customHeight="1">
      <c r="A344" s="1"/>
      <c r="B344" s="1"/>
      <c r="C344" s="33"/>
      <c r="D344" s="102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3.5" customHeight="1">
      <c r="A345" s="1"/>
      <c r="B345" s="1"/>
      <c r="C345" s="33"/>
      <c r="D345" s="102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3.5" customHeight="1">
      <c r="A346" s="1"/>
      <c r="B346" s="1"/>
      <c r="C346" s="33"/>
      <c r="D346" s="102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3.5" customHeight="1">
      <c r="A347" s="1"/>
      <c r="B347" s="1"/>
      <c r="C347" s="33"/>
      <c r="D347" s="102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3.5" customHeight="1">
      <c r="A348" s="1"/>
      <c r="B348" s="1"/>
      <c r="C348" s="33"/>
      <c r="D348" s="102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3.5" customHeight="1">
      <c r="A349" s="1"/>
      <c r="B349" s="1"/>
      <c r="C349" s="33"/>
      <c r="D349" s="102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3.5" customHeight="1">
      <c r="A350" s="1"/>
      <c r="B350" s="1"/>
      <c r="C350" s="33"/>
      <c r="D350" s="102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3.5" customHeight="1">
      <c r="A351" s="1"/>
      <c r="B351" s="1"/>
      <c r="C351" s="33"/>
      <c r="D351" s="102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3.5" customHeight="1">
      <c r="A352" s="1"/>
      <c r="B352" s="1"/>
      <c r="C352" s="33"/>
      <c r="D352" s="102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3.5" customHeight="1">
      <c r="A353" s="1"/>
      <c r="B353" s="1"/>
      <c r="C353" s="33"/>
      <c r="D353" s="102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3.5" customHeight="1">
      <c r="A354" s="1"/>
      <c r="B354" s="1"/>
      <c r="C354" s="33"/>
      <c r="D354" s="102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3.5" customHeight="1">
      <c r="A355" s="1"/>
      <c r="B355" s="1"/>
      <c r="C355" s="33"/>
      <c r="D355" s="102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3.5" customHeight="1">
      <c r="A356" s="1"/>
      <c r="B356" s="1"/>
      <c r="C356" s="33"/>
      <c r="D356" s="102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3.5" customHeight="1">
      <c r="A357" s="1"/>
      <c r="B357" s="1"/>
      <c r="C357" s="33"/>
      <c r="D357" s="102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3.5" customHeight="1">
      <c r="A358" s="1"/>
      <c r="B358" s="1"/>
      <c r="C358" s="33"/>
      <c r="D358" s="102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3.5" customHeight="1">
      <c r="A359" s="1"/>
      <c r="B359" s="1"/>
      <c r="C359" s="33"/>
      <c r="D359" s="102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3.5" customHeight="1">
      <c r="A360" s="1"/>
      <c r="B360" s="1"/>
      <c r="C360" s="33"/>
      <c r="D360" s="102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3.5" customHeight="1">
      <c r="A361" s="1"/>
      <c r="B361" s="1"/>
      <c r="C361" s="33"/>
      <c r="D361" s="102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3.5" customHeight="1">
      <c r="A362" s="1"/>
      <c r="B362" s="1"/>
      <c r="C362" s="33"/>
      <c r="D362" s="102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3.5" customHeight="1">
      <c r="A363" s="1"/>
      <c r="B363" s="1"/>
      <c r="C363" s="33"/>
      <c r="D363" s="102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3.5" customHeight="1">
      <c r="A364" s="1"/>
      <c r="B364" s="1"/>
      <c r="C364" s="33"/>
      <c r="D364" s="102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3.5" customHeight="1">
      <c r="A365" s="1"/>
      <c r="B365" s="1"/>
      <c r="C365" s="33"/>
      <c r="D365" s="102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3.5" customHeight="1">
      <c r="A366" s="1"/>
      <c r="B366" s="1"/>
      <c r="C366" s="33"/>
      <c r="D366" s="102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3.5" customHeight="1">
      <c r="A367" s="1"/>
      <c r="B367" s="1"/>
      <c r="C367" s="33"/>
      <c r="D367" s="102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3.5" customHeight="1">
      <c r="A368" s="1"/>
      <c r="B368" s="1"/>
      <c r="C368" s="33"/>
      <c r="D368" s="102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3.5" customHeight="1">
      <c r="A369" s="1"/>
      <c r="B369" s="1"/>
      <c r="C369" s="33"/>
      <c r="D369" s="102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3.5" customHeight="1">
      <c r="A370" s="1"/>
      <c r="B370" s="1"/>
      <c r="C370" s="33"/>
      <c r="D370" s="102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3.5" customHeight="1">
      <c r="A371" s="1"/>
      <c r="B371" s="1"/>
      <c r="C371" s="33"/>
      <c r="D371" s="102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3.5" customHeight="1">
      <c r="A372" s="1"/>
      <c r="B372" s="1"/>
      <c r="C372" s="33"/>
      <c r="D372" s="102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3.5" customHeight="1">
      <c r="A373" s="1"/>
      <c r="B373" s="1"/>
      <c r="C373" s="33"/>
      <c r="D373" s="102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3.5" customHeight="1">
      <c r="A374" s="1"/>
      <c r="B374" s="1"/>
      <c r="C374" s="33"/>
      <c r="D374" s="102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3.5" customHeight="1">
      <c r="A375" s="1"/>
      <c r="B375" s="1"/>
      <c r="C375" s="33"/>
      <c r="D375" s="102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3.5" customHeight="1">
      <c r="A376" s="1"/>
      <c r="B376" s="1"/>
      <c r="C376" s="33"/>
      <c r="D376" s="102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3.5" customHeight="1">
      <c r="A377" s="1"/>
      <c r="B377" s="1"/>
      <c r="C377" s="33"/>
      <c r="D377" s="102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3.5" customHeight="1">
      <c r="A378" s="1"/>
      <c r="B378" s="1"/>
      <c r="C378" s="33"/>
      <c r="D378" s="102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3.5" customHeight="1">
      <c r="A379" s="1"/>
      <c r="B379" s="1"/>
      <c r="C379" s="33"/>
      <c r="D379" s="102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3.5" customHeight="1">
      <c r="A380" s="1"/>
      <c r="B380" s="1"/>
      <c r="C380" s="33"/>
      <c r="D380" s="102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3.5" customHeight="1">
      <c r="A381" s="1"/>
      <c r="B381" s="1"/>
      <c r="C381" s="33"/>
      <c r="D381" s="102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3.5" customHeight="1">
      <c r="A382" s="1"/>
      <c r="B382" s="1"/>
      <c r="C382" s="33"/>
      <c r="D382" s="102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3.5" customHeight="1">
      <c r="A383" s="1"/>
      <c r="B383" s="1"/>
      <c r="C383" s="33"/>
      <c r="D383" s="102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3.5" customHeight="1">
      <c r="A384" s="1"/>
      <c r="B384" s="1"/>
      <c r="C384" s="33"/>
      <c r="D384" s="102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3.5" customHeight="1">
      <c r="A385" s="1"/>
      <c r="B385" s="1"/>
      <c r="C385" s="33"/>
      <c r="D385" s="102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3.5" customHeight="1">
      <c r="A386" s="1"/>
      <c r="B386" s="1"/>
      <c r="C386" s="33"/>
      <c r="D386" s="102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3.5" customHeight="1">
      <c r="A387" s="1"/>
      <c r="B387" s="1"/>
      <c r="C387" s="33"/>
      <c r="D387" s="102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3.5" customHeight="1">
      <c r="A388" s="1"/>
      <c r="B388" s="1"/>
      <c r="C388" s="33"/>
      <c r="D388" s="102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3.5" customHeight="1">
      <c r="A389" s="1"/>
      <c r="B389" s="1"/>
      <c r="C389" s="33"/>
      <c r="D389" s="102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3.5" customHeight="1">
      <c r="A390" s="1"/>
      <c r="B390" s="1"/>
      <c r="C390" s="33"/>
      <c r="D390" s="102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3.5" customHeight="1">
      <c r="A391" s="1"/>
      <c r="B391" s="1"/>
      <c r="C391" s="33"/>
      <c r="D391" s="102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3.5" customHeight="1">
      <c r="A392" s="1"/>
      <c r="B392" s="1"/>
      <c r="C392" s="33"/>
      <c r="D392" s="102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3.5" customHeight="1">
      <c r="A393" s="1"/>
      <c r="B393" s="1"/>
      <c r="C393" s="33"/>
      <c r="D393" s="102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3.5" customHeight="1">
      <c r="A394" s="1"/>
      <c r="B394" s="1"/>
      <c r="C394" s="33"/>
      <c r="D394" s="102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3.5" customHeight="1">
      <c r="A395" s="1"/>
      <c r="B395" s="1"/>
      <c r="C395" s="33"/>
      <c r="D395" s="102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3.5" customHeight="1">
      <c r="A396" s="1"/>
      <c r="B396" s="1"/>
      <c r="C396" s="33"/>
      <c r="D396" s="102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3.5" customHeight="1">
      <c r="A397" s="1"/>
      <c r="B397" s="1"/>
      <c r="C397" s="33"/>
      <c r="D397" s="102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3.5" customHeight="1">
      <c r="A398" s="1"/>
      <c r="B398" s="1"/>
      <c r="C398" s="33"/>
      <c r="D398" s="102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3.5" customHeight="1">
      <c r="A399" s="1"/>
      <c r="B399" s="1"/>
      <c r="C399" s="33"/>
      <c r="D399" s="102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3.5" customHeight="1">
      <c r="A400" s="1"/>
      <c r="B400" s="1"/>
      <c r="C400" s="33"/>
      <c r="D400" s="102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3.5" customHeight="1">
      <c r="A401" s="1"/>
      <c r="B401" s="1"/>
      <c r="C401" s="33"/>
      <c r="D401" s="102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3.5" customHeight="1">
      <c r="A402" s="1"/>
      <c r="B402" s="1"/>
      <c r="C402" s="33"/>
      <c r="D402" s="102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3.5" customHeight="1">
      <c r="A403" s="1"/>
      <c r="B403" s="1"/>
      <c r="C403" s="33"/>
      <c r="D403" s="102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3.5" customHeight="1">
      <c r="A404" s="1"/>
      <c r="B404" s="1"/>
      <c r="C404" s="33"/>
      <c r="D404" s="102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3.5" customHeight="1">
      <c r="A405" s="1"/>
      <c r="B405" s="1"/>
      <c r="C405" s="33"/>
      <c r="D405" s="102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3.5" customHeight="1">
      <c r="A406" s="1"/>
      <c r="B406" s="1"/>
      <c r="C406" s="33"/>
      <c r="D406" s="102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3.5" customHeight="1">
      <c r="A407" s="1"/>
      <c r="B407" s="1"/>
      <c r="C407" s="33"/>
      <c r="D407" s="102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3.5" customHeight="1">
      <c r="A408" s="1"/>
      <c r="B408" s="1"/>
      <c r="C408" s="33"/>
      <c r="D408" s="102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3.5" customHeight="1">
      <c r="A409" s="1"/>
      <c r="B409" s="1"/>
      <c r="C409" s="33"/>
      <c r="D409" s="102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3.5" customHeight="1">
      <c r="A410" s="1"/>
      <c r="B410" s="1"/>
      <c r="C410" s="33"/>
      <c r="D410" s="102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3.5" customHeight="1">
      <c r="A411" s="1"/>
      <c r="B411" s="1"/>
      <c r="C411" s="33"/>
      <c r="D411" s="102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3.5" customHeight="1">
      <c r="A412" s="1"/>
      <c r="B412" s="1"/>
      <c r="C412" s="33"/>
      <c r="D412" s="102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3.5" customHeight="1">
      <c r="A413" s="1"/>
      <c r="B413" s="1"/>
      <c r="C413" s="33"/>
      <c r="D413" s="102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3.5" customHeight="1">
      <c r="A414" s="1"/>
      <c r="B414" s="1"/>
      <c r="C414" s="33"/>
      <c r="D414" s="102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3.5" customHeight="1">
      <c r="A415" s="1"/>
      <c r="B415" s="1"/>
      <c r="C415" s="33"/>
      <c r="D415" s="102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3.5" customHeight="1">
      <c r="A416" s="1"/>
      <c r="B416" s="1"/>
      <c r="C416" s="33"/>
      <c r="D416" s="102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3.5" customHeight="1">
      <c r="A417" s="1"/>
      <c r="B417" s="1"/>
      <c r="C417" s="33"/>
      <c r="D417" s="102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3.5" customHeight="1">
      <c r="A418" s="1"/>
      <c r="B418" s="1"/>
      <c r="C418" s="33"/>
      <c r="D418" s="102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3.5" customHeight="1">
      <c r="A419" s="1"/>
      <c r="B419" s="1"/>
      <c r="C419" s="33"/>
      <c r="D419" s="102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3.5" customHeight="1">
      <c r="A420" s="1"/>
      <c r="B420" s="1"/>
      <c r="C420" s="33"/>
      <c r="D420" s="102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3.5" customHeight="1">
      <c r="A421" s="1"/>
      <c r="B421" s="1"/>
      <c r="C421" s="33"/>
      <c r="D421" s="102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3.5" customHeight="1">
      <c r="A422" s="1"/>
      <c r="B422" s="1"/>
      <c r="C422" s="33"/>
      <c r="D422" s="102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3.5" customHeight="1">
      <c r="A423" s="1"/>
      <c r="B423" s="1"/>
      <c r="C423" s="33"/>
      <c r="D423" s="102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3.5" customHeight="1">
      <c r="A424" s="1"/>
      <c r="B424" s="1"/>
      <c r="C424" s="33"/>
      <c r="D424" s="102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3.5" customHeight="1">
      <c r="A425" s="1"/>
      <c r="B425" s="1"/>
      <c r="C425" s="33"/>
      <c r="D425" s="102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3.5" customHeight="1">
      <c r="A426" s="1"/>
      <c r="B426" s="1"/>
      <c r="C426" s="33"/>
      <c r="D426" s="102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3.5" customHeight="1">
      <c r="A427" s="1"/>
      <c r="B427" s="1"/>
      <c r="C427" s="33"/>
      <c r="D427" s="102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3.5" customHeight="1">
      <c r="A428" s="1"/>
      <c r="B428" s="1"/>
      <c r="C428" s="33"/>
      <c r="D428" s="102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3.5" customHeight="1">
      <c r="A429" s="1"/>
      <c r="B429" s="1"/>
      <c r="C429" s="33"/>
      <c r="D429" s="102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3.5" customHeight="1">
      <c r="A430" s="1"/>
      <c r="B430" s="1"/>
      <c r="C430" s="33"/>
      <c r="D430" s="102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3.5" customHeight="1">
      <c r="A431" s="1"/>
      <c r="B431" s="1"/>
      <c r="C431" s="33"/>
      <c r="D431" s="102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3.5" customHeight="1">
      <c r="A432" s="1"/>
      <c r="B432" s="1"/>
      <c r="C432" s="33"/>
      <c r="D432" s="102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3.5" customHeight="1">
      <c r="A433" s="1"/>
      <c r="B433" s="1"/>
      <c r="C433" s="33"/>
      <c r="D433" s="102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3.5" customHeight="1">
      <c r="A434" s="1"/>
      <c r="B434" s="1"/>
      <c r="C434" s="33"/>
      <c r="D434" s="102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3.5" customHeight="1">
      <c r="A435" s="1"/>
      <c r="B435" s="1"/>
      <c r="C435" s="33"/>
      <c r="D435" s="102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3.5" customHeight="1">
      <c r="A436" s="1"/>
      <c r="B436" s="1"/>
      <c r="C436" s="33"/>
      <c r="D436" s="102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3.5" customHeight="1">
      <c r="A437" s="1"/>
      <c r="B437" s="1"/>
      <c r="C437" s="33"/>
      <c r="D437" s="102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3.5" customHeight="1">
      <c r="A438" s="1"/>
      <c r="B438" s="1"/>
      <c r="C438" s="33"/>
      <c r="D438" s="102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3.5" customHeight="1">
      <c r="A439" s="1"/>
      <c r="B439" s="1"/>
      <c r="C439" s="33"/>
      <c r="D439" s="102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3.5" customHeight="1">
      <c r="A440" s="1"/>
      <c r="B440" s="1"/>
      <c r="C440" s="33"/>
      <c r="D440" s="102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3.5" customHeight="1">
      <c r="A441" s="1"/>
      <c r="B441" s="1"/>
      <c r="C441" s="33"/>
      <c r="D441" s="102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3.5" customHeight="1">
      <c r="A442" s="1"/>
      <c r="B442" s="1"/>
      <c r="C442" s="33"/>
      <c r="D442" s="102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3.5" customHeight="1">
      <c r="A443" s="1"/>
      <c r="B443" s="1"/>
      <c r="C443" s="33"/>
      <c r="D443" s="102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3.5" customHeight="1">
      <c r="A444" s="1"/>
      <c r="B444" s="1"/>
      <c r="C444" s="33"/>
      <c r="D444" s="102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3.5" customHeight="1">
      <c r="A445" s="1"/>
      <c r="B445" s="1"/>
      <c r="C445" s="33"/>
      <c r="D445" s="102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3.5" customHeight="1">
      <c r="A446" s="1"/>
      <c r="B446" s="1"/>
      <c r="C446" s="33"/>
      <c r="D446" s="102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3.5" customHeight="1">
      <c r="A447" s="1"/>
      <c r="B447" s="1"/>
      <c r="C447" s="33"/>
      <c r="D447" s="102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3.5" customHeight="1">
      <c r="A448" s="1"/>
      <c r="B448" s="1"/>
      <c r="C448" s="33"/>
      <c r="D448" s="102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3.5" customHeight="1">
      <c r="A449" s="1"/>
      <c r="B449" s="1"/>
      <c r="C449" s="33"/>
      <c r="D449" s="102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3.5" customHeight="1">
      <c r="A450" s="1"/>
      <c r="B450" s="1"/>
      <c r="C450" s="33"/>
      <c r="D450" s="102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3.5" customHeight="1">
      <c r="A451" s="1"/>
      <c r="B451" s="1"/>
      <c r="C451" s="33"/>
      <c r="D451" s="102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3.5" customHeight="1">
      <c r="A452" s="1"/>
      <c r="B452" s="1"/>
      <c r="C452" s="33"/>
      <c r="D452" s="102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3.5" customHeight="1">
      <c r="A453" s="1"/>
      <c r="B453" s="1"/>
      <c r="C453" s="33"/>
      <c r="D453" s="102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3.5" customHeight="1">
      <c r="A454" s="1"/>
      <c r="B454" s="1"/>
      <c r="C454" s="33"/>
      <c r="D454" s="102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3.5" customHeight="1">
      <c r="A455" s="1"/>
      <c r="B455" s="1"/>
      <c r="C455" s="33"/>
      <c r="D455" s="102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3.5" customHeight="1">
      <c r="A456" s="1"/>
      <c r="B456" s="1"/>
      <c r="C456" s="33"/>
      <c r="D456" s="102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3.5" customHeight="1">
      <c r="A457" s="1"/>
      <c r="B457" s="1"/>
      <c r="C457" s="33"/>
      <c r="D457" s="102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3.5" customHeight="1">
      <c r="A458" s="1"/>
      <c r="B458" s="1"/>
      <c r="C458" s="33"/>
      <c r="D458" s="102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3.5" customHeight="1">
      <c r="A459" s="1"/>
      <c r="B459" s="1"/>
      <c r="C459" s="33"/>
      <c r="D459" s="102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3.5" customHeight="1">
      <c r="A460" s="1"/>
      <c r="B460" s="1"/>
      <c r="C460" s="33"/>
      <c r="D460" s="102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3.5" customHeight="1">
      <c r="A461" s="1"/>
      <c r="B461" s="1"/>
      <c r="C461" s="33"/>
      <c r="D461" s="102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3.5" customHeight="1">
      <c r="A462" s="1"/>
      <c r="B462" s="1"/>
      <c r="C462" s="33"/>
      <c r="D462" s="102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3.5" customHeight="1">
      <c r="A463" s="1"/>
      <c r="B463" s="1"/>
      <c r="C463" s="33"/>
      <c r="D463" s="102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3.5" customHeight="1">
      <c r="A464" s="1"/>
      <c r="B464" s="1"/>
      <c r="C464" s="33"/>
      <c r="D464" s="102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3.5" customHeight="1">
      <c r="A465" s="1"/>
      <c r="B465" s="1"/>
      <c r="C465" s="33"/>
      <c r="D465" s="102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3.5" customHeight="1">
      <c r="A466" s="1"/>
      <c r="B466" s="1"/>
      <c r="C466" s="33"/>
      <c r="D466" s="102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3.5" customHeight="1">
      <c r="A467" s="1"/>
      <c r="B467" s="1"/>
      <c r="C467" s="33"/>
      <c r="D467" s="102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3.5" customHeight="1">
      <c r="A468" s="1"/>
      <c r="B468" s="1"/>
      <c r="C468" s="33"/>
      <c r="D468" s="102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3.5" customHeight="1">
      <c r="A469" s="1"/>
      <c r="B469" s="1"/>
      <c r="C469" s="33"/>
      <c r="D469" s="102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3.5" customHeight="1">
      <c r="A470" s="1"/>
      <c r="B470" s="1"/>
      <c r="C470" s="33"/>
      <c r="D470" s="102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3.5" customHeight="1">
      <c r="A471" s="1"/>
      <c r="B471" s="1"/>
      <c r="C471" s="33"/>
      <c r="D471" s="102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3.5" customHeight="1">
      <c r="A472" s="1"/>
      <c r="B472" s="1"/>
      <c r="C472" s="33"/>
      <c r="D472" s="102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3.5" customHeight="1">
      <c r="A473" s="1"/>
      <c r="B473" s="1"/>
      <c r="C473" s="33"/>
      <c r="D473" s="102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3.5" customHeight="1">
      <c r="A474" s="1"/>
      <c r="B474" s="1"/>
      <c r="C474" s="33"/>
      <c r="D474" s="102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3.5" customHeight="1">
      <c r="A475" s="1"/>
      <c r="B475" s="1"/>
      <c r="C475" s="33"/>
      <c r="D475" s="102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3.5" customHeight="1">
      <c r="A476" s="1"/>
      <c r="B476" s="1"/>
      <c r="C476" s="33"/>
      <c r="D476" s="102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3.5" customHeight="1">
      <c r="A477" s="1"/>
      <c r="B477" s="1"/>
      <c r="C477" s="33"/>
      <c r="D477" s="102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3.5" customHeight="1">
      <c r="A478" s="1"/>
      <c r="B478" s="1"/>
      <c r="C478" s="33"/>
      <c r="D478" s="102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3.5" customHeight="1">
      <c r="A479" s="1"/>
      <c r="B479" s="1"/>
      <c r="C479" s="33"/>
      <c r="D479" s="102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3.5" customHeight="1">
      <c r="A480" s="1"/>
      <c r="B480" s="1"/>
      <c r="C480" s="33"/>
      <c r="D480" s="102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3.5" customHeight="1">
      <c r="A481" s="1"/>
      <c r="B481" s="1"/>
      <c r="C481" s="33"/>
      <c r="D481" s="102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3.5" customHeight="1">
      <c r="A482" s="1"/>
      <c r="B482" s="1"/>
      <c r="C482" s="33"/>
      <c r="D482" s="102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3.5" customHeight="1">
      <c r="A483" s="1"/>
      <c r="B483" s="1"/>
      <c r="C483" s="33"/>
      <c r="D483" s="102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3.5" customHeight="1">
      <c r="A484" s="1"/>
      <c r="B484" s="1"/>
      <c r="C484" s="33"/>
      <c r="D484" s="102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3.5" customHeight="1">
      <c r="A485" s="1"/>
      <c r="B485" s="1"/>
      <c r="C485" s="33"/>
      <c r="D485" s="102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3.5" customHeight="1">
      <c r="A486" s="1"/>
      <c r="B486" s="1"/>
      <c r="C486" s="33"/>
      <c r="D486" s="102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3.5" customHeight="1">
      <c r="A487" s="1"/>
      <c r="B487" s="1"/>
      <c r="C487" s="33"/>
      <c r="D487" s="102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3.5" customHeight="1">
      <c r="A488" s="1"/>
      <c r="B488" s="1"/>
      <c r="C488" s="33"/>
      <c r="D488" s="102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3.5" customHeight="1">
      <c r="A489" s="1"/>
      <c r="B489" s="1"/>
      <c r="C489" s="33"/>
      <c r="D489" s="102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3.5" customHeight="1">
      <c r="A490" s="1"/>
      <c r="B490" s="1"/>
      <c r="C490" s="33"/>
      <c r="D490" s="102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3.5" customHeight="1">
      <c r="A491" s="1"/>
      <c r="B491" s="1"/>
      <c r="C491" s="33"/>
      <c r="D491" s="102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3.5" customHeight="1">
      <c r="A492" s="1"/>
      <c r="B492" s="1"/>
      <c r="C492" s="33"/>
      <c r="D492" s="102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3.5" customHeight="1">
      <c r="A493" s="1"/>
      <c r="B493" s="1"/>
      <c r="C493" s="33"/>
      <c r="D493" s="102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3.5" customHeight="1">
      <c r="A494" s="1"/>
      <c r="B494" s="1"/>
      <c r="C494" s="33"/>
      <c r="D494" s="102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3.5" customHeight="1">
      <c r="A495" s="1"/>
      <c r="B495" s="1"/>
      <c r="C495" s="33"/>
      <c r="D495" s="102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3.5" customHeight="1">
      <c r="A496" s="1"/>
      <c r="B496" s="1"/>
      <c r="C496" s="33"/>
      <c r="D496" s="102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3.5" customHeight="1">
      <c r="A497" s="1"/>
      <c r="B497" s="1"/>
      <c r="C497" s="33"/>
      <c r="D497" s="102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3.5" customHeight="1">
      <c r="A498" s="1"/>
      <c r="B498" s="1"/>
      <c r="C498" s="33"/>
      <c r="D498" s="102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3.5" customHeight="1">
      <c r="A499" s="1"/>
      <c r="B499" s="1"/>
      <c r="C499" s="33"/>
      <c r="D499" s="102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3.5" customHeight="1">
      <c r="A500" s="1"/>
      <c r="B500" s="1"/>
      <c r="C500" s="33"/>
      <c r="D500" s="102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3.5" customHeight="1">
      <c r="A501" s="1"/>
      <c r="B501" s="1"/>
      <c r="C501" s="33"/>
      <c r="D501" s="102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3.5" customHeight="1">
      <c r="A502" s="1"/>
      <c r="B502" s="1"/>
      <c r="C502" s="33"/>
      <c r="D502" s="102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3.5" customHeight="1">
      <c r="A503" s="1"/>
      <c r="B503" s="1"/>
      <c r="C503" s="33"/>
      <c r="D503" s="102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3.5" customHeight="1">
      <c r="A504" s="1"/>
      <c r="B504" s="1"/>
      <c r="C504" s="33"/>
      <c r="D504" s="102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3.5" customHeight="1">
      <c r="A505" s="1"/>
      <c r="B505" s="1"/>
      <c r="C505" s="33"/>
      <c r="D505" s="102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3.5" customHeight="1">
      <c r="A506" s="1"/>
      <c r="B506" s="1"/>
      <c r="C506" s="33"/>
      <c r="D506" s="102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3.5" customHeight="1">
      <c r="A507" s="1"/>
      <c r="B507" s="1"/>
      <c r="C507" s="33"/>
      <c r="D507" s="102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3.5" customHeight="1">
      <c r="A508" s="1"/>
      <c r="B508" s="1"/>
      <c r="C508" s="33"/>
      <c r="D508" s="102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3.5" customHeight="1">
      <c r="A509" s="1"/>
      <c r="B509" s="1"/>
      <c r="C509" s="33"/>
      <c r="D509" s="102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3.5" customHeight="1">
      <c r="A510" s="1"/>
      <c r="B510" s="1"/>
      <c r="C510" s="33"/>
      <c r="D510" s="102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3.5" customHeight="1">
      <c r="A511" s="1"/>
      <c r="B511" s="1"/>
      <c r="C511" s="33"/>
      <c r="D511" s="102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3.5" customHeight="1">
      <c r="A512" s="1"/>
      <c r="B512" s="1"/>
      <c r="C512" s="33"/>
      <c r="D512" s="102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3.5" customHeight="1">
      <c r="A513" s="1"/>
      <c r="B513" s="1"/>
      <c r="C513" s="33"/>
      <c r="D513" s="102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3.5" customHeight="1">
      <c r="A514" s="1"/>
      <c r="B514" s="1"/>
      <c r="C514" s="33"/>
      <c r="D514" s="102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3.5" customHeight="1">
      <c r="A515" s="1"/>
      <c r="B515" s="1"/>
      <c r="C515" s="33"/>
      <c r="D515" s="102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3.5" customHeight="1">
      <c r="A516" s="1"/>
      <c r="B516" s="1"/>
      <c r="C516" s="33"/>
      <c r="D516" s="102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3.5" customHeight="1">
      <c r="A517" s="1"/>
      <c r="B517" s="1"/>
      <c r="C517" s="33"/>
      <c r="D517" s="102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3.5" customHeight="1">
      <c r="A518" s="1"/>
      <c r="B518" s="1"/>
      <c r="C518" s="33"/>
      <c r="D518" s="102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3.5" customHeight="1">
      <c r="A519" s="1"/>
      <c r="B519" s="1"/>
      <c r="C519" s="33"/>
      <c r="D519" s="102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3.5" customHeight="1">
      <c r="A520" s="1"/>
      <c r="B520" s="1"/>
      <c r="C520" s="33"/>
      <c r="D520" s="102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3.5" customHeight="1">
      <c r="A521" s="1"/>
      <c r="B521" s="1"/>
      <c r="C521" s="33"/>
      <c r="D521" s="102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3.5" customHeight="1">
      <c r="A522" s="1"/>
      <c r="B522" s="1"/>
      <c r="C522" s="33"/>
      <c r="D522" s="102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3.5" customHeight="1">
      <c r="A523" s="1"/>
      <c r="B523" s="1"/>
      <c r="C523" s="33"/>
      <c r="D523" s="102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3.5" customHeight="1">
      <c r="A524" s="1"/>
      <c r="B524" s="1"/>
      <c r="C524" s="33"/>
      <c r="D524" s="102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3.5" customHeight="1">
      <c r="A525" s="1"/>
      <c r="B525" s="1"/>
      <c r="C525" s="33"/>
      <c r="D525" s="102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3.5" customHeight="1">
      <c r="A526" s="1"/>
      <c r="B526" s="1"/>
      <c r="C526" s="33"/>
      <c r="D526" s="102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3.5" customHeight="1">
      <c r="A527" s="1"/>
      <c r="B527" s="1"/>
      <c r="C527" s="33"/>
      <c r="D527" s="102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3.5" customHeight="1">
      <c r="A528" s="1"/>
      <c r="B528" s="1"/>
      <c r="C528" s="33"/>
      <c r="D528" s="102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3.5" customHeight="1">
      <c r="A529" s="1"/>
      <c r="B529" s="1"/>
      <c r="C529" s="33"/>
      <c r="D529" s="102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3.5" customHeight="1">
      <c r="A530" s="1"/>
      <c r="B530" s="1"/>
      <c r="C530" s="33"/>
      <c r="D530" s="102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3.5" customHeight="1">
      <c r="A531" s="1"/>
      <c r="B531" s="1"/>
      <c r="C531" s="33"/>
      <c r="D531" s="102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3.5" customHeight="1">
      <c r="A532" s="1"/>
      <c r="B532" s="1"/>
      <c r="C532" s="33"/>
      <c r="D532" s="102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3.5" customHeight="1">
      <c r="A533" s="1"/>
      <c r="B533" s="1"/>
      <c r="C533" s="33"/>
      <c r="D533" s="102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3.5" customHeight="1">
      <c r="A534" s="1"/>
      <c r="B534" s="1"/>
      <c r="C534" s="33"/>
      <c r="D534" s="102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3.5" customHeight="1">
      <c r="A535" s="1"/>
      <c r="B535" s="1"/>
      <c r="C535" s="33"/>
      <c r="D535" s="102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3.5" customHeight="1">
      <c r="A536" s="1"/>
      <c r="B536" s="1"/>
      <c r="C536" s="33"/>
      <c r="D536" s="102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3.5" customHeight="1">
      <c r="A537" s="1"/>
      <c r="B537" s="1"/>
      <c r="C537" s="33"/>
      <c r="D537" s="102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3.5" customHeight="1">
      <c r="A538" s="1"/>
      <c r="B538" s="1"/>
      <c r="C538" s="33"/>
      <c r="D538" s="102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3.5" customHeight="1">
      <c r="A539" s="1"/>
      <c r="B539" s="1"/>
      <c r="C539" s="33"/>
      <c r="D539" s="102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3.5" customHeight="1">
      <c r="A540" s="1"/>
      <c r="B540" s="1"/>
      <c r="C540" s="33"/>
      <c r="D540" s="102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3.5" customHeight="1">
      <c r="A541" s="1"/>
      <c r="B541" s="1"/>
      <c r="C541" s="33"/>
      <c r="D541" s="102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3.5" customHeight="1">
      <c r="A542" s="1"/>
      <c r="B542" s="1"/>
      <c r="C542" s="33"/>
      <c r="D542" s="102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3.5" customHeight="1">
      <c r="A543" s="1"/>
      <c r="B543" s="1"/>
      <c r="C543" s="33"/>
      <c r="D543" s="102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3.5" customHeight="1">
      <c r="A544" s="1"/>
      <c r="B544" s="1"/>
      <c r="C544" s="33"/>
      <c r="D544" s="102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3.5" customHeight="1">
      <c r="A545" s="1"/>
      <c r="B545" s="1"/>
      <c r="C545" s="33"/>
      <c r="D545" s="102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3.5" customHeight="1">
      <c r="A546" s="1"/>
      <c r="B546" s="1"/>
      <c r="C546" s="33"/>
      <c r="D546" s="102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3.5" customHeight="1">
      <c r="A547" s="1"/>
      <c r="B547" s="1"/>
      <c r="C547" s="33"/>
      <c r="D547" s="102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3.5" customHeight="1">
      <c r="A548" s="1"/>
      <c r="B548" s="1"/>
      <c r="C548" s="33"/>
      <c r="D548" s="102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3.5" customHeight="1">
      <c r="A549" s="1"/>
      <c r="B549" s="1"/>
      <c r="C549" s="33"/>
      <c r="D549" s="102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3.5" customHeight="1">
      <c r="A550" s="1"/>
      <c r="B550" s="1"/>
      <c r="C550" s="33"/>
      <c r="D550" s="102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3.5" customHeight="1">
      <c r="A551" s="1"/>
      <c r="B551" s="1"/>
      <c r="C551" s="33"/>
      <c r="D551" s="102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3.5" customHeight="1">
      <c r="A552" s="1"/>
      <c r="B552" s="1"/>
      <c r="C552" s="33"/>
      <c r="D552" s="102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3.5" customHeight="1">
      <c r="A553" s="1"/>
      <c r="B553" s="1"/>
      <c r="C553" s="33"/>
      <c r="D553" s="102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3.5" customHeight="1">
      <c r="A554" s="1"/>
      <c r="B554" s="1"/>
      <c r="C554" s="33"/>
      <c r="D554" s="102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3.5" customHeight="1">
      <c r="A555" s="1"/>
      <c r="B555" s="1"/>
      <c r="C555" s="33"/>
      <c r="D555" s="102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3.5" customHeight="1">
      <c r="A556" s="1"/>
      <c r="B556" s="1"/>
      <c r="C556" s="33"/>
      <c r="D556" s="102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3.5" customHeight="1">
      <c r="A557" s="1"/>
      <c r="B557" s="1"/>
      <c r="C557" s="33"/>
      <c r="D557" s="102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3.5" customHeight="1">
      <c r="A558" s="1"/>
      <c r="B558" s="1"/>
      <c r="C558" s="33"/>
      <c r="D558" s="102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3.5" customHeight="1">
      <c r="A559" s="1"/>
      <c r="B559" s="1"/>
      <c r="C559" s="33"/>
      <c r="D559" s="102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3.5" customHeight="1">
      <c r="A560" s="1"/>
      <c r="B560" s="1"/>
      <c r="C560" s="33"/>
      <c r="D560" s="102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3.5" customHeight="1">
      <c r="A561" s="1"/>
      <c r="B561" s="1"/>
      <c r="C561" s="33"/>
      <c r="D561" s="102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3.5" customHeight="1">
      <c r="A562" s="1"/>
      <c r="B562" s="1"/>
      <c r="C562" s="33"/>
      <c r="D562" s="102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3.5" customHeight="1">
      <c r="A563" s="1"/>
      <c r="B563" s="1"/>
      <c r="C563" s="33"/>
      <c r="D563" s="102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3.5" customHeight="1">
      <c r="A564" s="1"/>
      <c r="B564" s="1"/>
      <c r="C564" s="33"/>
      <c r="D564" s="102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3.5" customHeight="1">
      <c r="A565" s="1"/>
      <c r="B565" s="1"/>
      <c r="C565" s="33"/>
      <c r="D565" s="102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3.5" customHeight="1">
      <c r="A566" s="1"/>
      <c r="B566" s="1"/>
      <c r="C566" s="33"/>
      <c r="D566" s="102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3.5" customHeight="1">
      <c r="A567" s="1"/>
      <c r="B567" s="1"/>
      <c r="C567" s="33"/>
      <c r="D567" s="102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3.5" customHeight="1">
      <c r="A568" s="1"/>
      <c r="B568" s="1"/>
      <c r="C568" s="33"/>
      <c r="D568" s="102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3.5" customHeight="1">
      <c r="A569" s="1"/>
      <c r="B569" s="1"/>
      <c r="C569" s="33"/>
      <c r="D569" s="102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3.5" customHeight="1">
      <c r="A570" s="1"/>
      <c r="B570" s="1"/>
      <c r="C570" s="33"/>
      <c r="D570" s="102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3.5" customHeight="1">
      <c r="A571" s="1"/>
      <c r="B571" s="1"/>
      <c r="C571" s="33"/>
      <c r="D571" s="102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3.5" customHeight="1">
      <c r="A572" s="1"/>
      <c r="B572" s="1"/>
      <c r="C572" s="33"/>
      <c r="D572" s="102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3.5" customHeight="1">
      <c r="A573" s="1"/>
      <c r="B573" s="1"/>
      <c r="C573" s="33"/>
      <c r="D573" s="102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3.5" customHeight="1">
      <c r="A574" s="1"/>
      <c r="B574" s="1"/>
      <c r="C574" s="33"/>
      <c r="D574" s="102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3.5" customHeight="1">
      <c r="A575" s="1"/>
      <c r="B575" s="1"/>
      <c r="C575" s="33"/>
      <c r="D575" s="102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3.5" customHeight="1">
      <c r="A576" s="1"/>
      <c r="B576" s="1"/>
      <c r="C576" s="33"/>
      <c r="D576" s="102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3.5" customHeight="1">
      <c r="A577" s="1"/>
      <c r="B577" s="1"/>
      <c r="C577" s="33"/>
      <c r="D577" s="102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3.5" customHeight="1">
      <c r="A578" s="1"/>
      <c r="B578" s="1"/>
      <c r="C578" s="33"/>
      <c r="D578" s="102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3.5" customHeight="1">
      <c r="A579" s="1"/>
      <c r="B579" s="1"/>
      <c r="C579" s="33"/>
      <c r="D579" s="102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3.5" customHeight="1">
      <c r="A580" s="1"/>
      <c r="B580" s="1"/>
      <c r="C580" s="33"/>
      <c r="D580" s="102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3.5" customHeight="1">
      <c r="A581" s="1"/>
      <c r="B581" s="1"/>
      <c r="C581" s="33"/>
      <c r="D581" s="102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3.5" customHeight="1">
      <c r="A582" s="1"/>
      <c r="B582" s="1"/>
      <c r="C582" s="33"/>
      <c r="D582" s="102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3.5" customHeight="1">
      <c r="A583" s="1"/>
      <c r="B583" s="1"/>
      <c r="C583" s="33"/>
      <c r="D583" s="102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3.5" customHeight="1">
      <c r="A584" s="1"/>
      <c r="B584" s="1"/>
      <c r="C584" s="33"/>
      <c r="D584" s="102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3.5" customHeight="1">
      <c r="A585" s="1"/>
      <c r="B585" s="1"/>
      <c r="C585" s="33"/>
      <c r="D585" s="102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3.5" customHeight="1">
      <c r="A586" s="1"/>
      <c r="B586" s="1"/>
      <c r="C586" s="33"/>
      <c r="D586" s="102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3.5" customHeight="1">
      <c r="A587" s="1"/>
      <c r="B587" s="1"/>
      <c r="C587" s="33"/>
      <c r="D587" s="102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3.5" customHeight="1">
      <c r="A588" s="1"/>
      <c r="B588" s="1"/>
      <c r="C588" s="33"/>
      <c r="D588" s="102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3.5" customHeight="1">
      <c r="A589" s="1"/>
      <c r="B589" s="1"/>
      <c r="C589" s="33"/>
      <c r="D589" s="102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3.5" customHeight="1">
      <c r="A590" s="1"/>
      <c r="B590" s="1"/>
      <c r="C590" s="33"/>
      <c r="D590" s="102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3.5" customHeight="1">
      <c r="A591" s="1"/>
      <c r="B591" s="1"/>
      <c r="C591" s="33"/>
      <c r="D591" s="102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3.5" customHeight="1">
      <c r="A592" s="1"/>
      <c r="B592" s="1"/>
      <c r="C592" s="33"/>
      <c r="D592" s="102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3.5" customHeight="1">
      <c r="A593" s="1"/>
      <c r="B593" s="1"/>
      <c r="C593" s="33"/>
      <c r="D593" s="102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3.5" customHeight="1">
      <c r="A594" s="1"/>
      <c r="B594" s="1"/>
      <c r="C594" s="33"/>
      <c r="D594" s="102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3.5" customHeight="1">
      <c r="A595" s="1"/>
      <c r="B595" s="1"/>
      <c r="C595" s="33"/>
      <c r="D595" s="102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3.5" customHeight="1">
      <c r="A596" s="1"/>
      <c r="B596" s="1"/>
      <c r="C596" s="33"/>
      <c r="D596" s="102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3.5" customHeight="1">
      <c r="A597" s="1"/>
      <c r="B597" s="1"/>
      <c r="C597" s="33"/>
      <c r="D597" s="102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3.5" customHeight="1">
      <c r="A598" s="1"/>
      <c r="B598" s="1"/>
      <c r="C598" s="33"/>
      <c r="D598" s="102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3.5" customHeight="1">
      <c r="A599" s="1"/>
      <c r="B599" s="1"/>
      <c r="C599" s="33"/>
      <c r="D599" s="102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3.5" customHeight="1">
      <c r="A600" s="1"/>
      <c r="B600" s="1"/>
      <c r="C600" s="33"/>
      <c r="D600" s="102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3.5" customHeight="1">
      <c r="A601" s="1"/>
      <c r="B601" s="1"/>
      <c r="C601" s="33"/>
      <c r="D601" s="102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3.5" customHeight="1">
      <c r="A602" s="1"/>
      <c r="B602" s="1"/>
      <c r="C602" s="33"/>
      <c r="D602" s="102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3.5" customHeight="1">
      <c r="A603" s="1"/>
      <c r="B603" s="1"/>
      <c r="C603" s="33"/>
      <c r="D603" s="102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3.5" customHeight="1">
      <c r="A604" s="1"/>
      <c r="B604" s="1"/>
      <c r="C604" s="33"/>
      <c r="D604" s="102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3.5" customHeight="1">
      <c r="A605" s="1"/>
      <c r="B605" s="1"/>
      <c r="C605" s="33"/>
      <c r="D605" s="102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3.5" customHeight="1">
      <c r="A606" s="1"/>
      <c r="B606" s="1"/>
      <c r="C606" s="33"/>
      <c r="D606" s="102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3.5" customHeight="1">
      <c r="A607" s="1"/>
      <c r="B607" s="1"/>
      <c r="C607" s="33"/>
      <c r="D607" s="102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3.5" customHeight="1">
      <c r="A608" s="1"/>
      <c r="B608" s="1"/>
      <c r="C608" s="33"/>
      <c r="D608" s="102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3.5" customHeight="1">
      <c r="A609" s="1"/>
      <c r="B609" s="1"/>
      <c r="C609" s="33"/>
      <c r="D609" s="102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3.5" customHeight="1">
      <c r="A610" s="1"/>
      <c r="B610" s="1"/>
      <c r="C610" s="33"/>
      <c r="D610" s="102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3.5" customHeight="1">
      <c r="A611" s="1"/>
      <c r="B611" s="1"/>
      <c r="C611" s="33"/>
      <c r="D611" s="102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3.5" customHeight="1">
      <c r="A612" s="1"/>
      <c r="B612" s="1"/>
      <c r="C612" s="33"/>
      <c r="D612" s="102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3.5" customHeight="1">
      <c r="A613" s="1"/>
      <c r="B613" s="1"/>
      <c r="C613" s="33"/>
      <c r="D613" s="102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3.5" customHeight="1">
      <c r="A614" s="1"/>
      <c r="B614" s="1"/>
      <c r="C614" s="33"/>
      <c r="D614" s="102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3.5" customHeight="1">
      <c r="A615" s="1"/>
      <c r="B615" s="1"/>
      <c r="C615" s="33"/>
      <c r="D615" s="102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3.5" customHeight="1">
      <c r="A616" s="1"/>
      <c r="B616" s="1"/>
      <c r="C616" s="33"/>
      <c r="D616" s="102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3.5" customHeight="1">
      <c r="A617" s="1"/>
      <c r="B617" s="1"/>
      <c r="C617" s="33"/>
      <c r="D617" s="102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3.5" customHeight="1">
      <c r="A618" s="1"/>
      <c r="B618" s="1"/>
      <c r="C618" s="33"/>
      <c r="D618" s="102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3.5" customHeight="1">
      <c r="A619" s="1"/>
      <c r="B619" s="1"/>
      <c r="C619" s="33"/>
      <c r="D619" s="102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3.5" customHeight="1">
      <c r="A620" s="1"/>
      <c r="B620" s="1"/>
      <c r="C620" s="33"/>
      <c r="D620" s="102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3.5" customHeight="1">
      <c r="A621" s="1"/>
      <c r="B621" s="1"/>
      <c r="C621" s="33"/>
      <c r="D621" s="102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3.5" customHeight="1">
      <c r="A622" s="1"/>
      <c r="B622" s="1"/>
      <c r="C622" s="33"/>
      <c r="D622" s="102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3.5" customHeight="1">
      <c r="A623" s="1"/>
      <c r="B623" s="1"/>
      <c r="C623" s="33"/>
      <c r="D623" s="102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3.5" customHeight="1">
      <c r="A624" s="1"/>
      <c r="B624" s="1"/>
      <c r="C624" s="33"/>
      <c r="D624" s="102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3.5" customHeight="1">
      <c r="A625" s="1"/>
      <c r="B625" s="1"/>
      <c r="C625" s="33"/>
      <c r="D625" s="102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3.5" customHeight="1">
      <c r="A626" s="1"/>
      <c r="B626" s="1"/>
      <c r="C626" s="33"/>
      <c r="D626" s="102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3.5" customHeight="1">
      <c r="A627" s="1"/>
      <c r="B627" s="1"/>
      <c r="C627" s="33"/>
      <c r="D627" s="102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3.5" customHeight="1">
      <c r="A628" s="1"/>
      <c r="B628" s="1"/>
      <c r="C628" s="33"/>
      <c r="D628" s="102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3.5" customHeight="1">
      <c r="A629" s="1"/>
      <c r="B629" s="1"/>
      <c r="C629" s="33"/>
      <c r="D629" s="102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3.5" customHeight="1">
      <c r="A630" s="1"/>
      <c r="B630" s="1"/>
      <c r="C630" s="33"/>
      <c r="D630" s="102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3.5" customHeight="1">
      <c r="A631" s="1"/>
      <c r="B631" s="1"/>
      <c r="C631" s="33"/>
      <c r="D631" s="102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3.5" customHeight="1">
      <c r="A632" s="1"/>
      <c r="B632" s="1"/>
      <c r="C632" s="33"/>
      <c r="D632" s="102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3.5" customHeight="1">
      <c r="A633" s="1"/>
      <c r="B633" s="1"/>
      <c r="C633" s="33"/>
      <c r="D633" s="102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3.5" customHeight="1">
      <c r="A634" s="1"/>
      <c r="B634" s="1"/>
      <c r="C634" s="33"/>
      <c r="D634" s="102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3.5" customHeight="1">
      <c r="A635" s="1"/>
      <c r="B635" s="1"/>
      <c r="C635" s="33"/>
      <c r="D635" s="102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3.5" customHeight="1">
      <c r="A636" s="1"/>
      <c r="B636" s="1"/>
      <c r="C636" s="33"/>
      <c r="D636" s="102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3.5" customHeight="1">
      <c r="A637" s="1"/>
      <c r="B637" s="1"/>
      <c r="C637" s="33"/>
      <c r="D637" s="102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3.5" customHeight="1">
      <c r="A638" s="1"/>
      <c r="B638" s="1"/>
      <c r="C638" s="33"/>
      <c r="D638" s="102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3.5" customHeight="1">
      <c r="A639" s="1"/>
      <c r="B639" s="1"/>
      <c r="C639" s="33"/>
      <c r="D639" s="102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3.5" customHeight="1">
      <c r="A640" s="1"/>
      <c r="B640" s="1"/>
      <c r="C640" s="33"/>
      <c r="D640" s="102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3.5" customHeight="1">
      <c r="A641" s="1"/>
      <c r="B641" s="1"/>
      <c r="C641" s="33"/>
      <c r="D641" s="102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3.5" customHeight="1">
      <c r="A642" s="1"/>
      <c r="B642" s="1"/>
      <c r="C642" s="33"/>
      <c r="D642" s="102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3.5" customHeight="1">
      <c r="A643" s="1"/>
      <c r="B643" s="1"/>
      <c r="C643" s="33"/>
      <c r="D643" s="102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3.5" customHeight="1">
      <c r="A644" s="1"/>
      <c r="B644" s="1"/>
      <c r="C644" s="33"/>
      <c r="D644" s="102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3.5" customHeight="1">
      <c r="A645" s="1"/>
      <c r="B645" s="1"/>
      <c r="C645" s="33"/>
      <c r="D645" s="102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3.5" customHeight="1">
      <c r="A646" s="1"/>
      <c r="B646" s="1"/>
      <c r="C646" s="33"/>
      <c r="D646" s="102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3.5" customHeight="1">
      <c r="A647" s="1"/>
      <c r="B647" s="1"/>
      <c r="C647" s="33"/>
      <c r="D647" s="102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3.5" customHeight="1">
      <c r="A648" s="1"/>
      <c r="B648" s="1"/>
      <c r="C648" s="33"/>
      <c r="D648" s="102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3.5" customHeight="1">
      <c r="A649" s="1"/>
      <c r="B649" s="1"/>
      <c r="C649" s="33"/>
      <c r="D649" s="102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3.5" customHeight="1">
      <c r="A650" s="1"/>
      <c r="B650" s="1"/>
      <c r="C650" s="33"/>
      <c r="D650" s="102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3.5" customHeight="1">
      <c r="A651" s="1"/>
      <c r="B651" s="1"/>
      <c r="C651" s="33"/>
      <c r="D651" s="102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3.5" customHeight="1">
      <c r="A652" s="1"/>
      <c r="B652" s="1"/>
      <c r="C652" s="33"/>
      <c r="D652" s="102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3.5" customHeight="1">
      <c r="A653" s="1"/>
      <c r="B653" s="1"/>
      <c r="C653" s="33"/>
      <c r="D653" s="102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3.5" customHeight="1">
      <c r="A654" s="1"/>
      <c r="B654" s="1"/>
      <c r="C654" s="33"/>
      <c r="D654" s="102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3.5" customHeight="1">
      <c r="A655" s="1"/>
      <c r="B655" s="1"/>
      <c r="C655" s="33"/>
      <c r="D655" s="102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3.5" customHeight="1">
      <c r="A656" s="1"/>
      <c r="B656" s="1"/>
      <c r="C656" s="33"/>
      <c r="D656" s="102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3.5" customHeight="1">
      <c r="A657" s="1"/>
      <c r="B657" s="1"/>
      <c r="C657" s="33"/>
      <c r="D657" s="102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3.5" customHeight="1">
      <c r="A658" s="1"/>
      <c r="B658" s="1"/>
      <c r="C658" s="33"/>
      <c r="D658" s="102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3.5" customHeight="1">
      <c r="A659" s="1"/>
      <c r="B659" s="1"/>
      <c r="C659" s="33"/>
      <c r="D659" s="102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3.5" customHeight="1">
      <c r="A660" s="1"/>
      <c r="B660" s="1"/>
      <c r="C660" s="33"/>
      <c r="D660" s="102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3.5" customHeight="1">
      <c r="A661" s="1"/>
      <c r="B661" s="1"/>
      <c r="C661" s="33"/>
      <c r="D661" s="102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3.5" customHeight="1">
      <c r="A662" s="1"/>
      <c r="B662" s="1"/>
      <c r="C662" s="33"/>
      <c r="D662" s="102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3.5" customHeight="1">
      <c r="A663" s="1"/>
      <c r="B663" s="1"/>
      <c r="C663" s="33"/>
      <c r="D663" s="102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3.5" customHeight="1">
      <c r="A664" s="1"/>
      <c r="B664" s="1"/>
      <c r="C664" s="33"/>
      <c r="D664" s="102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3.5" customHeight="1">
      <c r="A665" s="1"/>
      <c r="B665" s="1"/>
      <c r="C665" s="33"/>
      <c r="D665" s="102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3.5" customHeight="1">
      <c r="A666" s="1"/>
      <c r="B666" s="1"/>
      <c r="C666" s="33"/>
      <c r="D666" s="102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3.5" customHeight="1">
      <c r="A667" s="1"/>
      <c r="B667" s="1"/>
      <c r="C667" s="33"/>
      <c r="D667" s="102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3.5" customHeight="1">
      <c r="A668" s="1"/>
      <c r="B668" s="1"/>
      <c r="C668" s="33"/>
      <c r="D668" s="102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3.5" customHeight="1">
      <c r="A669" s="1"/>
      <c r="B669" s="1"/>
      <c r="C669" s="33"/>
      <c r="D669" s="102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3.5" customHeight="1">
      <c r="A670" s="1"/>
      <c r="B670" s="1"/>
      <c r="C670" s="33"/>
      <c r="D670" s="102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3.5" customHeight="1">
      <c r="A671" s="1"/>
      <c r="B671" s="1"/>
      <c r="C671" s="33"/>
      <c r="D671" s="102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3.5" customHeight="1">
      <c r="A672" s="1"/>
      <c r="B672" s="1"/>
      <c r="C672" s="33"/>
      <c r="D672" s="102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3.5" customHeight="1">
      <c r="A673" s="1"/>
      <c r="B673" s="1"/>
      <c r="C673" s="33"/>
      <c r="D673" s="102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3.5" customHeight="1">
      <c r="A674" s="1"/>
      <c r="B674" s="1"/>
      <c r="C674" s="33"/>
      <c r="D674" s="102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3.5" customHeight="1">
      <c r="A675" s="1"/>
      <c r="B675" s="1"/>
      <c r="C675" s="33"/>
      <c r="D675" s="102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3.5" customHeight="1">
      <c r="A676" s="1"/>
      <c r="B676" s="1"/>
      <c r="C676" s="33"/>
      <c r="D676" s="102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3.5" customHeight="1">
      <c r="A677" s="1"/>
      <c r="B677" s="1"/>
      <c r="C677" s="33"/>
      <c r="D677" s="102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3.5" customHeight="1">
      <c r="A678" s="1"/>
      <c r="B678" s="1"/>
      <c r="C678" s="33"/>
      <c r="D678" s="102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3.5" customHeight="1">
      <c r="A679" s="1"/>
      <c r="B679" s="1"/>
      <c r="C679" s="33"/>
      <c r="D679" s="102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3.5" customHeight="1">
      <c r="A680" s="1"/>
      <c r="B680" s="1"/>
      <c r="C680" s="33"/>
      <c r="D680" s="102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3.5" customHeight="1">
      <c r="A681" s="1"/>
      <c r="B681" s="1"/>
      <c r="C681" s="33"/>
      <c r="D681" s="102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3.5" customHeight="1">
      <c r="A682" s="1"/>
      <c r="B682" s="1"/>
      <c r="C682" s="33"/>
      <c r="D682" s="102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3.5" customHeight="1">
      <c r="A683" s="1"/>
      <c r="B683" s="1"/>
      <c r="C683" s="33"/>
      <c r="D683" s="102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3.5" customHeight="1">
      <c r="A684" s="1"/>
      <c r="B684" s="1"/>
      <c r="C684" s="33"/>
      <c r="D684" s="102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3.5" customHeight="1">
      <c r="A685" s="1"/>
      <c r="B685" s="1"/>
      <c r="C685" s="33"/>
      <c r="D685" s="102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3.5" customHeight="1">
      <c r="A686" s="1"/>
      <c r="B686" s="1"/>
      <c r="C686" s="33"/>
      <c r="D686" s="102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3.5" customHeight="1">
      <c r="A687" s="1"/>
      <c r="B687" s="1"/>
      <c r="C687" s="33"/>
      <c r="D687" s="102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3.5" customHeight="1">
      <c r="A688" s="1"/>
      <c r="B688" s="1"/>
      <c r="C688" s="33"/>
      <c r="D688" s="102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3.5" customHeight="1">
      <c r="A689" s="1"/>
      <c r="B689" s="1"/>
      <c r="C689" s="33"/>
      <c r="D689" s="102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3.5" customHeight="1">
      <c r="A690" s="1"/>
      <c r="B690" s="1"/>
      <c r="C690" s="33"/>
      <c r="D690" s="102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3.5" customHeight="1">
      <c r="A691" s="1"/>
      <c r="B691" s="1"/>
      <c r="C691" s="33"/>
      <c r="D691" s="102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3.5" customHeight="1">
      <c r="A692" s="1"/>
      <c r="B692" s="1"/>
      <c r="C692" s="33"/>
      <c r="D692" s="102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3.5" customHeight="1">
      <c r="A693" s="1"/>
      <c r="B693" s="1"/>
      <c r="C693" s="33"/>
      <c r="D693" s="102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3.5" customHeight="1">
      <c r="A694" s="1"/>
      <c r="B694" s="1"/>
      <c r="C694" s="33"/>
      <c r="D694" s="102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3.5" customHeight="1">
      <c r="A695" s="1"/>
      <c r="B695" s="1"/>
      <c r="C695" s="33"/>
      <c r="D695" s="102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3.5" customHeight="1">
      <c r="A696" s="1"/>
      <c r="B696" s="1"/>
      <c r="C696" s="33"/>
      <c r="D696" s="102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3.5" customHeight="1">
      <c r="A697" s="1"/>
      <c r="B697" s="1"/>
      <c r="C697" s="33"/>
      <c r="D697" s="102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3.5" customHeight="1">
      <c r="A698" s="1"/>
      <c r="B698" s="1"/>
      <c r="C698" s="33"/>
      <c r="D698" s="102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3.5" customHeight="1">
      <c r="A699" s="1"/>
      <c r="B699" s="1"/>
      <c r="C699" s="33"/>
      <c r="D699" s="102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3.5" customHeight="1">
      <c r="A700" s="1"/>
      <c r="B700" s="1"/>
      <c r="C700" s="33"/>
      <c r="D700" s="102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3.5" customHeight="1">
      <c r="A701" s="1"/>
      <c r="B701" s="1"/>
      <c r="C701" s="33"/>
      <c r="D701" s="102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3.5" customHeight="1">
      <c r="A702" s="1"/>
      <c r="B702" s="1"/>
      <c r="C702" s="33"/>
      <c r="D702" s="102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3.5" customHeight="1">
      <c r="A703" s="1"/>
      <c r="B703" s="1"/>
      <c r="C703" s="33"/>
      <c r="D703" s="102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3.5" customHeight="1">
      <c r="A704" s="1"/>
      <c r="B704" s="1"/>
      <c r="C704" s="33"/>
      <c r="D704" s="102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3.5" customHeight="1">
      <c r="A705" s="1"/>
      <c r="B705" s="1"/>
      <c r="C705" s="33"/>
      <c r="D705" s="102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3.5" customHeight="1">
      <c r="A706" s="1"/>
      <c r="B706" s="1"/>
      <c r="C706" s="33"/>
      <c r="D706" s="102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3.5" customHeight="1">
      <c r="A707" s="1"/>
      <c r="B707" s="1"/>
      <c r="C707" s="33"/>
      <c r="D707" s="102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3.5" customHeight="1">
      <c r="A708" s="1"/>
      <c r="B708" s="1"/>
      <c r="C708" s="33"/>
      <c r="D708" s="102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3.5" customHeight="1">
      <c r="A709" s="1"/>
      <c r="B709" s="1"/>
      <c r="C709" s="33"/>
      <c r="D709" s="102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3.5" customHeight="1">
      <c r="A710" s="1"/>
      <c r="B710" s="1"/>
      <c r="C710" s="33"/>
      <c r="D710" s="102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3.5" customHeight="1">
      <c r="A711" s="1"/>
      <c r="B711" s="1"/>
      <c r="C711" s="33"/>
      <c r="D711" s="102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3.5" customHeight="1">
      <c r="A712" s="1"/>
      <c r="B712" s="1"/>
      <c r="C712" s="33"/>
      <c r="D712" s="102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3.5" customHeight="1">
      <c r="A713" s="1"/>
      <c r="B713" s="1"/>
      <c r="C713" s="33"/>
      <c r="D713" s="102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3.5" customHeight="1">
      <c r="A714" s="1"/>
      <c r="B714" s="1"/>
      <c r="C714" s="33"/>
      <c r="D714" s="102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3.5" customHeight="1">
      <c r="A715" s="1"/>
      <c r="B715" s="1"/>
      <c r="C715" s="33"/>
      <c r="D715" s="102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3.5" customHeight="1">
      <c r="A716" s="1"/>
      <c r="B716" s="1"/>
      <c r="C716" s="33"/>
      <c r="D716" s="102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3.5" customHeight="1">
      <c r="A717" s="1"/>
      <c r="B717" s="1"/>
      <c r="C717" s="33"/>
      <c r="D717" s="102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3.5" customHeight="1">
      <c r="A718" s="1"/>
      <c r="B718" s="1"/>
      <c r="C718" s="33"/>
      <c r="D718" s="102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3.5" customHeight="1">
      <c r="A719" s="1"/>
      <c r="B719" s="1"/>
      <c r="C719" s="33"/>
      <c r="D719" s="102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3.5" customHeight="1">
      <c r="A720" s="1"/>
      <c r="B720" s="1"/>
      <c r="C720" s="33"/>
      <c r="D720" s="102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3.5" customHeight="1">
      <c r="A721" s="1"/>
      <c r="B721" s="1"/>
      <c r="C721" s="33"/>
      <c r="D721" s="102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3.5" customHeight="1">
      <c r="A722" s="1"/>
      <c r="B722" s="1"/>
      <c r="C722" s="33"/>
      <c r="D722" s="102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3.5" customHeight="1">
      <c r="A723" s="1"/>
      <c r="B723" s="1"/>
      <c r="C723" s="33"/>
      <c r="D723" s="102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3.5" customHeight="1">
      <c r="A724" s="1"/>
      <c r="B724" s="1"/>
      <c r="C724" s="33"/>
      <c r="D724" s="102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3.5" customHeight="1">
      <c r="A725" s="1"/>
      <c r="B725" s="1"/>
      <c r="C725" s="33"/>
      <c r="D725" s="102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3.5" customHeight="1">
      <c r="A726" s="1"/>
      <c r="B726" s="1"/>
      <c r="C726" s="33"/>
      <c r="D726" s="102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3.5" customHeight="1">
      <c r="A727" s="1"/>
      <c r="B727" s="1"/>
      <c r="C727" s="33"/>
      <c r="D727" s="102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3.5" customHeight="1">
      <c r="A728" s="1"/>
      <c r="B728" s="1"/>
      <c r="C728" s="33"/>
      <c r="D728" s="102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3.5" customHeight="1">
      <c r="A729" s="1"/>
      <c r="B729" s="1"/>
      <c r="C729" s="33"/>
      <c r="D729" s="102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3.5" customHeight="1">
      <c r="A730" s="1"/>
      <c r="B730" s="1"/>
      <c r="C730" s="33"/>
      <c r="D730" s="102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3.5" customHeight="1">
      <c r="A731" s="1"/>
      <c r="B731" s="1"/>
      <c r="C731" s="33"/>
      <c r="D731" s="102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3.5" customHeight="1">
      <c r="A732" s="1"/>
      <c r="B732" s="1"/>
      <c r="C732" s="33"/>
      <c r="D732" s="102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3.5" customHeight="1">
      <c r="A733" s="1"/>
      <c r="B733" s="1"/>
      <c r="C733" s="33"/>
      <c r="D733" s="102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3.5" customHeight="1">
      <c r="A734" s="1"/>
      <c r="B734" s="1"/>
      <c r="C734" s="33"/>
      <c r="D734" s="102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3.5" customHeight="1">
      <c r="A735" s="1"/>
      <c r="B735" s="1"/>
      <c r="C735" s="33"/>
      <c r="D735" s="102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3.5" customHeight="1">
      <c r="A736" s="1"/>
      <c r="B736" s="1"/>
      <c r="C736" s="33"/>
      <c r="D736" s="102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3.5" customHeight="1">
      <c r="A737" s="1"/>
      <c r="B737" s="1"/>
      <c r="C737" s="33"/>
      <c r="D737" s="102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3.5" customHeight="1">
      <c r="A738" s="1"/>
      <c r="B738" s="1"/>
      <c r="C738" s="33"/>
      <c r="D738" s="102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3.5" customHeight="1">
      <c r="A739" s="1"/>
      <c r="B739" s="1"/>
      <c r="C739" s="33"/>
      <c r="D739" s="102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3.5" customHeight="1">
      <c r="A740" s="1"/>
      <c r="B740" s="1"/>
      <c r="C740" s="33"/>
      <c r="D740" s="102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3.5" customHeight="1">
      <c r="A741" s="1"/>
      <c r="B741" s="1"/>
      <c r="C741" s="33"/>
      <c r="D741" s="102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3.5" customHeight="1">
      <c r="A742" s="1"/>
      <c r="B742" s="1"/>
      <c r="C742" s="33"/>
      <c r="D742" s="102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3.5" customHeight="1">
      <c r="A743" s="1"/>
      <c r="B743" s="1"/>
      <c r="C743" s="33"/>
      <c r="D743" s="102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3.5" customHeight="1">
      <c r="A744" s="1"/>
      <c r="B744" s="1"/>
      <c r="C744" s="33"/>
      <c r="D744" s="102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3.5" customHeight="1">
      <c r="A745" s="1"/>
      <c r="B745" s="1"/>
      <c r="C745" s="33"/>
      <c r="D745" s="102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3.5" customHeight="1">
      <c r="A746" s="1"/>
      <c r="B746" s="1"/>
      <c r="C746" s="33"/>
      <c r="D746" s="102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3.5" customHeight="1">
      <c r="A747" s="1"/>
      <c r="B747" s="1"/>
      <c r="C747" s="33"/>
      <c r="D747" s="102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3.5" customHeight="1">
      <c r="A748" s="1"/>
      <c r="B748" s="1"/>
      <c r="C748" s="33"/>
      <c r="D748" s="102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3.5" customHeight="1">
      <c r="A749" s="1"/>
      <c r="B749" s="1"/>
      <c r="C749" s="33"/>
      <c r="D749" s="102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3.5" customHeight="1">
      <c r="A750" s="1"/>
      <c r="B750" s="1"/>
      <c r="C750" s="33"/>
      <c r="D750" s="102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3.5" customHeight="1">
      <c r="A751" s="1"/>
      <c r="B751" s="1"/>
      <c r="C751" s="33"/>
      <c r="D751" s="102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3.5" customHeight="1">
      <c r="A752" s="1"/>
      <c r="B752" s="1"/>
      <c r="C752" s="33"/>
      <c r="D752" s="102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3.5" customHeight="1">
      <c r="A753" s="1"/>
      <c r="B753" s="1"/>
      <c r="C753" s="33"/>
      <c r="D753" s="102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3.5" customHeight="1">
      <c r="A754" s="1"/>
      <c r="B754" s="1"/>
      <c r="C754" s="33"/>
      <c r="D754" s="102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3.5" customHeight="1">
      <c r="A755" s="1"/>
      <c r="B755" s="1"/>
      <c r="C755" s="33"/>
      <c r="D755" s="102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3.5" customHeight="1">
      <c r="A756" s="1"/>
      <c r="B756" s="1"/>
      <c r="C756" s="33"/>
      <c r="D756" s="102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3.5" customHeight="1">
      <c r="A757" s="1"/>
      <c r="B757" s="1"/>
      <c r="C757" s="33"/>
      <c r="D757" s="102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3.5" customHeight="1">
      <c r="A758" s="1"/>
      <c r="B758" s="1"/>
      <c r="C758" s="33"/>
      <c r="D758" s="102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3.5" customHeight="1">
      <c r="A759" s="1"/>
      <c r="B759" s="1"/>
      <c r="C759" s="33"/>
      <c r="D759" s="102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3.5" customHeight="1">
      <c r="A760" s="1"/>
      <c r="B760" s="1"/>
      <c r="C760" s="33"/>
      <c r="D760" s="102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3.5" customHeight="1">
      <c r="A761" s="1"/>
      <c r="B761" s="1"/>
      <c r="C761" s="33"/>
      <c r="D761" s="102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3.5" customHeight="1">
      <c r="A762" s="1"/>
      <c r="B762" s="1"/>
      <c r="C762" s="33"/>
      <c r="D762" s="102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3.5" customHeight="1">
      <c r="A763" s="1"/>
      <c r="B763" s="1"/>
      <c r="C763" s="33"/>
      <c r="D763" s="102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3.5" customHeight="1">
      <c r="A764" s="1"/>
      <c r="B764" s="1"/>
      <c r="C764" s="33"/>
      <c r="D764" s="102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3.5" customHeight="1">
      <c r="A765" s="1"/>
      <c r="B765" s="1"/>
      <c r="C765" s="33"/>
      <c r="D765" s="102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3.5" customHeight="1">
      <c r="A766" s="1"/>
      <c r="B766" s="1"/>
      <c r="C766" s="33"/>
      <c r="D766" s="102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3.5" customHeight="1">
      <c r="A767" s="1"/>
      <c r="B767" s="1"/>
      <c r="C767" s="33"/>
      <c r="D767" s="102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3.5" customHeight="1">
      <c r="A768" s="1"/>
      <c r="B768" s="1"/>
      <c r="C768" s="33"/>
      <c r="D768" s="102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3.5" customHeight="1">
      <c r="A769" s="1"/>
      <c r="B769" s="1"/>
      <c r="C769" s="33"/>
      <c r="D769" s="102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3.5" customHeight="1">
      <c r="A770" s="1"/>
      <c r="B770" s="1"/>
      <c r="C770" s="33"/>
      <c r="D770" s="102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3.5" customHeight="1">
      <c r="A771" s="1"/>
      <c r="B771" s="1"/>
      <c r="C771" s="33"/>
      <c r="D771" s="102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3.5" customHeight="1">
      <c r="A772" s="1"/>
      <c r="B772" s="1"/>
      <c r="C772" s="33"/>
      <c r="D772" s="102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3.5" customHeight="1">
      <c r="A773" s="1"/>
      <c r="B773" s="1"/>
      <c r="C773" s="33"/>
      <c r="D773" s="102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3.5" customHeight="1">
      <c r="A774" s="1"/>
      <c r="B774" s="1"/>
      <c r="C774" s="33"/>
      <c r="D774" s="102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3.5" customHeight="1">
      <c r="A775" s="1"/>
      <c r="B775" s="1"/>
      <c r="C775" s="33"/>
      <c r="D775" s="102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3.5" customHeight="1">
      <c r="A776" s="1"/>
      <c r="B776" s="1"/>
      <c r="C776" s="33"/>
      <c r="D776" s="102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3.5" customHeight="1">
      <c r="A777" s="1"/>
      <c r="B777" s="1"/>
      <c r="C777" s="33"/>
      <c r="D777" s="102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3.5" customHeight="1">
      <c r="A778" s="1"/>
      <c r="B778" s="1"/>
      <c r="C778" s="33"/>
      <c r="D778" s="102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3.5" customHeight="1">
      <c r="A779" s="1"/>
      <c r="B779" s="1"/>
      <c r="C779" s="33"/>
      <c r="D779" s="102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3.5" customHeight="1">
      <c r="A780" s="1"/>
      <c r="B780" s="1"/>
      <c r="C780" s="33"/>
      <c r="D780" s="102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3.5" customHeight="1">
      <c r="A781" s="1"/>
      <c r="B781" s="1"/>
      <c r="C781" s="33"/>
      <c r="D781" s="102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3.5" customHeight="1">
      <c r="A782" s="1"/>
      <c r="B782" s="1"/>
      <c r="C782" s="33"/>
      <c r="D782" s="102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3.5" customHeight="1">
      <c r="A783" s="1"/>
      <c r="B783" s="1"/>
      <c r="C783" s="33"/>
      <c r="D783" s="102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3.5" customHeight="1">
      <c r="A784" s="1"/>
      <c r="B784" s="1"/>
      <c r="C784" s="33"/>
      <c r="D784" s="102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3.5" customHeight="1">
      <c r="A785" s="1"/>
      <c r="B785" s="1"/>
      <c r="C785" s="33"/>
      <c r="D785" s="102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3.5" customHeight="1">
      <c r="A786" s="1"/>
      <c r="B786" s="1"/>
      <c r="C786" s="33"/>
      <c r="D786" s="102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3.5" customHeight="1">
      <c r="A787" s="1"/>
      <c r="B787" s="1"/>
      <c r="C787" s="33"/>
      <c r="D787" s="102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3.5" customHeight="1">
      <c r="A788" s="1"/>
      <c r="B788" s="1"/>
      <c r="C788" s="33"/>
      <c r="D788" s="102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3.5" customHeight="1">
      <c r="A789" s="1"/>
      <c r="B789" s="1"/>
      <c r="C789" s="33"/>
      <c r="D789" s="102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3.5" customHeight="1">
      <c r="A790" s="1"/>
      <c r="B790" s="1"/>
      <c r="C790" s="33"/>
      <c r="D790" s="102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3.5" customHeight="1">
      <c r="A791" s="1"/>
      <c r="B791" s="1"/>
      <c r="C791" s="33"/>
      <c r="D791" s="102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3.5" customHeight="1">
      <c r="A792" s="1"/>
      <c r="B792" s="1"/>
      <c r="C792" s="33"/>
      <c r="D792" s="102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3.5" customHeight="1">
      <c r="A793" s="1"/>
      <c r="B793" s="1"/>
      <c r="C793" s="33"/>
      <c r="D793" s="102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3.5" customHeight="1">
      <c r="A794" s="1"/>
      <c r="B794" s="1"/>
      <c r="C794" s="33"/>
      <c r="D794" s="102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3.5" customHeight="1">
      <c r="A795" s="1"/>
      <c r="B795" s="1"/>
      <c r="C795" s="33"/>
      <c r="D795" s="102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3.5" customHeight="1">
      <c r="A796" s="1"/>
      <c r="B796" s="1"/>
      <c r="C796" s="33"/>
      <c r="D796" s="102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3.5" customHeight="1">
      <c r="A797" s="1"/>
      <c r="B797" s="1"/>
      <c r="C797" s="33"/>
      <c r="D797" s="102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3.5" customHeight="1">
      <c r="A798" s="1"/>
      <c r="B798" s="1"/>
      <c r="C798" s="33"/>
      <c r="D798" s="102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3.5" customHeight="1">
      <c r="A799" s="1"/>
      <c r="B799" s="1"/>
      <c r="C799" s="33"/>
      <c r="D799" s="102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3.5" customHeight="1">
      <c r="A800" s="1"/>
      <c r="B800" s="1"/>
      <c r="C800" s="33"/>
      <c r="D800" s="102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3.5" customHeight="1">
      <c r="A801" s="1"/>
      <c r="B801" s="1"/>
      <c r="C801" s="33"/>
      <c r="D801" s="102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3.5" customHeight="1">
      <c r="A802" s="1"/>
      <c r="B802" s="1"/>
      <c r="C802" s="33"/>
      <c r="D802" s="102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3.5" customHeight="1">
      <c r="A803" s="1"/>
      <c r="B803" s="1"/>
      <c r="C803" s="33"/>
      <c r="D803" s="102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3.5" customHeight="1">
      <c r="A804" s="1"/>
      <c r="B804" s="1"/>
      <c r="C804" s="33"/>
      <c r="D804" s="102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3.5" customHeight="1">
      <c r="A805" s="1"/>
      <c r="B805" s="1"/>
      <c r="C805" s="33"/>
      <c r="D805" s="102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3.5" customHeight="1">
      <c r="A806" s="1"/>
      <c r="B806" s="1"/>
      <c r="C806" s="33"/>
      <c r="D806" s="102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3.5" customHeight="1">
      <c r="A807" s="1"/>
      <c r="B807" s="1"/>
      <c r="C807" s="33"/>
      <c r="D807" s="102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3.5" customHeight="1">
      <c r="A808" s="1"/>
      <c r="B808" s="1"/>
      <c r="C808" s="33"/>
      <c r="D808" s="102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3.5" customHeight="1">
      <c r="A809" s="1"/>
      <c r="B809" s="1"/>
      <c r="C809" s="33"/>
      <c r="D809" s="102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3.5" customHeight="1">
      <c r="A810" s="1"/>
      <c r="B810" s="1"/>
      <c r="C810" s="33"/>
      <c r="D810" s="102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3.5" customHeight="1">
      <c r="A811" s="1"/>
      <c r="B811" s="1"/>
      <c r="C811" s="33"/>
      <c r="D811" s="102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3.5" customHeight="1">
      <c r="A812" s="1"/>
      <c r="B812" s="1"/>
      <c r="C812" s="33"/>
      <c r="D812" s="102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3.5" customHeight="1">
      <c r="A813" s="1"/>
      <c r="B813" s="1"/>
      <c r="C813" s="33"/>
      <c r="D813" s="102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3.5" customHeight="1">
      <c r="A814" s="1"/>
      <c r="B814" s="1"/>
      <c r="C814" s="33"/>
      <c r="D814" s="102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3.5" customHeight="1">
      <c r="A815" s="1"/>
      <c r="B815" s="1"/>
      <c r="C815" s="33"/>
      <c r="D815" s="102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3.5" customHeight="1">
      <c r="A816" s="1"/>
      <c r="B816" s="1"/>
      <c r="C816" s="33"/>
      <c r="D816" s="102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3.5" customHeight="1">
      <c r="A817" s="1"/>
      <c r="B817" s="1"/>
      <c r="C817" s="33"/>
      <c r="D817" s="102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3.5" customHeight="1">
      <c r="A818" s="1"/>
      <c r="B818" s="1"/>
      <c r="C818" s="33"/>
      <c r="D818" s="102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3.5" customHeight="1">
      <c r="A819" s="1"/>
      <c r="B819" s="1"/>
      <c r="C819" s="33"/>
      <c r="D819" s="102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3.5" customHeight="1">
      <c r="A820" s="1"/>
      <c r="B820" s="1"/>
      <c r="C820" s="33"/>
      <c r="D820" s="102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3.5" customHeight="1">
      <c r="A821" s="1"/>
      <c r="B821" s="1"/>
      <c r="C821" s="33"/>
      <c r="D821" s="102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3.5" customHeight="1">
      <c r="A822" s="1"/>
      <c r="B822" s="1"/>
      <c r="C822" s="33"/>
      <c r="D822" s="102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3.5" customHeight="1">
      <c r="A823" s="1"/>
      <c r="B823" s="1"/>
      <c r="C823" s="33"/>
      <c r="D823" s="102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3.5" customHeight="1">
      <c r="A824" s="1"/>
      <c r="B824" s="1"/>
      <c r="C824" s="33"/>
      <c r="D824" s="102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3.5" customHeight="1">
      <c r="A825" s="1"/>
      <c r="B825" s="1"/>
      <c r="C825" s="33"/>
      <c r="D825" s="102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3.5" customHeight="1">
      <c r="A826" s="1"/>
      <c r="B826" s="1"/>
      <c r="C826" s="33"/>
      <c r="D826" s="102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3.5" customHeight="1">
      <c r="A827" s="1"/>
      <c r="B827" s="1"/>
      <c r="C827" s="33"/>
      <c r="D827" s="102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3.5" customHeight="1">
      <c r="A828" s="1"/>
      <c r="B828" s="1"/>
      <c r="C828" s="33"/>
      <c r="D828" s="102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3.5" customHeight="1">
      <c r="A829" s="1"/>
      <c r="B829" s="1"/>
      <c r="C829" s="33"/>
      <c r="D829" s="102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3.5" customHeight="1">
      <c r="A830" s="1"/>
      <c r="B830" s="1"/>
      <c r="C830" s="33"/>
      <c r="D830" s="102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3.5" customHeight="1">
      <c r="A831" s="1"/>
      <c r="B831" s="1"/>
      <c r="C831" s="33"/>
      <c r="D831" s="102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3.5" customHeight="1">
      <c r="A832" s="1"/>
      <c r="B832" s="1"/>
      <c r="C832" s="33"/>
      <c r="D832" s="102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3.5" customHeight="1">
      <c r="A833" s="1"/>
      <c r="B833" s="1"/>
      <c r="C833" s="33"/>
      <c r="D833" s="102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3.5" customHeight="1">
      <c r="A834" s="1"/>
      <c r="B834" s="1"/>
      <c r="C834" s="33"/>
      <c r="D834" s="102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3.5" customHeight="1">
      <c r="A835" s="1"/>
      <c r="B835" s="1"/>
      <c r="C835" s="33"/>
      <c r="D835" s="102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3.5" customHeight="1">
      <c r="A836" s="1"/>
      <c r="B836" s="1"/>
      <c r="C836" s="33"/>
      <c r="D836" s="102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3.5" customHeight="1">
      <c r="A837" s="1"/>
      <c r="B837" s="1"/>
      <c r="C837" s="33"/>
      <c r="D837" s="102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3.5" customHeight="1">
      <c r="A838" s="1"/>
      <c r="B838" s="1"/>
      <c r="C838" s="33"/>
      <c r="D838" s="102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3.5" customHeight="1">
      <c r="A839" s="1"/>
      <c r="B839" s="1"/>
      <c r="C839" s="33"/>
      <c r="D839" s="102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3.5" customHeight="1">
      <c r="A840" s="1"/>
      <c r="B840" s="1"/>
      <c r="C840" s="33"/>
      <c r="D840" s="102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3.5" customHeight="1">
      <c r="A841" s="1"/>
      <c r="B841" s="1"/>
      <c r="C841" s="33"/>
      <c r="D841" s="102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3.5" customHeight="1">
      <c r="A842" s="1"/>
      <c r="B842" s="1"/>
      <c r="C842" s="33"/>
      <c r="D842" s="102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3.5" customHeight="1">
      <c r="A843" s="1"/>
      <c r="B843" s="1"/>
      <c r="C843" s="33"/>
      <c r="D843" s="102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3.5" customHeight="1">
      <c r="A844" s="1"/>
      <c r="B844" s="1"/>
      <c r="C844" s="33"/>
      <c r="D844" s="102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3.5" customHeight="1">
      <c r="A845" s="1"/>
      <c r="B845" s="1"/>
      <c r="C845" s="33"/>
      <c r="D845" s="102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3.5" customHeight="1">
      <c r="A846" s="1"/>
      <c r="B846" s="1"/>
      <c r="C846" s="33"/>
      <c r="D846" s="102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3.5" customHeight="1">
      <c r="A847" s="1"/>
      <c r="B847" s="1"/>
      <c r="C847" s="33"/>
      <c r="D847" s="102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3.5" customHeight="1">
      <c r="A848" s="1"/>
      <c r="B848" s="1"/>
      <c r="C848" s="33"/>
      <c r="D848" s="102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3.5" customHeight="1">
      <c r="A849" s="1"/>
      <c r="B849" s="1"/>
      <c r="C849" s="33"/>
      <c r="D849" s="102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3.5" customHeight="1">
      <c r="A850" s="1"/>
      <c r="B850" s="1"/>
      <c r="C850" s="33"/>
      <c r="D850" s="102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3.5" customHeight="1">
      <c r="A851" s="1"/>
      <c r="B851" s="1"/>
      <c r="C851" s="33"/>
      <c r="D851" s="102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3.5" customHeight="1">
      <c r="A852" s="1"/>
      <c r="B852" s="1"/>
      <c r="C852" s="33"/>
      <c r="D852" s="102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3.5" customHeight="1">
      <c r="A853" s="1"/>
      <c r="B853" s="1"/>
      <c r="C853" s="33"/>
      <c r="D853" s="102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3.5" customHeight="1">
      <c r="A854" s="1"/>
      <c r="B854" s="1"/>
      <c r="C854" s="33"/>
      <c r="D854" s="102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3.5" customHeight="1">
      <c r="A855" s="1"/>
      <c r="B855" s="1"/>
      <c r="C855" s="33"/>
      <c r="D855" s="102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3.5" customHeight="1">
      <c r="A856" s="1"/>
      <c r="B856" s="1"/>
      <c r="C856" s="33"/>
      <c r="D856" s="102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3.5" customHeight="1">
      <c r="A857" s="1"/>
      <c r="B857" s="1"/>
      <c r="C857" s="33"/>
      <c r="D857" s="102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3.5" customHeight="1">
      <c r="A858" s="1"/>
      <c r="B858" s="1"/>
      <c r="C858" s="33"/>
      <c r="D858" s="102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3.5" customHeight="1">
      <c r="A859" s="1"/>
      <c r="B859" s="1"/>
      <c r="C859" s="33"/>
      <c r="D859" s="102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3.5" customHeight="1">
      <c r="A860" s="1"/>
      <c r="B860" s="1"/>
      <c r="C860" s="33"/>
      <c r="D860" s="102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3.5" customHeight="1">
      <c r="A861" s="1"/>
      <c r="B861" s="1"/>
      <c r="C861" s="33"/>
      <c r="D861" s="102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3.5" customHeight="1">
      <c r="A862" s="1"/>
      <c r="B862" s="1"/>
      <c r="C862" s="33"/>
      <c r="D862" s="102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3.5" customHeight="1">
      <c r="A863" s="1"/>
      <c r="B863" s="1"/>
      <c r="C863" s="33"/>
      <c r="D863" s="102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3.5" customHeight="1">
      <c r="A864" s="1"/>
      <c r="B864" s="1"/>
      <c r="C864" s="33"/>
      <c r="D864" s="102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3.5" customHeight="1">
      <c r="A865" s="1"/>
      <c r="B865" s="1"/>
      <c r="C865" s="33"/>
      <c r="D865" s="102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3.5" customHeight="1">
      <c r="A866" s="1"/>
      <c r="B866" s="1"/>
      <c r="C866" s="33"/>
      <c r="D866" s="102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3.5" customHeight="1">
      <c r="A867" s="1"/>
      <c r="B867" s="1"/>
      <c r="C867" s="33"/>
      <c r="D867" s="102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3.5" customHeight="1">
      <c r="A868" s="1"/>
      <c r="B868" s="1"/>
      <c r="C868" s="33"/>
      <c r="D868" s="102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3.5" customHeight="1">
      <c r="A869" s="1"/>
      <c r="B869" s="1"/>
      <c r="C869" s="33"/>
      <c r="D869" s="102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3.5" customHeight="1">
      <c r="A870" s="1"/>
      <c r="B870" s="1"/>
      <c r="C870" s="33"/>
      <c r="D870" s="102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3.5" customHeight="1">
      <c r="A871" s="1"/>
      <c r="B871" s="1"/>
      <c r="C871" s="33"/>
      <c r="D871" s="102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3.5" customHeight="1">
      <c r="A872" s="1"/>
      <c r="B872" s="1"/>
      <c r="C872" s="33"/>
      <c r="D872" s="102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3.5" customHeight="1">
      <c r="A873" s="1"/>
      <c r="B873" s="1"/>
      <c r="C873" s="33"/>
      <c r="D873" s="102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3.5" customHeight="1">
      <c r="A874" s="1"/>
      <c r="B874" s="1"/>
      <c r="C874" s="33"/>
      <c r="D874" s="102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3.5" customHeight="1">
      <c r="A875" s="1"/>
      <c r="B875" s="1"/>
      <c r="C875" s="33"/>
      <c r="D875" s="102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3.5" customHeight="1">
      <c r="A876" s="1"/>
      <c r="B876" s="1"/>
      <c r="C876" s="33"/>
      <c r="D876" s="102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3.5" customHeight="1">
      <c r="A877" s="1"/>
      <c r="B877" s="1"/>
      <c r="C877" s="33"/>
      <c r="D877" s="102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3.5" customHeight="1">
      <c r="A878" s="1"/>
      <c r="B878" s="1"/>
      <c r="C878" s="33"/>
      <c r="D878" s="102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3.5" customHeight="1">
      <c r="A879" s="1"/>
      <c r="B879" s="1"/>
      <c r="C879" s="33"/>
      <c r="D879" s="102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3.5" customHeight="1">
      <c r="A880" s="1"/>
      <c r="B880" s="1"/>
      <c r="C880" s="33"/>
      <c r="D880" s="102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3.5" customHeight="1">
      <c r="A881" s="1"/>
      <c r="B881" s="1"/>
      <c r="C881" s="33"/>
      <c r="D881" s="102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3.5" customHeight="1">
      <c r="A882" s="1"/>
      <c r="B882" s="1"/>
      <c r="C882" s="33"/>
      <c r="D882" s="102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3.5" customHeight="1">
      <c r="A883" s="1"/>
      <c r="B883" s="1"/>
      <c r="C883" s="33"/>
      <c r="D883" s="102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3.5" customHeight="1">
      <c r="A884" s="1"/>
      <c r="B884" s="1"/>
      <c r="C884" s="33"/>
      <c r="D884" s="102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3.5" customHeight="1">
      <c r="A885" s="1"/>
      <c r="B885" s="1"/>
      <c r="C885" s="33"/>
      <c r="D885" s="102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3.5" customHeight="1">
      <c r="A886" s="1"/>
      <c r="B886" s="1"/>
      <c r="C886" s="33"/>
      <c r="D886" s="102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3.5" customHeight="1">
      <c r="A887" s="1"/>
      <c r="B887" s="1"/>
      <c r="C887" s="33"/>
      <c r="D887" s="102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3.5" customHeight="1">
      <c r="A888" s="1"/>
      <c r="B888" s="1"/>
      <c r="C888" s="33"/>
      <c r="D888" s="102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3.5" customHeight="1">
      <c r="A889" s="1"/>
      <c r="B889" s="1"/>
      <c r="C889" s="33"/>
      <c r="D889" s="102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3.5" customHeight="1">
      <c r="A890" s="1"/>
      <c r="B890" s="1"/>
      <c r="C890" s="33"/>
      <c r="D890" s="102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3.5" customHeight="1">
      <c r="A891" s="1"/>
      <c r="B891" s="1"/>
      <c r="C891" s="33"/>
      <c r="D891" s="102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3.5" customHeight="1">
      <c r="A892" s="1"/>
      <c r="B892" s="1"/>
      <c r="C892" s="33"/>
      <c r="D892" s="102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3.5" customHeight="1">
      <c r="A893" s="1"/>
      <c r="B893" s="1"/>
      <c r="C893" s="33"/>
      <c r="D893" s="102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3.5" customHeight="1">
      <c r="A894" s="1"/>
      <c r="B894" s="1"/>
      <c r="C894" s="33"/>
      <c r="D894" s="102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3.5" customHeight="1">
      <c r="A895" s="1"/>
      <c r="B895" s="1"/>
      <c r="C895" s="33"/>
      <c r="D895" s="102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3.5" customHeight="1">
      <c r="A896" s="1"/>
      <c r="B896" s="1"/>
      <c r="C896" s="33"/>
      <c r="D896" s="102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3.5" customHeight="1">
      <c r="A897" s="1"/>
      <c r="B897" s="1"/>
      <c r="C897" s="33"/>
      <c r="D897" s="102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3.5" customHeight="1">
      <c r="A898" s="1"/>
      <c r="B898" s="1"/>
      <c r="C898" s="33"/>
      <c r="D898" s="102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3.5" customHeight="1">
      <c r="A899" s="1"/>
      <c r="B899" s="1"/>
      <c r="C899" s="33"/>
      <c r="D899" s="102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3.5" customHeight="1">
      <c r="A900" s="1"/>
      <c r="B900" s="1"/>
      <c r="C900" s="33"/>
      <c r="D900" s="102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3.5" customHeight="1">
      <c r="A901" s="1"/>
      <c r="B901" s="1"/>
      <c r="C901" s="33"/>
      <c r="D901" s="102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3.5" customHeight="1">
      <c r="A902" s="1"/>
      <c r="B902" s="1"/>
      <c r="C902" s="33"/>
      <c r="D902" s="102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3.5" customHeight="1">
      <c r="A903" s="1"/>
      <c r="B903" s="1"/>
      <c r="C903" s="33"/>
      <c r="D903" s="102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3.5" customHeight="1">
      <c r="A904" s="1"/>
      <c r="B904" s="1"/>
      <c r="C904" s="33"/>
      <c r="D904" s="102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3.5" customHeight="1">
      <c r="A905" s="1"/>
      <c r="B905" s="1"/>
      <c r="C905" s="33"/>
      <c r="D905" s="102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3.5" customHeight="1">
      <c r="A906" s="1"/>
      <c r="B906" s="1"/>
      <c r="C906" s="33"/>
      <c r="D906" s="102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3.5" customHeight="1">
      <c r="A907" s="1"/>
      <c r="B907" s="1"/>
      <c r="C907" s="33"/>
      <c r="D907" s="102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3.5" customHeight="1">
      <c r="A908" s="1"/>
      <c r="B908" s="1"/>
      <c r="C908" s="33"/>
      <c r="D908" s="102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3.5" customHeight="1">
      <c r="A909" s="1"/>
      <c r="B909" s="1"/>
      <c r="C909" s="33"/>
      <c r="D909" s="102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3.5" customHeight="1">
      <c r="A910" s="1"/>
      <c r="B910" s="1"/>
      <c r="C910" s="33"/>
      <c r="D910" s="102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3.5" customHeight="1">
      <c r="A911" s="1"/>
      <c r="B911" s="1"/>
      <c r="C911" s="33"/>
      <c r="D911" s="102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3.5" customHeight="1">
      <c r="A912" s="1"/>
      <c r="B912" s="1"/>
      <c r="C912" s="33"/>
      <c r="D912" s="102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3.5" customHeight="1">
      <c r="A913" s="1"/>
      <c r="B913" s="1"/>
      <c r="C913" s="33"/>
      <c r="D913" s="102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3.5" customHeight="1">
      <c r="A914" s="1"/>
      <c r="B914" s="1"/>
      <c r="C914" s="33"/>
      <c r="D914" s="102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3.5" customHeight="1">
      <c r="A915" s="1"/>
      <c r="B915" s="1"/>
      <c r="C915" s="33"/>
      <c r="D915" s="102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3.5" customHeight="1">
      <c r="A916" s="1"/>
      <c r="B916" s="1"/>
      <c r="C916" s="33"/>
      <c r="D916" s="102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3.5" customHeight="1">
      <c r="A917" s="1"/>
      <c r="B917" s="1"/>
      <c r="C917" s="33"/>
      <c r="D917" s="102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3.5" customHeight="1">
      <c r="A918" s="1"/>
      <c r="B918" s="1"/>
      <c r="C918" s="33"/>
      <c r="D918" s="102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3.5" customHeight="1">
      <c r="A919" s="1"/>
      <c r="B919" s="1"/>
      <c r="C919" s="33"/>
      <c r="D919" s="102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3.5" customHeight="1">
      <c r="A920" s="1"/>
      <c r="B920" s="1"/>
      <c r="C920" s="33"/>
      <c r="D920" s="102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3.5" customHeight="1">
      <c r="A921" s="1"/>
      <c r="B921" s="1"/>
      <c r="C921" s="33"/>
      <c r="D921" s="102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3.5" customHeight="1">
      <c r="A922" s="1"/>
      <c r="B922" s="1"/>
      <c r="C922" s="33"/>
      <c r="D922" s="102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3.5" customHeight="1">
      <c r="A923" s="1"/>
      <c r="B923" s="1"/>
      <c r="C923" s="33"/>
      <c r="D923" s="102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3.5" customHeight="1">
      <c r="A924" s="1"/>
      <c r="B924" s="1"/>
      <c r="C924" s="33"/>
      <c r="D924" s="102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3.5" customHeight="1">
      <c r="A925" s="1"/>
      <c r="B925" s="1"/>
      <c r="C925" s="33"/>
      <c r="D925" s="102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3.5" customHeight="1">
      <c r="A926" s="1"/>
      <c r="B926" s="1"/>
      <c r="C926" s="33"/>
      <c r="D926" s="102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3.5" customHeight="1">
      <c r="A927" s="1"/>
      <c r="B927" s="1"/>
      <c r="C927" s="33"/>
      <c r="D927" s="102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3.5" customHeight="1">
      <c r="A928" s="1"/>
      <c r="B928" s="1"/>
      <c r="C928" s="33"/>
      <c r="D928" s="102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3.5" customHeight="1">
      <c r="A929" s="1"/>
      <c r="B929" s="1"/>
      <c r="C929" s="33"/>
      <c r="D929" s="102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3.5" customHeight="1">
      <c r="A930" s="1"/>
      <c r="B930" s="1"/>
      <c r="C930" s="33"/>
      <c r="D930" s="102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3.5" customHeight="1">
      <c r="A931" s="1"/>
      <c r="B931" s="1"/>
      <c r="C931" s="33"/>
      <c r="D931" s="102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3.5" customHeight="1">
      <c r="A932" s="1"/>
      <c r="B932" s="1"/>
      <c r="C932" s="33"/>
      <c r="D932" s="102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3.5" customHeight="1">
      <c r="A933" s="1"/>
      <c r="B933" s="1"/>
      <c r="C933" s="33"/>
      <c r="D933" s="102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3.5" customHeight="1">
      <c r="A934" s="1"/>
      <c r="B934" s="1"/>
      <c r="C934" s="33"/>
      <c r="D934" s="102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3.5" customHeight="1">
      <c r="A935" s="1"/>
      <c r="B935" s="1"/>
      <c r="C935" s="33"/>
      <c r="D935" s="102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3.5" customHeight="1">
      <c r="A936" s="1"/>
      <c r="B936" s="1"/>
      <c r="C936" s="33"/>
      <c r="D936" s="102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3.5" customHeight="1">
      <c r="A937" s="1"/>
      <c r="B937" s="1"/>
      <c r="C937" s="33"/>
      <c r="D937" s="102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3.5" customHeight="1">
      <c r="A938" s="1"/>
      <c r="B938" s="1"/>
      <c r="C938" s="33"/>
      <c r="D938" s="102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3.5" customHeight="1">
      <c r="A939" s="1"/>
      <c r="B939" s="1"/>
      <c r="C939" s="33"/>
      <c r="D939" s="102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3.5" customHeight="1">
      <c r="A940" s="1"/>
      <c r="B940" s="1"/>
      <c r="C940" s="33"/>
      <c r="D940" s="102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3.5" customHeight="1">
      <c r="A941" s="1"/>
      <c r="B941" s="1"/>
      <c r="C941" s="33"/>
      <c r="D941" s="102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3.5" customHeight="1">
      <c r="A942" s="1"/>
      <c r="B942" s="1"/>
      <c r="C942" s="33"/>
      <c r="D942" s="102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3.5" customHeight="1">
      <c r="A943" s="1"/>
      <c r="B943" s="1"/>
      <c r="C943" s="33"/>
      <c r="D943" s="102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3.5" customHeight="1">
      <c r="A944" s="1"/>
      <c r="B944" s="1"/>
      <c r="C944" s="33"/>
      <c r="D944" s="102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3.5" customHeight="1">
      <c r="A945" s="1"/>
      <c r="B945" s="1"/>
      <c r="C945" s="33"/>
      <c r="D945" s="102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3.5" customHeight="1">
      <c r="A946" s="1"/>
      <c r="B946" s="1"/>
      <c r="C946" s="33"/>
      <c r="D946" s="102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3.5" customHeight="1">
      <c r="A947" s="1"/>
      <c r="B947" s="1"/>
      <c r="C947" s="33"/>
      <c r="D947" s="102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3.5" customHeight="1">
      <c r="A948" s="1"/>
      <c r="B948" s="1"/>
      <c r="C948" s="33"/>
      <c r="D948" s="102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3.5" customHeight="1">
      <c r="A949" s="1"/>
      <c r="B949" s="1"/>
      <c r="C949" s="33"/>
      <c r="D949" s="102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3.5" customHeight="1">
      <c r="A950" s="1"/>
      <c r="B950" s="1"/>
      <c r="C950" s="33"/>
      <c r="D950" s="102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3.5" customHeight="1">
      <c r="A951" s="1"/>
      <c r="B951" s="1"/>
      <c r="C951" s="33"/>
      <c r="D951" s="102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3.5" customHeight="1">
      <c r="A952" s="1"/>
      <c r="B952" s="1"/>
      <c r="C952" s="33"/>
      <c r="D952" s="102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3.5" customHeight="1">
      <c r="A953" s="1"/>
      <c r="B953" s="1"/>
      <c r="C953" s="33"/>
      <c r="D953" s="102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3.5" customHeight="1">
      <c r="A954" s="1"/>
      <c r="B954" s="1"/>
      <c r="C954" s="33"/>
      <c r="D954" s="102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3.5" customHeight="1">
      <c r="A955" s="1"/>
      <c r="B955" s="1"/>
      <c r="C955" s="33"/>
      <c r="D955" s="102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3.5" customHeight="1">
      <c r="A956" s="1"/>
      <c r="B956" s="1"/>
      <c r="C956" s="33"/>
      <c r="D956" s="102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3.5" customHeight="1">
      <c r="A957" s="1"/>
      <c r="B957" s="1"/>
      <c r="C957" s="33"/>
      <c r="D957" s="102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3.5" customHeight="1">
      <c r="A958" s="1"/>
      <c r="B958" s="1"/>
      <c r="C958" s="33"/>
      <c r="D958" s="102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3.5" customHeight="1">
      <c r="A959" s="1"/>
      <c r="B959" s="1"/>
      <c r="C959" s="33"/>
      <c r="D959" s="102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3.5" customHeight="1">
      <c r="A960" s="1"/>
      <c r="B960" s="1"/>
      <c r="C960" s="33"/>
      <c r="D960" s="102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3.5" customHeight="1">
      <c r="A961" s="1"/>
      <c r="B961" s="1"/>
      <c r="C961" s="33"/>
      <c r="D961" s="102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3.5" customHeight="1">
      <c r="A962" s="1"/>
      <c r="B962" s="1"/>
      <c r="C962" s="33"/>
      <c r="D962" s="102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3.5" customHeight="1">
      <c r="A963" s="1"/>
      <c r="B963" s="1"/>
      <c r="C963" s="33"/>
      <c r="D963" s="102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3.5" customHeight="1">
      <c r="A964" s="1"/>
      <c r="B964" s="1"/>
      <c r="C964" s="33"/>
      <c r="D964" s="102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3.5" customHeight="1">
      <c r="A965" s="1"/>
      <c r="B965" s="1"/>
      <c r="C965" s="33"/>
      <c r="D965" s="102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3.5" customHeight="1">
      <c r="A966" s="1"/>
      <c r="B966" s="1"/>
      <c r="C966" s="33"/>
      <c r="D966" s="102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3.5" customHeight="1">
      <c r="A967" s="1"/>
      <c r="B967" s="1"/>
      <c r="C967" s="33"/>
      <c r="D967" s="102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3.5" customHeight="1">
      <c r="A968" s="1"/>
      <c r="B968" s="1"/>
      <c r="C968" s="33"/>
      <c r="D968" s="102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3.5" customHeight="1">
      <c r="A969" s="1"/>
      <c r="B969" s="1"/>
      <c r="C969" s="33"/>
      <c r="D969" s="102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3.5" customHeight="1">
      <c r="A970" s="1"/>
      <c r="B970" s="1"/>
      <c r="C970" s="33"/>
      <c r="D970" s="102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3.5" customHeight="1">
      <c r="A971" s="1"/>
      <c r="B971" s="1"/>
      <c r="C971" s="33"/>
      <c r="D971" s="102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3.5" customHeight="1">
      <c r="A972" s="1"/>
      <c r="B972" s="1"/>
      <c r="C972" s="33"/>
      <c r="D972" s="102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3.5" customHeight="1">
      <c r="A973" s="1"/>
      <c r="B973" s="1"/>
      <c r="C973" s="33"/>
      <c r="D973" s="102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3.5" customHeight="1">
      <c r="A974" s="1"/>
      <c r="B974" s="1"/>
      <c r="C974" s="33"/>
      <c r="D974" s="102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3.5" customHeight="1">
      <c r="A975" s="1"/>
      <c r="B975" s="1"/>
      <c r="C975" s="33"/>
      <c r="D975" s="102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3.5" customHeight="1">
      <c r="A976" s="1"/>
      <c r="B976" s="1"/>
      <c r="C976" s="33"/>
      <c r="D976" s="102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3.5" customHeight="1">
      <c r="A977" s="1"/>
      <c r="B977" s="1"/>
      <c r="C977" s="33"/>
      <c r="D977" s="102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3.5" customHeight="1">
      <c r="A978" s="1"/>
      <c r="B978" s="1"/>
      <c r="C978" s="33"/>
      <c r="D978" s="102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3.5" customHeight="1">
      <c r="A979" s="1"/>
      <c r="B979" s="1"/>
      <c r="C979" s="33"/>
      <c r="D979" s="102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3.5" customHeight="1">
      <c r="A980" s="1"/>
      <c r="B980" s="1"/>
      <c r="C980" s="33"/>
      <c r="D980" s="102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3.5" customHeight="1">
      <c r="A981" s="1"/>
      <c r="B981" s="1"/>
      <c r="C981" s="33"/>
      <c r="D981" s="102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3.5" customHeight="1">
      <c r="A982" s="1"/>
      <c r="B982" s="1"/>
      <c r="C982" s="33"/>
      <c r="D982" s="102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3.5" customHeight="1">
      <c r="A983" s="1"/>
      <c r="B983" s="1"/>
      <c r="C983" s="33"/>
      <c r="D983" s="102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3.5" customHeight="1">
      <c r="A984" s="1"/>
      <c r="B984" s="1"/>
      <c r="C984" s="33"/>
      <c r="D984" s="102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3.5" customHeight="1">
      <c r="A985" s="1"/>
      <c r="B985" s="1"/>
      <c r="C985" s="33"/>
      <c r="D985" s="102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3.5" customHeight="1">
      <c r="A986" s="1"/>
      <c r="B986" s="1"/>
      <c r="C986" s="33"/>
      <c r="D986" s="102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3.5" customHeight="1">
      <c r="A987" s="1"/>
      <c r="B987" s="1"/>
      <c r="C987" s="33"/>
      <c r="D987" s="102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3.5" customHeight="1">
      <c r="A988" s="1"/>
      <c r="B988" s="1"/>
      <c r="C988" s="33"/>
      <c r="D988" s="102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3.5" customHeight="1">
      <c r="A989" s="1"/>
      <c r="B989" s="1"/>
      <c r="C989" s="33"/>
      <c r="D989" s="102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3.5" customHeight="1">
      <c r="A990" s="1"/>
      <c r="B990" s="1"/>
      <c r="C990" s="33"/>
      <c r="D990" s="102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3.5" customHeight="1">
      <c r="A991" s="1"/>
      <c r="B991" s="1"/>
      <c r="C991" s="33"/>
      <c r="D991" s="102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3.5" customHeight="1">
      <c r="A992" s="1"/>
      <c r="B992" s="1"/>
      <c r="C992" s="33"/>
      <c r="D992" s="102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3.5" customHeight="1">
      <c r="A993" s="1"/>
      <c r="B993" s="1"/>
      <c r="C993" s="33"/>
      <c r="D993" s="102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3.5" customHeight="1">
      <c r="A994" s="1"/>
      <c r="B994" s="1"/>
      <c r="C994" s="33"/>
      <c r="D994" s="102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3.5" customHeight="1">
      <c r="A995" s="1"/>
      <c r="B995" s="1"/>
      <c r="C995" s="33"/>
      <c r="D995" s="102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3.5" customHeight="1">
      <c r="A996" s="1"/>
      <c r="B996" s="1"/>
      <c r="C996" s="33"/>
      <c r="D996" s="102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3.5" customHeight="1">
      <c r="A997" s="1"/>
      <c r="B997" s="1"/>
      <c r="C997" s="33"/>
      <c r="D997" s="102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3.5" customHeight="1">
      <c r="A998" s="1"/>
      <c r="B998" s="1"/>
      <c r="C998" s="33"/>
      <c r="D998" s="102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3.5" customHeight="1">
      <c r="A999" s="1"/>
      <c r="B999" s="1"/>
      <c r="C999" s="33"/>
      <c r="D999" s="102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3.5" customHeight="1">
      <c r="A1000" s="1"/>
      <c r="B1000" s="1"/>
      <c r="C1000" s="33"/>
      <c r="D1000" s="102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ht="13.5" customHeight="1">
      <c r="A1001" s="1"/>
      <c r="B1001" s="1"/>
      <c r="C1001" s="33"/>
      <c r="D1001" s="102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ht="13.5" customHeight="1">
      <c r="A1002" s="1"/>
      <c r="B1002" s="1"/>
      <c r="C1002" s="33"/>
      <c r="D1002" s="102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ht="13.5" customHeight="1">
      <c r="A1003" s="1"/>
      <c r="B1003" s="1"/>
      <c r="C1003" s="33"/>
      <c r="D1003" s="102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ht="13.5" customHeight="1">
      <c r="A1004" s="1"/>
      <c r="B1004" s="1"/>
      <c r="C1004" s="33"/>
      <c r="D1004" s="102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ht="13.5" customHeight="1">
      <c r="A1005" s="1"/>
      <c r="B1005" s="1"/>
      <c r="C1005" s="33"/>
      <c r="D1005" s="102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ht="13.5" customHeight="1">
      <c r="A1006" s="1"/>
      <c r="B1006" s="1"/>
      <c r="C1006" s="33"/>
      <c r="D1006" s="102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ht="13.5" customHeight="1">
      <c r="A1007" s="1"/>
      <c r="B1007" s="1"/>
      <c r="C1007" s="33"/>
      <c r="D1007" s="102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ht="13.5" customHeight="1">
      <c r="A1008" s="1"/>
      <c r="B1008" s="1"/>
      <c r="C1008" s="33"/>
      <c r="D1008" s="102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ht="13.5" customHeight="1">
      <c r="A1009" s="1"/>
      <c r="B1009" s="1"/>
      <c r="C1009" s="33"/>
      <c r="D1009" s="102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ht="13.5" customHeight="1">
      <c r="A1010" s="1"/>
      <c r="B1010" s="1"/>
      <c r="C1010" s="33"/>
      <c r="D1010" s="102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ht="13.5" customHeight="1">
      <c r="A1011" s="1"/>
      <c r="B1011" s="1"/>
      <c r="C1011" s="33"/>
      <c r="D1011" s="102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ht="13.5" customHeight="1">
      <c r="A1012" s="1"/>
      <c r="B1012" s="1"/>
      <c r="C1012" s="33"/>
      <c r="D1012" s="102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ht="13.5" customHeight="1">
      <c r="A1013" s="1"/>
      <c r="B1013" s="1"/>
      <c r="C1013" s="33"/>
      <c r="D1013" s="102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ht="13.5" customHeight="1">
      <c r="A1014" s="1"/>
      <c r="B1014" s="1"/>
      <c r="C1014" s="33"/>
      <c r="D1014" s="102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ht="13.5" customHeight="1">
      <c r="A1015" s="1"/>
      <c r="B1015" s="1"/>
      <c r="C1015" s="33"/>
      <c r="D1015" s="102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ht="13.5" customHeight="1">
      <c r="A1016" s="1"/>
      <c r="B1016" s="1"/>
      <c r="C1016" s="33"/>
      <c r="D1016" s="102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ht="13.5" customHeight="1">
      <c r="A1017" s="1"/>
      <c r="B1017" s="1"/>
      <c r="C1017" s="33"/>
      <c r="D1017" s="102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ht="13.5" customHeight="1">
      <c r="A1018" s="1"/>
      <c r="B1018" s="1"/>
      <c r="C1018" s="33"/>
      <c r="D1018" s="102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ht="13.5" customHeight="1">
      <c r="A1019" s="1"/>
      <c r="B1019" s="1"/>
      <c r="C1019" s="33"/>
      <c r="D1019" s="102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ht="13.5" customHeight="1">
      <c r="A1020" s="1"/>
      <c r="B1020" s="1"/>
      <c r="C1020" s="33"/>
      <c r="D1020" s="102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</sheetData>
  <mergeCells count="29">
    <mergeCell ref="B1:C1"/>
    <mergeCell ref="E1:J1"/>
    <mergeCell ref="B2:C2"/>
    <mergeCell ref="F2:I2"/>
    <mergeCell ref="B3:C3"/>
    <mergeCell ref="F3:I3"/>
    <mergeCell ref="F4:I4"/>
    <mergeCell ref="G13:H13"/>
    <mergeCell ref="I13:J13"/>
    <mergeCell ref="L19:L57"/>
    <mergeCell ref="M19:M57"/>
    <mergeCell ref="B14:D14"/>
    <mergeCell ref="B15:D15"/>
    <mergeCell ref="B16:D16"/>
    <mergeCell ref="E16:K16"/>
    <mergeCell ref="B17:D17"/>
    <mergeCell ref="E17:H17"/>
    <mergeCell ref="I17:J17"/>
    <mergeCell ref="A53:B53"/>
    <mergeCell ref="A54:B54"/>
    <mergeCell ref="B177:C177"/>
    <mergeCell ref="B178:C178"/>
    <mergeCell ref="B4:C4"/>
    <mergeCell ref="B5:C5"/>
    <mergeCell ref="B6:C6"/>
    <mergeCell ref="B8:D8"/>
    <mergeCell ref="B9:C9"/>
    <mergeCell ref="B10:C10"/>
    <mergeCell ref="B11:C11"/>
  </mergeCells>
  <printOptions/>
  <pageMargins bottom="0.75" footer="0.0" header="0.0" left="0.25" right="0.25" top="0.75"/>
  <pageSetup paperSize="9" orientation="portrait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8.0"/>
    <col customWidth="1" min="5" max="5" width="9.57"/>
    <col customWidth="1" min="6" max="26" width="8.0"/>
  </cols>
  <sheetData>
    <row r="2">
      <c r="D2" s="103" t="s">
        <v>112</v>
      </c>
    </row>
    <row r="3" ht="15.75" customHeight="1"/>
    <row r="4" ht="48.0" customHeight="1">
      <c r="D4" s="104" t="s">
        <v>113</v>
      </c>
      <c r="E4" s="105" t="s">
        <v>114</v>
      </c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7"/>
      <c r="Q4" s="105" t="s">
        <v>115</v>
      </c>
      <c r="R4" s="106"/>
      <c r="S4" s="107"/>
    </row>
    <row r="5" ht="142.5" customHeight="1">
      <c r="D5" s="108"/>
      <c r="E5" s="109" t="s">
        <v>116</v>
      </c>
      <c r="F5" s="110" t="s">
        <v>117</v>
      </c>
      <c r="G5" s="111" t="s">
        <v>118</v>
      </c>
      <c r="H5" s="112" t="s">
        <v>119</v>
      </c>
      <c r="I5" s="113" t="s">
        <v>120</v>
      </c>
      <c r="J5" s="114" t="s">
        <v>121</v>
      </c>
      <c r="K5" s="115" t="s">
        <v>122</v>
      </c>
      <c r="L5" s="116" t="s">
        <v>123</v>
      </c>
      <c r="M5" s="117" t="s">
        <v>124</v>
      </c>
      <c r="N5" s="118" t="s">
        <v>125</v>
      </c>
      <c r="O5" s="118" t="s">
        <v>126</v>
      </c>
      <c r="P5" s="119" t="s">
        <v>127</v>
      </c>
      <c r="Q5" s="120" t="s">
        <v>128</v>
      </c>
      <c r="R5" s="120" t="s">
        <v>129</v>
      </c>
      <c r="S5" s="120" t="s">
        <v>130</v>
      </c>
    </row>
    <row r="6" ht="16.5" customHeight="1">
      <c r="D6" s="121" t="s">
        <v>131</v>
      </c>
      <c r="E6" s="122">
        <v>1.0</v>
      </c>
      <c r="F6" s="122">
        <v>2.0</v>
      </c>
      <c r="G6" s="122">
        <v>0.0</v>
      </c>
      <c r="H6" s="122">
        <v>2.0</v>
      </c>
      <c r="I6" s="122">
        <v>0.0</v>
      </c>
      <c r="J6" s="122">
        <v>0.0</v>
      </c>
      <c r="K6" s="122">
        <v>1.0</v>
      </c>
      <c r="L6" s="122">
        <v>2.0</v>
      </c>
      <c r="M6" s="122">
        <v>2.0</v>
      </c>
      <c r="N6" s="122">
        <v>0.0</v>
      </c>
      <c r="O6" s="122">
        <v>0.0</v>
      </c>
      <c r="P6" s="122">
        <v>0.0</v>
      </c>
      <c r="Q6" s="122">
        <v>3.0</v>
      </c>
      <c r="R6" s="123">
        <v>1.0</v>
      </c>
      <c r="S6" s="123">
        <v>2.0</v>
      </c>
    </row>
    <row r="7" ht="16.5" customHeight="1">
      <c r="D7" s="121" t="s">
        <v>132</v>
      </c>
      <c r="E7" s="122">
        <v>2.0</v>
      </c>
      <c r="F7" s="122">
        <v>1.0</v>
      </c>
      <c r="G7" s="122">
        <v>2.0</v>
      </c>
      <c r="H7" s="122">
        <v>3.0</v>
      </c>
      <c r="I7" s="122">
        <v>3.0</v>
      </c>
      <c r="J7" s="122">
        <v>0.0</v>
      </c>
      <c r="K7" s="122">
        <v>2.0</v>
      </c>
      <c r="L7" s="122">
        <v>1.0</v>
      </c>
      <c r="M7" s="122">
        <v>3.0</v>
      </c>
      <c r="N7" s="122">
        <v>0.0</v>
      </c>
      <c r="O7" s="122">
        <v>3.0</v>
      </c>
      <c r="P7" s="122">
        <v>2.0</v>
      </c>
      <c r="Q7" s="122">
        <v>2.0</v>
      </c>
      <c r="R7" s="122">
        <v>1.0</v>
      </c>
      <c r="S7" s="122">
        <v>2.0</v>
      </c>
    </row>
    <row r="8" ht="16.5" customHeight="1">
      <c r="D8" s="121" t="s">
        <v>133</v>
      </c>
      <c r="E8" s="122">
        <v>2.0</v>
      </c>
      <c r="F8" s="122">
        <v>1.0</v>
      </c>
      <c r="G8" s="122">
        <v>3.0</v>
      </c>
      <c r="H8" s="122">
        <v>0.0</v>
      </c>
      <c r="I8" s="122">
        <v>2.0</v>
      </c>
      <c r="J8" s="122">
        <v>3.0</v>
      </c>
      <c r="K8" s="122">
        <v>2.0</v>
      </c>
      <c r="L8" s="122">
        <v>1.0</v>
      </c>
      <c r="M8" s="122">
        <v>3.0</v>
      </c>
      <c r="N8" s="122">
        <v>2.0</v>
      </c>
      <c r="O8" s="122">
        <v>0.0</v>
      </c>
      <c r="P8" s="122">
        <v>1.0</v>
      </c>
      <c r="Q8" s="122">
        <v>3.0</v>
      </c>
      <c r="R8" s="122">
        <v>3.0</v>
      </c>
      <c r="S8" s="122">
        <v>0.0</v>
      </c>
    </row>
    <row r="9" ht="16.5" customHeight="1">
      <c r="D9" s="121" t="s">
        <v>134</v>
      </c>
      <c r="E9" s="122">
        <v>2.0</v>
      </c>
      <c r="F9" s="122">
        <v>1.0</v>
      </c>
      <c r="G9" s="122">
        <v>1.0</v>
      </c>
      <c r="H9" s="122">
        <v>3.0</v>
      </c>
      <c r="I9" s="122">
        <v>2.0</v>
      </c>
      <c r="J9" s="122">
        <v>3.0</v>
      </c>
      <c r="K9" s="122">
        <v>3.0</v>
      </c>
      <c r="L9" s="122">
        <v>3.0</v>
      </c>
      <c r="M9" s="122">
        <v>1.0</v>
      </c>
      <c r="N9" s="122">
        <v>3.0</v>
      </c>
      <c r="O9" s="122">
        <v>3.0</v>
      </c>
      <c r="P9" s="122">
        <v>0.0</v>
      </c>
      <c r="Q9" s="122">
        <v>3.0</v>
      </c>
      <c r="R9" s="122">
        <v>3.0</v>
      </c>
      <c r="S9" s="123">
        <v>0.0</v>
      </c>
    </row>
    <row r="10" ht="16.5" customHeight="1">
      <c r="B10" s="103" t="s">
        <v>135</v>
      </c>
      <c r="D10" s="124" t="s">
        <v>136</v>
      </c>
      <c r="E10" s="125">
        <f t="shared" ref="E10:S10" si="1">IFERROR(AVERAGEIF(E6:E9,"&lt;&gt;0",E6:E9),0)</f>
        <v>1.75</v>
      </c>
      <c r="F10" s="125">
        <f t="shared" si="1"/>
        <v>1.25</v>
      </c>
      <c r="G10" s="125">
        <f t="shared" si="1"/>
        <v>2</v>
      </c>
      <c r="H10" s="125">
        <f t="shared" si="1"/>
        <v>2.666666667</v>
      </c>
      <c r="I10" s="125">
        <f t="shared" si="1"/>
        <v>2.333333333</v>
      </c>
      <c r="J10" s="125">
        <f t="shared" si="1"/>
        <v>3</v>
      </c>
      <c r="K10" s="125">
        <f t="shared" si="1"/>
        <v>2</v>
      </c>
      <c r="L10" s="125">
        <f t="shared" si="1"/>
        <v>1.75</v>
      </c>
      <c r="M10" s="125">
        <f t="shared" si="1"/>
        <v>2.25</v>
      </c>
      <c r="N10" s="125">
        <f t="shared" si="1"/>
        <v>2.5</v>
      </c>
      <c r="O10" s="125">
        <f t="shared" si="1"/>
        <v>3</v>
      </c>
      <c r="P10" s="125">
        <f t="shared" si="1"/>
        <v>1.5</v>
      </c>
      <c r="Q10" s="125">
        <f t="shared" si="1"/>
        <v>2.75</v>
      </c>
      <c r="R10" s="125">
        <f t="shared" si="1"/>
        <v>2</v>
      </c>
      <c r="S10" s="125">
        <f t="shared" si="1"/>
        <v>2</v>
      </c>
    </row>
    <row r="12" ht="15.75" customHeight="1"/>
    <row r="13" ht="48.0" customHeight="1">
      <c r="B13" s="103" t="s">
        <v>137</v>
      </c>
      <c r="D13" s="104" t="s">
        <v>113</v>
      </c>
      <c r="E13" s="105" t="s">
        <v>114</v>
      </c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7"/>
      <c r="Q13" s="105" t="s">
        <v>115</v>
      </c>
      <c r="R13" s="106"/>
      <c r="S13" s="107"/>
    </row>
    <row r="14" ht="142.5" customHeight="1">
      <c r="D14" s="108"/>
      <c r="E14" s="109" t="s">
        <v>116</v>
      </c>
      <c r="F14" s="110" t="s">
        <v>117</v>
      </c>
      <c r="G14" s="111" t="s">
        <v>118</v>
      </c>
      <c r="H14" s="112" t="s">
        <v>119</v>
      </c>
      <c r="I14" s="113" t="s">
        <v>120</v>
      </c>
      <c r="J14" s="114" t="s">
        <v>121</v>
      </c>
      <c r="K14" s="115" t="s">
        <v>122</v>
      </c>
      <c r="L14" s="116" t="s">
        <v>123</v>
      </c>
      <c r="M14" s="117" t="s">
        <v>124</v>
      </c>
      <c r="N14" s="118" t="s">
        <v>125</v>
      </c>
      <c r="O14" s="118" t="s">
        <v>126</v>
      </c>
      <c r="P14" s="119" t="s">
        <v>127</v>
      </c>
      <c r="Q14" s="120" t="s">
        <v>128</v>
      </c>
      <c r="R14" s="120" t="s">
        <v>129</v>
      </c>
      <c r="S14" s="120" t="s">
        <v>130</v>
      </c>
    </row>
    <row r="15" ht="16.5" customHeight="1">
      <c r="C15" s="103">
        <f>DSEA1!N19</f>
        <v>0.25</v>
      </c>
      <c r="D15" s="121" t="s">
        <v>131</v>
      </c>
      <c r="E15" s="122">
        <f t="shared" ref="E15:S15" si="2">($C$15*E6/3)</f>
        <v>0.08333333333</v>
      </c>
      <c r="F15" s="122">
        <f t="shared" si="2"/>
        <v>0.1666666667</v>
      </c>
      <c r="G15" s="122">
        <f t="shared" si="2"/>
        <v>0</v>
      </c>
      <c r="H15" s="122">
        <f t="shared" si="2"/>
        <v>0.1666666667</v>
      </c>
      <c r="I15" s="122">
        <f t="shared" si="2"/>
        <v>0</v>
      </c>
      <c r="J15" s="122">
        <f t="shared" si="2"/>
        <v>0</v>
      </c>
      <c r="K15" s="122">
        <f t="shared" si="2"/>
        <v>0.08333333333</v>
      </c>
      <c r="L15" s="122">
        <f t="shared" si="2"/>
        <v>0.1666666667</v>
      </c>
      <c r="M15" s="122">
        <f t="shared" si="2"/>
        <v>0.1666666667</v>
      </c>
      <c r="N15" s="122">
        <f t="shared" si="2"/>
        <v>0</v>
      </c>
      <c r="O15" s="122">
        <f t="shared" si="2"/>
        <v>0</v>
      </c>
      <c r="P15" s="122">
        <f t="shared" si="2"/>
        <v>0</v>
      </c>
      <c r="Q15" s="122">
        <f t="shared" si="2"/>
        <v>0.25</v>
      </c>
      <c r="R15" s="122">
        <f t="shared" si="2"/>
        <v>0.08333333333</v>
      </c>
      <c r="S15" s="122">
        <f t="shared" si="2"/>
        <v>0.1666666667</v>
      </c>
    </row>
    <row r="16" ht="16.5" customHeight="1">
      <c r="D16" s="121" t="s">
        <v>132</v>
      </c>
      <c r="E16" s="122">
        <f t="shared" ref="E16:S16" si="3">($C$15*E7/3)</f>
        <v>0.1666666667</v>
      </c>
      <c r="F16" s="122">
        <f t="shared" si="3"/>
        <v>0.08333333333</v>
      </c>
      <c r="G16" s="122">
        <f t="shared" si="3"/>
        <v>0.1666666667</v>
      </c>
      <c r="H16" s="122">
        <f t="shared" si="3"/>
        <v>0.25</v>
      </c>
      <c r="I16" s="122">
        <f t="shared" si="3"/>
        <v>0.25</v>
      </c>
      <c r="J16" s="122">
        <f t="shared" si="3"/>
        <v>0</v>
      </c>
      <c r="K16" s="122">
        <f t="shared" si="3"/>
        <v>0.1666666667</v>
      </c>
      <c r="L16" s="122">
        <f t="shared" si="3"/>
        <v>0.08333333333</v>
      </c>
      <c r="M16" s="122">
        <f t="shared" si="3"/>
        <v>0.25</v>
      </c>
      <c r="N16" s="122">
        <f t="shared" si="3"/>
        <v>0</v>
      </c>
      <c r="O16" s="122">
        <f t="shared" si="3"/>
        <v>0.25</v>
      </c>
      <c r="P16" s="122">
        <f t="shared" si="3"/>
        <v>0.1666666667</v>
      </c>
      <c r="Q16" s="122">
        <f t="shared" si="3"/>
        <v>0.1666666667</v>
      </c>
      <c r="R16" s="122">
        <f t="shared" si="3"/>
        <v>0.08333333333</v>
      </c>
      <c r="S16" s="122">
        <f t="shared" si="3"/>
        <v>0.1666666667</v>
      </c>
    </row>
    <row r="17" ht="16.5" customHeight="1">
      <c r="D17" s="121" t="s">
        <v>133</v>
      </c>
      <c r="E17" s="122">
        <f t="shared" ref="E17:S17" si="4">($C$15*E8/3)</f>
        <v>0.1666666667</v>
      </c>
      <c r="F17" s="122">
        <f t="shared" si="4"/>
        <v>0.08333333333</v>
      </c>
      <c r="G17" s="122">
        <f t="shared" si="4"/>
        <v>0.25</v>
      </c>
      <c r="H17" s="122">
        <f t="shared" si="4"/>
        <v>0</v>
      </c>
      <c r="I17" s="122">
        <f t="shared" si="4"/>
        <v>0.1666666667</v>
      </c>
      <c r="J17" s="122">
        <f t="shared" si="4"/>
        <v>0.25</v>
      </c>
      <c r="K17" s="122">
        <f t="shared" si="4"/>
        <v>0.1666666667</v>
      </c>
      <c r="L17" s="122">
        <f t="shared" si="4"/>
        <v>0.08333333333</v>
      </c>
      <c r="M17" s="122">
        <f t="shared" si="4"/>
        <v>0.25</v>
      </c>
      <c r="N17" s="122">
        <f t="shared" si="4"/>
        <v>0.1666666667</v>
      </c>
      <c r="O17" s="122">
        <f t="shared" si="4"/>
        <v>0</v>
      </c>
      <c r="P17" s="122">
        <f t="shared" si="4"/>
        <v>0.08333333333</v>
      </c>
      <c r="Q17" s="122">
        <f t="shared" si="4"/>
        <v>0.25</v>
      </c>
      <c r="R17" s="122">
        <f t="shared" si="4"/>
        <v>0.25</v>
      </c>
      <c r="S17" s="122">
        <f t="shared" si="4"/>
        <v>0</v>
      </c>
    </row>
    <row r="18" ht="16.5" customHeight="1">
      <c r="D18" s="121" t="s">
        <v>134</v>
      </c>
      <c r="E18" s="122">
        <f t="shared" ref="E18:S18" si="5">($C$15*E9/3)</f>
        <v>0.1666666667</v>
      </c>
      <c r="F18" s="122">
        <f t="shared" si="5"/>
        <v>0.08333333333</v>
      </c>
      <c r="G18" s="122">
        <f t="shared" si="5"/>
        <v>0.08333333333</v>
      </c>
      <c r="H18" s="122">
        <f t="shared" si="5"/>
        <v>0.25</v>
      </c>
      <c r="I18" s="122">
        <f t="shared" si="5"/>
        <v>0.1666666667</v>
      </c>
      <c r="J18" s="122">
        <f t="shared" si="5"/>
        <v>0.25</v>
      </c>
      <c r="K18" s="122">
        <f t="shared" si="5"/>
        <v>0.25</v>
      </c>
      <c r="L18" s="122">
        <f t="shared" si="5"/>
        <v>0.25</v>
      </c>
      <c r="M18" s="122">
        <f t="shared" si="5"/>
        <v>0.08333333333</v>
      </c>
      <c r="N18" s="122">
        <f t="shared" si="5"/>
        <v>0.25</v>
      </c>
      <c r="O18" s="122">
        <f t="shared" si="5"/>
        <v>0.25</v>
      </c>
      <c r="P18" s="122">
        <f t="shared" si="5"/>
        <v>0</v>
      </c>
      <c r="Q18" s="122">
        <f t="shared" si="5"/>
        <v>0.25</v>
      </c>
      <c r="R18" s="122">
        <f t="shared" si="5"/>
        <v>0.25</v>
      </c>
      <c r="S18" s="122">
        <f t="shared" si="5"/>
        <v>0</v>
      </c>
    </row>
    <row r="19" ht="16.5" customHeight="1">
      <c r="D19" s="124" t="s">
        <v>136</v>
      </c>
      <c r="E19" s="125">
        <f t="shared" ref="E19:S19" si="6">IFERROR(AVERAGEIF(E15:E18,"&lt;&gt;0",E15:E18),0)</f>
        <v>0.1458333333</v>
      </c>
      <c r="F19" s="125">
        <f t="shared" si="6"/>
        <v>0.1041666667</v>
      </c>
      <c r="G19" s="125">
        <f t="shared" si="6"/>
        <v>0.1666666667</v>
      </c>
      <c r="H19" s="125">
        <f t="shared" si="6"/>
        <v>0.2222222222</v>
      </c>
      <c r="I19" s="125">
        <f t="shared" si="6"/>
        <v>0.1944444444</v>
      </c>
      <c r="J19" s="125">
        <f t="shared" si="6"/>
        <v>0.25</v>
      </c>
      <c r="K19" s="125">
        <f t="shared" si="6"/>
        <v>0.1666666667</v>
      </c>
      <c r="L19" s="125">
        <f t="shared" si="6"/>
        <v>0.1458333333</v>
      </c>
      <c r="M19" s="125">
        <f t="shared" si="6"/>
        <v>0.1875</v>
      </c>
      <c r="N19" s="125">
        <f t="shared" si="6"/>
        <v>0.2083333333</v>
      </c>
      <c r="O19" s="125">
        <f t="shared" si="6"/>
        <v>0.25</v>
      </c>
      <c r="P19" s="125">
        <f t="shared" si="6"/>
        <v>0.125</v>
      </c>
      <c r="Q19" s="125">
        <f t="shared" si="6"/>
        <v>0.2291666667</v>
      </c>
      <c r="R19" s="125">
        <f t="shared" si="6"/>
        <v>0.1666666667</v>
      </c>
      <c r="S19" s="125">
        <f t="shared" si="6"/>
        <v>0.1666666667</v>
      </c>
    </row>
    <row r="21" ht="15.75" customHeight="1"/>
    <row r="22" ht="15.75" customHeight="1">
      <c r="B22" s="126" t="s">
        <v>135</v>
      </c>
      <c r="C22" s="127"/>
      <c r="D22" s="128" t="s">
        <v>136</v>
      </c>
      <c r="E22" s="129">
        <f t="shared" ref="E22:S22" si="7">E10</f>
        <v>1.75</v>
      </c>
      <c r="F22" s="129">
        <f t="shared" si="7"/>
        <v>1.25</v>
      </c>
      <c r="G22" s="129">
        <f t="shared" si="7"/>
        <v>2</v>
      </c>
      <c r="H22" s="129">
        <f t="shared" si="7"/>
        <v>2.666666667</v>
      </c>
      <c r="I22" s="129">
        <f t="shared" si="7"/>
        <v>2.333333333</v>
      </c>
      <c r="J22" s="129">
        <f t="shared" si="7"/>
        <v>3</v>
      </c>
      <c r="K22" s="129">
        <f t="shared" si="7"/>
        <v>2</v>
      </c>
      <c r="L22" s="129">
        <f t="shared" si="7"/>
        <v>1.75</v>
      </c>
      <c r="M22" s="129">
        <f t="shared" si="7"/>
        <v>2.25</v>
      </c>
      <c r="N22" s="129">
        <f t="shared" si="7"/>
        <v>2.5</v>
      </c>
      <c r="O22" s="129">
        <f t="shared" si="7"/>
        <v>3</v>
      </c>
      <c r="P22" s="129">
        <f t="shared" si="7"/>
        <v>1.5</v>
      </c>
      <c r="Q22" s="129">
        <f t="shared" si="7"/>
        <v>2.75</v>
      </c>
      <c r="R22" s="129">
        <f t="shared" si="7"/>
        <v>2</v>
      </c>
      <c r="S22" s="129">
        <f t="shared" si="7"/>
        <v>2</v>
      </c>
    </row>
    <row r="23" ht="15.75" customHeight="1">
      <c r="B23" s="130" t="s">
        <v>137</v>
      </c>
      <c r="C23" s="127"/>
      <c r="D23" s="128" t="s">
        <v>136</v>
      </c>
      <c r="E23" s="131">
        <f t="shared" ref="E23:S23" si="8">E19</f>
        <v>0.1458333333</v>
      </c>
      <c r="F23" s="131">
        <f t="shared" si="8"/>
        <v>0.1041666667</v>
      </c>
      <c r="G23" s="131">
        <f t="shared" si="8"/>
        <v>0.1666666667</v>
      </c>
      <c r="H23" s="131">
        <f t="shared" si="8"/>
        <v>0.2222222222</v>
      </c>
      <c r="I23" s="131">
        <f t="shared" si="8"/>
        <v>0.1944444444</v>
      </c>
      <c r="J23" s="131">
        <f t="shared" si="8"/>
        <v>0.25</v>
      </c>
      <c r="K23" s="131">
        <f t="shared" si="8"/>
        <v>0.1666666667</v>
      </c>
      <c r="L23" s="131">
        <f t="shared" si="8"/>
        <v>0.1458333333</v>
      </c>
      <c r="M23" s="131">
        <f t="shared" si="8"/>
        <v>0.1875</v>
      </c>
      <c r="N23" s="131">
        <f t="shared" si="8"/>
        <v>0.2083333333</v>
      </c>
      <c r="O23" s="131">
        <f t="shared" si="8"/>
        <v>0.25</v>
      </c>
      <c r="P23" s="131">
        <f t="shared" si="8"/>
        <v>0.125</v>
      </c>
      <c r="Q23" s="131">
        <f t="shared" si="8"/>
        <v>0.2291666667</v>
      </c>
      <c r="R23" s="131">
        <f t="shared" si="8"/>
        <v>0.1666666667</v>
      </c>
      <c r="S23" s="131">
        <f t="shared" si="8"/>
        <v>0.1666666667</v>
      </c>
    </row>
    <row r="24" ht="15.75" customHeight="1"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</row>
    <row r="25" ht="15.75" customHeight="1">
      <c r="B25" s="127" t="s">
        <v>138</v>
      </c>
      <c r="C25" s="127"/>
      <c r="D25" s="127"/>
      <c r="E25" s="126">
        <f t="shared" ref="E25:S25" si="9">E22-E23</f>
        <v>1.604166667</v>
      </c>
      <c r="F25" s="126">
        <f t="shared" si="9"/>
        <v>1.145833333</v>
      </c>
      <c r="G25" s="126">
        <f t="shared" si="9"/>
        <v>1.833333333</v>
      </c>
      <c r="H25" s="126">
        <f t="shared" si="9"/>
        <v>2.444444444</v>
      </c>
      <c r="I25" s="126">
        <f t="shared" si="9"/>
        <v>2.138888889</v>
      </c>
      <c r="J25" s="126">
        <f t="shared" si="9"/>
        <v>2.75</v>
      </c>
      <c r="K25" s="126">
        <f t="shared" si="9"/>
        <v>1.833333333</v>
      </c>
      <c r="L25" s="126">
        <f t="shared" si="9"/>
        <v>1.604166667</v>
      </c>
      <c r="M25" s="126">
        <f t="shared" si="9"/>
        <v>2.0625</v>
      </c>
      <c r="N25" s="126">
        <f t="shared" si="9"/>
        <v>2.291666667</v>
      </c>
      <c r="O25" s="126">
        <f t="shared" si="9"/>
        <v>2.75</v>
      </c>
      <c r="P25" s="126">
        <f t="shared" si="9"/>
        <v>1.375</v>
      </c>
      <c r="Q25" s="126">
        <f t="shared" si="9"/>
        <v>2.520833333</v>
      </c>
      <c r="R25" s="126">
        <f t="shared" si="9"/>
        <v>1.833333333</v>
      </c>
      <c r="S25" s="126">
        <f t="shared" si="9"/>
        <v>1.833333333</v>
      </c>
    </row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E4:P4"/>
    <mergeCell ref="Q4:S4"/>
    <mergeCell ref="E13:P13"/>
    <mergeCell ref="Q13:S13"/>
  </mergeCells>
  <printOptions/>
  <pageMargins bottom="0.75" footer="0.0" header="0.0" left="0.7" right="0.7" top="0.75"/>
  <pageSetup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11.0"/>
    <col customWidth="1" min="3" max="3" width="16.43"/>
    <col customWidth="1" min="4" max="4" width="19.57"/>
    <col customWidth="1" min="5" max="5" width="15.86"/>
    <col customWidth="1" min="6" max="6" width="18.29"/>
    <col customWidth="1" min="7" max="7" width="12.43"/>
    <col customWidth="1" min="8" max="8" width="11.71"/>
    <col customWidth="1" min="9" max="9" width="12.43"/>
    <col customWidth="1" min="10" max="10" width="7.0"/>
    <col customWidth="1" min="11" max="11" width="12.0"/>
    <col customWidth="1" min="12" max="12" width="13.29"/>
    <col customWidth="1" min="13" max="13" width="8.0"/>
    <col customWidth="1" min="14" max="14" width="12.29"/>
    <col customWidth="1" min="15" max="15" width="6.57"/>
    <col customWidth="1" min="16" max="16" width="11.14"/>
    <col customWidth="1" min="17" max="17" width="5.14"/>
    <col customWidth="1" min="18" max="19" width="6.0"/>
    <col customWidth="1" min="20" max="20" width="6.57"/>
    <col customWidth="1" min="21" max="21" width="5.71"/>
    <col customWidth="1" min="22" max="26" width="8.0"/>
  </cols>
  <sheetData>
    <row r="1" ht="15.0" customHeight="1">
      <c r="A1" s="1"/>
      <c r="B1" s="2" t="s">
        <v>0</v>
      </c>
      <c r="C1" s="3"/>
      <c r="D1" s="4" t="s">
        <v>185</v>
      </c>
      <c r="E1" s="5" t="s">
        <v>2</v>
      </c>
      <c r="F1" s="6"/>
      <c r="G1" s="6"/>
      <c r="H1" s="6"/>
      <c r="I1" s="6"/>
      <c r="J1" s="3"/>
      <c r="K1" s="7"/>
      <c r="L1" s="7"/>
      <c r="M1" s="7"/>
      <c r="N1" s="8"/>
      <c r="O1" s="8"/>
      <c r="P1" s="8"/>
      <c r="Q1" s="8"/>
      <c r="R1" s="8"/>
      <c r="S1" s="9"/>
      <c r="T1" s="9"/>
      <c r="U1" s="9"/>
      <c r="V1" s="1"/>
      <c r="W1" s="1"/>
      <c r="X1" s="1"/>
      <c r="Y1" s="1"/>
      <c r="Z1" s="1"/>
    </row>
    <row r="2" ht="27.0" customHeight="1">
      <c r="A2" s="1"/>
      <c r="B2" s="10" t="s">
        <v>3</v>
      </c>
      <c r="C2" s="3"/>
      <c r="D2" s="199" t="s">
        <v>304</v>
      </c>
      <c r="E2" s="11"/>
      <c r="F2" s="12" t="s">
        <v>5</v>
      </c>
      <c r="G2" s="6"/>
      <c r="H2" s="6"/>
      <c r="I2" s="3"/>
      <c r="J2" s="11"/>
      <c r="K2" s="7"/>
      <c r="L2" s="7"/>
      <c r="M2" s="7"/>
      <c r="N2" s="13"/>
      <c r="O2" s="13"/>
      <c r="P2" s="13"/>
      <c r="Q2" s="13"/>
      <c r="R2" s="14"/>
      <c r="S2" s="7"/>
      <c r="T2" s="7"/>
      <c r="U2" s="7"/>
      <c r="V2" s="1"/>
      <c r="W2" s="1"/>
      <c r="X2" s="1"/>
      <c r="Y2" s="1"/>
      <c r="Z2" s="1"/>
    </row>
    <row r="3" ht="15.0" customHeight="1">
      <c r="A3" s="1"/>
      <c r="B3" s="15" t="s">
        <v>6</v>
      </c>
      <c r="C3" s="3"/>
      <c r="D3" s="4" t="s">
        <v>7</v>
      </c>
      <c r="E3" s="11"/>
      <c r="F3" s="16" t="s">
        <v>8</v>
      </c>
      <c r="G3" s="6"/>
      <c r="H3" s="6"/>
      <c r="I3" s="3"/>
      <c r="J3" s="11"/>
      <c r="K3" s="7"/>
      <c r="L3" s="7"/>
      <c r="M3" s="7"/>
      <c r="N3" s="13"/>
      <c r="O3" s="13"/>
      <c r="P3" s="13"/>
      <c r="Q3" s="13"/>
      <c r="R3" s="14"/>
      <c r="S3" s="7"/>
      <c r="T3" s="7"/>
      <c r="U3" s="7"/>
      <c r="V3" s="1"/>
      <c r="W3" s="1"/>
      <c r="X3" s="1"/>
      <c r="Y3" s="1"/>
      <c r="Z3" s="1"/>
    </row>
    <row r="4" ht="16.5" customHeight="1">
      <c r="A4" s="1"/>
      <c r="B4" s="10" t="s">
        <v>9</v>
      </c>
      <c r="C4" s="3"/>
      <c r="D4" s="4" t="s">
        <v>303</v>
      </c>
      <c r="E4" s="11"/>
      <c r="F4" s="17" t="s">
        <v>11</v>
      </c>
      <c r="G4" s="6"/>
      <c r="H4" s="6"/>
      <c r="I4" s="3"/>
      <c r="J4" s="11"/>
      <c r="K4" s="1"/>
      <c r="L4" s="1"/>
      <c r="M4" s="1"/>
      <c r="N4" s="13"/>
      <c r="O4" s="13"/>
      <c r="P4" s="13"/>
      <c r="Q4" s="13"/>
      <c r="R4" s="14"/>
      <c r="S4" s="7"/>
      <c r="T4" s="7"/>
      <c r="U4" s="7"/>
      <c r="V4" s="1"/>
      <c r="W4" s="1"/>
      <c r="X4" s="1"/>
      <c r="Y4" s="1"/>
      <c r="Z4" s="1"/>
    </row>
    <row r="5" ht="14.25" customHeight="1">
      <c r="A5" s="1"/>
      <c r="B5" s="18" t="s">
        <v>12</v>
      </c>
      <c r="C5" s="3"/>
      <c r="D5" s="4">
        <v>4.0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6.5" customHeight="1">
      <c r="A6" s="1"/>
      <c r="B6" s="19" t="s">
        <v>13</v>
      </c>
      <c r="C6" s="3"/>
      <c r="D6" s="20" t="s">
        <v>14</v>
      </c>
      <c r="E6" s="21"/>
      <c r="F6" s="21"/>
      <c r="G6" s="21"/>
      <c r="H6" s="21"/>
      <c r="I6" s="21"/>
      <c r="J6" s="22"/>
      <c r="K6" s="22"/>
      <c r="L6" s="22"/>
      <c r="M6" s="22" t="str">
        <f>IFERROR(SUM(M1:M5)/COUNT(M1:M5),"")</f>
        <v/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4.5" customHeight="1">
      <c r="A7" s="1"/>
      <c r="B7" s="23"/>
      <c r="C7" s="23"/>
      <c r="D7" s="24"/>
      <c r="E7" s="25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1"/>
      <c r="W7" s="1"/>
      <c r="X7" s="1"/>
      <c r="Y7" s="1"/>
      <c r="Z7" s="1"/>
    </row>
    <row r="8" ht="15.0" customHeight="1">
      <c r="A8" s="1"/>
      <c r="B8" s="26" t="s">
        <v>15</v>
      </c>
      <c r="C8" s="6"/>
      <c r="D8" s="3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4.25" customHeight="1">
      <c r="A9" s="1"/>
      <c r="B9" s="10"/>
      <c r="C9" s="3"/>
      <c r="D9" s="27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4.25" customHeight="1">
      <c r="A10" s="1"/>
      <c r="B10" s="10"/>
      <c r="C10" s="3"/>
      <c r="D10" s="27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4.25" customHeight="1">
      <c r="A11" s="1"/>
      <c r="B11" s="10"/>
      <c r="C11" s="3"/>
      <c r="D11" s="27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3.0" customHeight="1">
      <c r="A12" s="1"/>
      <c r="B12" s="23"/>
      <c r="C12" s="23"/>
      <c r="D12" s="24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4.25" hidden="1" customHeight="1">
      <c r="A13" s="28"/>
      <c r="B13" s="28"/>
      <c r="C13" s="23"/>
      <c r="D13" s="24"/>
      <c r="E13" s="23"/>
      <c r="F13" s="29"/>
      <c r="G13" s="30"/>
      <c r="H13" s="3"/>
      <c r="I13" s="30"/>
      <c r="J13" s="3"/>
      <c r="K13" s="31"/>
      <c r="L13" s="31"/>
      <c r="M13" s="31"/>
      <c r="N13" s="31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ht="33.0" customHeight="1">
      <c r="A14" s="1"/>
      <c r="B14" s="32" t="s">
        <v>16</v>
      </c>
      <c r="C14" s="6"/>
      <c r="D14" s="3"/>
      <c r="E14" s="33"/>
      <c r="F14" s="34"/>
      <c r="G14" s="34"/>
      <c r="H14" s="34"/>
      <c r="I14" s="34"/>
      <c r="J14" s="34"/>
      <c r="K14" s="31"/>
      <c r="L14" s="31"/>
      <c r="M14" s="31"/>
      <c r="N14" s="3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57.0" customHeight="1">
      <c r="A15" s="35"/>
      <c r="B15" s="32" t="s">
        <v>17</v>
      </c>
      <c r="C15" s="6"/>
      <c r="D15" s="3"/>
      <c r="E15" s="35"/>
      <c r="F15" s="36"/>
      <c r="G15" s="37"/>
      <c r="H15" s="38"/>
      <c r="I15" s="39"/>
      <c r="J15" s="39"/>
      <c r="K15" s="40"/>
      <c r="L15" s="40"/>
      <c r="M15" s="40"/>
      <c r="N15" s="40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ht="72.0" customHeight="1">
      <c r="A16" s="41"/>
      <c r="B16" s="32" t="s">
        <v>18</v>
      </c>
      <c r="C16" s="6"/>
      <c r="D16" s="3"/>
      <c r="E16" s="42" t="s">
        <v>19</v>
      </c>
      <c r="F16" s="43"/>
      <c r="G16" s="43"/>
      <c r="H16" s="43"/>
      <c r="I16" s="43"/>
      <c r="J16" s="43"/>
      <c r="K16" s="44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ht="14.25" customHeight="1">
      <c r="A17" s="41"/>
      <c r="B17" s="45" t="s">
        <v>20</v>
      </c>
      <c r="C17" s="6"/>
      <c r="D17" s="3"/>
      <c r="E17" s="46" t="s">
        <v>21</v>
      </c>
      <c r="F17" s="47"/>
      <c r="G17" s="47"/>
      <c r="H17" s="48"/>
      <c r="I17" s="49" t="s">
        <v>22</v>
      </c>
      <c r="J17" s="50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ht="49.5" customHeight="1">
      <c r="A18" s="41" t="s">
        <v>23</v>
      </c>
      <c r="B18" s="51"/>
      <c r="C18" s="52" t="s">
        <v>24</v>
      </c>
      <c r="D18" s="53" t="s">
        <v>25</v>
      </c>
      <c r="E18" s="169" t="s">
        <v>26</v>
      </c>
      <c r="F18" s="169" t="s">
        <v>27</v>
      </c>
      <c r="G18" s="169" t="s">
        <v>28</v>
      </c>
      <c r="H18" s="169" t="s">
        <v>29</v>
      </c>
      <c r="I18" s="35">
        <v>65.0</v>
      </c>
      <c r="J18" s="35" t="s">
        <v>214</v>
      </c>
      <c r="K18" s="35" t="s">
        <v>30</v>
      </c>
      <c r="L18" s="35" t="s">
        <v>31</v>
      </c>
      <c r="M18" s="35" t="s">
        <v>32</v>
      </c>
      <c r="N18" s="35" t="s">
        <v>33</v>
      </c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ht="17.25" customHeight="1">
      <c r="A19" s="78">
        <v>1.0</v>
      </c>
      <c r="B19" s="57"/>
      <c r="C19" s="196" t="s">
        <v>34</v>
      </c>
      <c r="D19" s="127" t="s">
        <v>35</v>
      </c>
      <c r="E19" s="59" t="s">
        <v>36</v>
      </c>
      <c r="F19" s="59" t="s">
        <v>37</v>
      </c>
      <c r="G19" s="59" t="s">
        <v>36</v>
      </c>
      <c r="H19" s="59" t="s">
        <v>37</v>
      </c>
      <c r="I19" s="59">
        <v>49.0</v>
      </c>
      <c r="J19" s="59">
        <f t="shared" ref="J19:J52" si="1">(I19/65)*100</f>
        <v>75.38461538</v>
      </c>
      <c r="K19" s="59" t="str">
        <f t="shared" ref="K19:K52" si="2">IF(J19&lt;=0,"",IF((J19&gt;=60),"Y","N"))</f>
        <v>Y</v>
      </c>
      <c r="L19" s="61">
        <f>(E57+F57+G57+H57)/4</f>
        <v>1.5</v>
      </c>
      <c r="M19" s="61">
        <f>K57</f>
        <v>0</v>
      </c>
      <c r="N19" s="62">
        <f>(L19*0.2+M19*0.8)</f>
        <v>0.3</v>
      </c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ht="15.0" customHeight="1">
      <c r="A20" s="78">
        <v>2.0</v>
      </c>
      <c r="B20" s="57"/>
      <c r="C20" s="196" t="s">
        <v>256</v>
      </c>
      <c r="D20" s="127" t="s">
        <v>39</v>
      </c>
      <c r="E20" s="59" t="s">
        <v>36</v>
      </c>
      <c r="F20" s="59" t="s">
        <v>37</v>
      </c>
      <c r="G20" s="59" t="s">
        <v>36</v>
      </c>
      <c r="H20" s="59" t="s">
        <v>36</v>
      </c>
      <c r="I20" s="59">
        <v>56.0</v>
      </c>
      <c r="J20" s="59">
        <f t="shared" si="1"/>
        <v>86.15384615</v>
      </c>
      <c r="K20" s="59" t="str">
        <f t="shared" si="2"/>
        <v>Y</v>
      </c>
      <c r="L20" s="65"/>
      <c r="M20" s="65"/>
      <c r="N20" s="66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ht="17.25" customHeight="1">
      <c r="A21" s="78">
        <v>3.0</v>
      </c>
      <c r="B21" s="57"/>
      <c r="C21" s="196" t="s">
        <v>257</v>
      </c>
      <c r="D21" s="127" t="s">
        <v>41</v>
      </c>
      <c r="E21" s="59" t="s">
        <v>36</v>
      </c>
      <c r="F21" s="59" t="s">
        <v>37</v>
      </c>
      <c r="G21" s="59" t="s">
        <v>36</v>
      </c>
      <c r="H21" s="59" t="s">
        <v>36</v>
      </c>
      <c r="I21" s="59">
        <v>50.0</v>
      </c>
      <c r="J21" s="59">
        <f t="shared" si="1"/>
        <v>76.92307692</v>
      </c>
      <c r="K21" s="59" t="str">
        <f t="shared" si="2"/>
        <v>Y</v>
      </c>
      <c r="L21" s="65"/>
      <c r="M21" s="65"/>
      <c r="N21" s="66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</row>
    <row r="22" ht="13.5" customHeight="1">
      <c r="A22" s="78">
        <v>4.0</v>
      </c>
      <c r="B22" s="57"/>
      <c r="C22" s="196" t="s">
        <v>258</v>
      </c>
      <c r="D22" s="127" t="s">
        <v>43</v>
      </c>
      <c r="E22" s="59" t="s">
        <v>36</v>
      </c>
      <c r="F22" s="59" t="s">
        <v>37</v>
      </c>
      <c r="G22" s="59" t="s">
        <v>37</v>
      </c>
      <c r="H22" s="59" t="s">
        <v>36</v>
      </c>
      <c r="I22" s="59">
        <v>49.0</v>
      </c>
      <c r="J22" s="59">
        <f t="shared" si="1"/>
        <v>75.38461538</v>
      </c>
      <c r="K22" s="59" t="str">
        <f t="shared" si="2"/>
        <v>Y</v>
      </c>
      <c r="L22" s="65"/>
      <c r="M22" s="65"/>
      <c r="N22" s="66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ht="13.5" customHeight="1">
      <c r="A23" s="78">
        <v>5.0</v>
      </c>
      <c r="B23" s="57"/>
      <c r="C23" s="196" t="s">
        <v>259</v>
      </c>
      <c r="D23" s="127" t="s">
        <v>45</v>
      </c>
      <c r="E23" s="59" t="s">
        <v>37</v>
      </c>
      <c r="F23" s="59" t="s">
        <v>37</v>
      </c>
      <c r="G23" s="59" t="s">
        <v>36</v>
      </c>
      <c r="H23" s="59" t="s">
        <v>37</v>
      </c>
      <c r="I23" s="40">
        <v>45.0</v>
      </c>
      <c r="J23" s="59">
        <f t="shared" si="1"/>
        <v>69.23076923</v>
      </c>
      <c r="K23" s="59" t="str">
        <f t="shared" si="2"/>
        <v>Y</v>
      </c>
      <c r="L23" s="65"/>
      <c r="M23" s="65"/>
      <c r="N23" s="66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3.5" customHeight="1">
      <c r="A24" s="78">
        <v>6.0</v>
      </c>
      <c r="B24" s="57"/>
      <c r="C24" s="196" t="s">
        <v>260</v>
      </c>
      <c r="D24" s="127" t="s">
        <v>47</v>
      </c>
      <c r="E24" s="59" t="s">
        <v>37</v>
      </c>
      <c r="F24" s="59" t="s">
        <v>37</v>
      </c>
      <c r="G24" s="59" t="s">
        <v>36</v>
      </c>
      <c r="H24" s="59" t="s">
        <v>36</v>
      </c>
      <c r="I24" s="40">
        <v>36.0</v>
      </c>
      <c r="J24" s="59">
        <f t="shared" si="1"/>
        <v>55.38461538</v>
      </c>
      <c r="K24" s="59" t="str">
        <f t="shared" si="2"/>
        <v>N</v>
      </c>
      <c r="L24" s="65"/>
      <c r="M24" s="65"/>
      <c r="N24" s="66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3.5" customHeight="1">
      <c r="A25" s="78">
        <v>7.0</v>
      </c>
      <c r="B25" s="57"/>
      <c r="C25" s="196" t="s">
        <v>261</v>
      </c>
      <c r="D25" s="127" t="s">
        <v>49</v>
      </c>
      <c r="E25" s="59" t="s">
        <v>37</v>
      </c>
      <c r="F25" s="59" t="s">
        <v>36</v>
      </c>
      <c r="G25" s="59" t="s">
        <v>37</v>
      </c>
      <c r="H25" s="59" t="s">
        <v>36</v>
      </c>
      <c r="I25" s="40">
        <v>38.0</v>
      </c>
      <c r="J25" s="59">
        <f t="shared" si="1"/>
        <v>58.46153846</v>
      </c>
      <c r="K25" s="59" t="str">
        <f t="shared" si="2"/>
        <v>N</v>
      </c>
      <c r="L25" s="65"/>
      <c r="M25" s="65"/>
      <c r="N25" s="66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3.5" customHeight="1">
      <c r="A26" s="78">
        <v>8.0</v>
      </c>
      <c r="B26" s="57"/>
      <c r="C26" s="196" t="s">
        <v>262</v>
      </c>
      <c r="D26" s="127" t="s">
        <v>51</v>
      </c>
      <c r="E26" s="59" t="s">
        <v>37</v>
      </c>
      <c r="F26" s="59" t="s">
        <v>37</v>
      </c>
      <c r="G26" s="59" t="s">
        <v>36</v>
      </c>
      <c r="H26" s="59" t="s">
        <v>293</v>
      </c>
      <c r="I26" s="40">
        <v>50.0</v>
      </c>
      <c r="J26" s="59">
        <f t="shared" si="1"/>
        <v>76.92307692</v>
      </c>
      <c r="K26" s="59" t="str">
        <f t="shared" si="2"/>
        <v>Y</v>
      </c>
      <c r="L26" s="65"/>
      <c r="M26" s="65"/>
      <c r="N26" s="66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3.5" customHeight="1">
      <c r="A27" s="78">
        <v>9.0</v>
      </c>
      <c r="B27" s="57"/>
      <c r="C27" s="196" t="s">
        <v>263</v>
      </c>
      <c r="D27" s="127" t="s">
        <v>53</v>
      </c>
      <c r="E27" s="59" t="s">
        <v>36</v>
      </c>
      <c r="F27" s="59" t="s">
        <v>37</v>
      </c>
      <c r="G27" s="59" t="s">
        <v>36</v>
      </c>
      <c r="H27" s="59" t="s">
        <v>37</v>
      </c>
      <c r="I27" s="40">
        <v>28.0</v>
      </c>
      <c r="J27" s="59">
        <f t="shared" si="1"/>
        <v>43.07692308</v>
      </c>
      <c r="K27" s="59" t="str">
        <f t="shared" si="2"/>
        <v>N</v>
      </c>
      <c r="L27" s="65"/>
      <c r="M27" s="65"/>
      <c r="N27" s="66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3.5" customHeight="1">
      <c r="A28" s="78">
        <v>10.0</v>
      </c>
      <c r="B28" s="57"/>
      <c r="C28" s="196" t="s">
        <v>264</v>
      </c>
      <c r="D28" s="127" t="s">
        <v>55</v>
      </c>
      <c r="E28" s="59" t="s">
        <v>36</v>
      </c>
      <c r="F28" s="59" t="s">
        <v>37</v>
      </c>
      <c r="G28" s="59" t="s">
        <v>36</v>
      </c>
      <c r="H28" s="59" t="s">
        <v>36</v>
      </c>
      <c r="I28" s="40">
        <v>50.0</v>
      </c>
      <c r="J28" s="59">
        <f t="shared" si="1"/>
        <v>76.92307692</v>
      </c>
      <c r="K28" s="59" t="str">
        <f t="shared" si="2"/>
        <v>Y</v>
      </c>
      <c r="L28" s="65"/>
      <c r="M28" s="65"/>
      <c r="N28" s="66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3.5" customHeight="1">
      <c r="A29" s="78">
        <v>11.0</v>
      </c>
      <c r="B29" s="57"/>
      <c r="C29" s="196" t="s">
        <v>265</v>
      </c>
      <c r="D29" s="127" t="s">
        <v>57</v>
      </c>
      <c r="E29" s="59" t="s">
        <v>36</v>
      </c>
      <c r="F29" s="59" t="s">
        <v>36</v>
      </c>
      <c r="G29" s="59" t="s">
        <v>37</v>
      </c>
      <c r="H29" s="59" t="s">
        <v>36</v>
      </c>
      <c r="I29" s="40">
        <v>51.0</v>
      </c>
      <c r="J29" s="59">
        <f t="shared" si="1"/>
        <v>78.46153846</v>
      </c>
      <c r="K29" s="59" t="str">
        <f t="shared" si="2"/>
        <v>Y</v>
      </c>
      <c r="L29" s="65"/>
      <c r="M29" s="65"/>
      <c r="N29" s="66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3.5" customHeight="1">
      <c r="A30" s="78">
        <v>12.0</v>
      </c>
      <c r="B30" s="57"/>
      <c r="C30" s="196" t="s">
        <v>266</v>
      </c>
      <c r="D30" s="127" t="s">
        <v>59</v>
      </c>
      <c r="E30" s="59" t="s">
        <v>37</v>
      </c>
      <c r="F30" s="59" t="s">
        <v>37</v>
      </c>
      <c r="G30" s="59" t="s">
        <v>36</v>
      </c>
      <c r="H30" s="59" t="s">
        <v>36</v>
      </c>
      <c r="I30" s="40">
        <v>53.0</v>
      </c>
      <c r="J30" s="59">
        <f t="shared" si="1"/>
        <v>81.53846154</v>
      </c>
      <c r="K30" s="59" t="str">
        <f t="shared" si="2"/>
        <v>Y</v>
      </c>
      <c r="L30" s="65"/>
      <c r="M30" s="65"/>
      <c r="N30" s="66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3.5" customHeight="1">
      <c r="A31" s="78">
        <v>13.0</v>
      </c>
      <c r="B31" s="57"/>
      <c r="C31" s="196" t="s">
        <v>267</v>
      </c>
      <c r="D31" s="127" t="s">
        <v>61</v>
      </c>
      <c r="E31" s="59" t="s">
        <v>36</v>
      </c>
      <c r="F31" s="59" t="s">
        <v>36</v>
      </c>
      <c r="G31" s="59" t="s">
        <v>36</v>
      </c>
      <c r="H31" s="59" t="s">
        <v>37</v>
      </c>
      <c r="I31" s="40">
        <v>52.0</v>
      </c>
      <c r="J31" s="59">
        <f t="shared" si="1"/>
        <v>80</v>
      </c>
      <c r="K31" s="59" t="str">
        <f t="shared" si="2"/>
        <v>Y</v>
      </c>
      <c r="L31" s="65"/>
      <c r="M31" s="65"/>
      <c r="N31" s="66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3.5" customHeight="1">
      <c r="A32" s="78">
        <v>14.0</v>
      </c>
      <c r="B32" s="57"/>
      <c r="C32" s="196" t="s">
        <v>268</v>
      </c>
      <c r="D32" s="127" t="s">
        <v>63</v>
      </c>
      <c r="E32" s="59" t="s">
        <v>36</v>
      </c>
      <c r="F32" s="59" t="s">
        <v>37</v>
      </c>
      <c r="G32" s="59" t="s">
        <v>36</v>
      </c>
      <c r="H32" s="59" t="s">
        <v>36</v>
      </c>
      <c r="I32" s="40">
        <v>49.0</v>
      </c>
      <c r="J32" s="59">
        <f t="shared" si="1"/>
        <v>75.38461538</v>
      </c>
      <c r="K32" s="59" t="str">
        <f t="shared" si="2"/>
        <v>Y</v>
      </c>
      <c r="L32" s="65"/>
      <c r="M32" s="65"/>
      <c r="N32" s="66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3.5" customHeight="1">
      <c r="A33" s="78">
        <v>15.0</v>
      </c>
      <c r="B33" s="57"/>
      <c r="C33" s="196" t="s">
        <v>269</v>
      </c>
      <c r="D33" s="127" t="s">
        <v>65</v>
      </c>
      <c r="E33" s="59" t="s">
        <v>36</v>
      </c>
      <c r="F33" s="59" t="s">
        <v>36</v>
      </c>
      <c r="G33" s="59" t="s">
        <v>37</v>
      </c>
      <c r="H33" s="59" t="s">
        <v>36</v>
      </c>
      <c r="I33" s="40">
        <v>47.0</v>
      </c>
      <c r="J33" s="59">
        <f t="shared" si="1"/>
        <v>72.30769231</v>
      </c>
      <c r="K33" s="59" t="str">
        <f t="shared" si="2"/>
        <v>Y</v>
      </c>
      <c r="L33" s="65"/>
      <c r="M33" s="65"/>
      <c r="N33" s="66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3.5" customHeight="1">
      <c r="A34" s="78">
        <v>16.0</v>
      </c>
      <c r="B34" s="57"/>
      <c r="C34" s="196" t="s">
        <v>270</v>
      </c>
      <c r="D34" s="127" t="s">
        <v>67</v>
      </c>
      <c r="E34" s="59" t="s">
        <v>37</v>
      </c>
      <c r="F34" s="59" t="s">
        <v>37</v>
      </c>
      <c r="G34" s="59" t="s">
        <v>36</v>
      </c>
      <c r="H34" s="59" t="s">
        <v>36</v>
      </c>
      <c r="I34" s="40">
        <v>48.0</v>
      </c>
      <c r="J34" s="59">
        <f t="shared" si="1"/>
        <v>73.84615385</v>
      </c>
      <c r="K34" s="59" t="str">
        <f t="shared" si="2"/>
        <v>Y</v>
      </c>
      <c r="L34" s="65"/>
      <c r="M34" s="65"/>
      <c r="N34" s="66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3.5" customHeight="1">
      <c r="A35" s="78">
        <v>17.0</v>
      </c>
      <c r="B35" s="57"/>
      <c r="C35" s="196" t="s">
        <v>271</v>
      </c>
      <c r="D35" s="127" t="s">
        <v>69</v>
      </c>
      <c r="E35" s="59" t="s">
        <v>36</v>
      </c>
      <c r="F35" s="59" t="s">
        <v>37</v>
      </c>
      <c r="G35" s="59" t="s">
        <v>37</v>
      </c>
      <c r="H35" s="59" t="s">
        <v>36</v>
      </c>
      <c r="I35" s="40">
        <v>40.0</v>
      </c>
      <c r="J35" s="59">
        <f t="shared" si="1"/>
        <v>61.53846154</v>
      </c>
      <c r="K35" s="59" t="str">
        <f t="shared" si="2"/>
        <v>Y</v>
      </c>
      <c r="L35" s="65"/>
      <c r="M35" s="65"/>
      <c r="N35" s="66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3.5" customHeight="1">
      <c r="A36" s="78">
        <v>18.0</v>
      </c>
      <c r="B36" s="57"/>
      <c r="C36" s="196" t="s">
        <v>272</v>
      </c>
      <c r="D36" s="127" t="s">
        <v>71</v>
      </c>
      <c r="E36" s="59" t="s">
        <v>37</v>
      </c>
      <c r="F36" s="59" t="s">
        <v>36</v>
      </c>
      <c r="G36" s="59" t="s">
        <v>37</v>
      </c>
      <c r="H36" s="59" t="s">
        <v>36</v>
      </c>
      <c r="I36" s="40">
        <v>42.0</v>
      </c>
      <c r="J36" s="59">
        <f t="shared" si="1"/>
        <v>64.61538462</v>
      </c>
      <c r="K36" s="59" t="str">
        <f t="shared" si="2"/>
        <v>Y</v>
      </c>
      <c r="L36" s="65"/>
      <c r="M36" s="65"/>
      <c r="N36" s="66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3.5" customHeight="1">
      <c r="A37" s="78">
        <v>19.0</v>
      </c>
      <c r="B37" s="57"/>
      <c r="C37" s="196" t="s">
        <v>273</v>
      </c>
      <c r="D37" s="127" t="s">
        <v>73</v>
      </c>
      <c r="E37" s="59" t="s">
        <v>36</v>
      </c>
      <c r="F37" s="59" t="s">
        <v>37</v>
      </c>
      <c r="G37" s="59" t="s">
        <v>36</v>
      </c>
      <c r="H37" s="59" t="s">
        <v>36</v>
      </c>
      <c r="I37" s="40">
        <v>43.0</v>
      </c>
      <c r="J37" s="59">
        <f t="shared" si="1"/>
        <v>66.15384615</v>
      </c>
      <c r="K37" s="59" t="str">
        <f t="shared" si="2"/>
        <v>Y</v>
      </c>
      <c r="L37" s="65"/>
      <c r="M37" s="65"/>
      <c r="N37" s="66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78">
        <v>20.0</v>
      </c>
      <c r="B38" s="57"/>
      <c r="C38" s="196" t="s">
        <v>274</v>
      </c>
      <c r="D38" s="127" t="s">
        <v>75</v>
      </c>
      <c r="E38" s="59" t="s">
        <v>37</v>
      </c>
      <c r="F38" s="59" t="s">
        <v>37</v>
      </c>
      <c r="G38" s="59" t="s">
        <v>36</v>
      </c>
      <c r="H38" s="59" t="s">
        <v>37</v>
      </c>
      <c r="I38" s="40">
        <v>46.0</v>
      </c>
      <c r="J38" s="59">
        <f t="shared" si="1"/>
        <v>70.76923077</v>
      </c>
      <c r="K38" s="59" t="str">
        <f t="shared" si="2"/>
        <v>Y</v>
      </c>
      <c r="L38" s="65"/>
      <c r="M38" s="65"/>
      <c r="N38" s="66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3.5" customHeight="1">
      <c r="A39" s="78">
        <v>21.0</v>
      </c>
      <c r="B39" s="57"/>
      <c r="C39" s="196" t="s">
        <v>275</v>
      </c>
      <c r="D39" s="127" t="s">
        <v>77</v>
      </c>
      <c r="E39" s="59" t="s">
        <v>36</v>
      </c>
      <c r="F39" s="59" t="s">
        <v>37</v>
      </c>
      <c r="G39" s="59" t="s">
        <v>36</v>
      </c>
      <c r="H39" s="59" t="s">
        <v>36</v>
      </c>
      <c r="I39" s="40">
        <v>45.0</v>
      </c>
      <c r="J39" s="59">
        <f t="shared" si="1"/>
        <v>69.23076923</v>
      </c>
      <c r="K39" s="59" t="str">
        <f t="shared" si="2"/>
        <v>Y</v>
      </c>
      <c r="L39" s="65"/>
      <c r="M39" s="65"/>
      <c r="N39" s="66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3.5" customHeight="1">
      <c r="A40" s="78">
        <v>22.0</v>
      </c>
      <c r="B40" s="57"/>
      <c r="C40" s="196" t="s">
        <v>276</v>
      </c>
      <c r="D40" s="127" t="s">
        <v>79</v>
      </c>
      <c r="E40" s="59" t="s">
        <v>36</v>
      </c>
      <c r="F40" s="59" t="s">
        <v>37</v>
      </c>
      <c r="G40" s="59" t="s">
        <v>36</v>
      </c>
      <c r="H40" s="59" t="s">
        <v>36</v>
      </c>
      <c r="I40" s="40">
        <v>48.0</v>
      </c>
      <c r="J40" s="59">
        <f t="shared" si="1"/>
        <v>73.84615385</v>
      </c>
      <c r="K40" s="59" t="str">
        <f t="shared" si="2"/>
        <v>Y</v>
      </c>
      <c r="L40" s="65"/>
      <c r="M40" s="65"/>
      <c r="N40" s="66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3.5" customHeight="1">
      <c r="A41" s="78">
        <v>23.0</v>
      </c>
      <c r="B41" s="57"/>
      <c r="C41" s="196" t="s">
        <v>277</v>
      </c>
      <c r="D41" s="127" t="s">
        <v>81</v>
      </c>
      <c r="E41" s="59" t="s">
        <v>37</v>
      </c>
      <c r="F41" s="59" t="s">
        <v>36</v>
      </c>
      <c r="G41" s="59" t="s">
        <v>36</v>
      </c>
      <c r="H41" s="59" t="s">
        <v>36</v>
      </c>
      <c r="I41" s="40">
        <v>40.0</v>
      </c>
      <c r="J41" s="59">
        <f t="shared" si="1"/>
        <v>61.53846154</v>
      </c>
      <c r="K41" s="59" t="str">
        <f t="shared" si="2"/>
        <v>Y</v>
      </c>
      <c r="L41" s="65"/>
      <c r="M41" s="65"/>
      <c r="N41" s="66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3.5" customHeight="1">
      <c r="A42" s="78">
        <v>24.0</v>
      </c>
      <c r="B42" s="57"/>
      <c r="C42" s="196" t="s">
        <v>278</v>
      </c>
      <c r="D42" s="127" t="s">
        <v>83</v>
      </c>
      <c r="E42" s="59" t="s">
        <v>36</v>
      </c>
      <c r="F42" s="59" t="s">
        <v>37</v>
      </c>
      <c r="G42" s="59" t="s">
        <v>36</v>
      </c>
      <c r="H42" s="59" t="s">
        <v>36</v>
      </c>
      <c r="I42" s="40">
        <v>29.0</v>
      </c>
      <c r="J42" s="59">
        <f t="shared" si="1"/>
        <v>44.61538462</v>
      </c>
      <c r="K42" s="59" t="str">
        <f t="shared" si="2"/>
        <v>N</v>
      </c>
      <c r="L42" s="65"/>
      <c r="M42" s="65"/>
      <c r="N42" s="66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3.5" customHeight="1">
      <c r="A43" s="78">
        <v>25.0</v>
      </c>
      <c r="B43" s="57"/>
      <c r="C43" s="196" t="s">
        <v>279</v>
      </c>
      <c r="D43" s="127" t="s">
        <v>85</v>
      </c>
      <c r="E43" s="59" t="s">
        <v>36</v>
      </c>
      <c r="F43" s="59" t="s">
        <v>37</v>
      </c>
      <c r="G43" s="59" t="s">
        <v>36</v>
      </c>
      <c r="H43" s="59" t="s">
        <v>37</v>
      </c>
      <c r="I43" s="40">
        <v>34.0</v>
      </c>
      <c r="J43" s="59">
        <f t="shared" si="1"/>
        <v>52.30769231</v>
      </c>
      <c r="K43" s="59" t="str">
        <f t="shared" si="2"/>
        <v>N</v>
      </c>
      <c r="L43" s="65"/>
      <c r="M43" s="65"/>
      <c r="N43" s="66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3.5" customHeight="1">
      <c r="A44" s="78">
        <v>26.0</v>
      </c>
      <c r="B44" s="57"/>
      <c r="C44" s="196" t="s">
        <v>280</v>
      </c>
      <c r="D44" s="127" t="s">
        <v>87</v>
      </c>
      <c r="E44" s="59" t="s">
        <v>36</v>
      </c>
      <c r="F44" s="59" t="s">
        <v>37</v>
      </c>
      <c r="G44" s="59" t="s">
        <v>36</v>
      </c>
      <c r="H44" s="59" t="s">
        <v>37</v>
      </c>
      <c r="I44" s="40">
        <v>38.0</v>
      </c>
      <c r="J44" s="59">
        <f t="shared" si="1"/>
        <v>58.46153846</v>
      </c>
      <c r="K44" s="59" t="str">
        <f t="shared" si="2"/>
        <v>N</v>
      </c>
      <c r="L44" s="65"/>
      <c r="M44" s="65"/>
      <c r="N44" s="66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78">
        <v>27.0</v>
      </c>
      <c r="B45" s="57"/>
      <c r="C45" s="196" t="s">
        <v>281</v>
      </c>
      <c r="D45" s="127" t="s">
        <v>89</v>
      </c>
      <c r="E45" s="59" t="s">
        <v>36</v>
      </c>
      <c r="F45" s="59" t="s">
        <v>37</v>
      </c>
      <c r="G45" s="59" t="s">
        <v>36</v>
      </c>
      <c r="H45" s="59" t="s">
        <v>36</v>
      </c>
      <c r="I45" s="40">
        <v>32.0</v>
      </c>
      <c r="J45" s="59">
        <f t="shared" si="1"/>
        <v>49.23076923</v>
      </c>
      <c r="K45" s="59" t="str">
        <f t="shared" si="2"/>
        <v>N</v>
      </c>
      <c r="L45" s="65"/>
      <c r="M45" s="65"/>
      <c r="N45" s="66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78">
        <v>28.0</v>
      </c>
      <c r="B46" s="57"/>
      <c r="C46" s="196" t="s">
        <v>282</v>
      </c>
      <c r="D46" s="127" t="s">
        <v>91</v>
      </c>
      <c r="E46" s="59" t="s">
        <v>36</v>
      </c>
      <c r="F46" s="59" t="s">
        <v>36</v>
      </c>
      <c r="G46" s="59" t="s">
        <v>36</v>
      </c>
      <c r="H46" s="59" t="s">
        <v>37</v>
      </c>
      <c r="I46" s="40">
        <v>37.0</v>
      </c>
      <c r="J46" s="59">
        <f t="shared" si="1"/>
        <v>56.92307692</v>
      </c>
      <c r="K46" s="59" t="str">
        <f t="shared" si="2"/>
        <v>N</v>
      </c>
      <c r="L46" s="65"/>
      <c r="M46" s="65"/>
      <c r="N46" s="66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3.5" customHeight="1">
      <c r="A47" s="78">
        <v>29.0</v>
      </c>
      <c r="B47" s="57"/>
      <c r="C47" s="196" t="s">
        <v>283</v>
      </c>
      <c r="D47" s="127" t="s">
        <v>93</v>
      </c>
      <c r="E47" s="59" t="s">
        <v>36</v>
      </c>
      <c r="F47" s="59" t="s">
        <v>37</v>
      </c>
      <c r="G47" s="59" t="s">
        <v>36</v>
      </c>
      <c r="H47" s="59" t="s">
        <v>37</v>
      </c>
      <c r="I47" s="40">
        <v>39.0</v>
      </c>
      <c r="J47" s="59">
        <f t="shared" si="1"/>
        <v>60</v>
      </c>
      <c r="K47" s="59" t="str">
        <f t="shared" si="2"/>
        <v>Y</v>
      </c>
      <c r="L47" s="65"/>
      <c r="M47" s="65"/>
      <c r="N47" s="66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3.5" customHeight="1">
      <c r="A48" s="78">
        <v>30.0</v>
      </c>
      <c r="B48" s="57"/>
      <c r="C48" s="196" t="s">
        <v>284</v>
      </c>
      <c r="D48" s="127" t="s">
        <v>95</v>
      </c>
      <c r="E48" s="59" t="s">
        <v>36</v>
      </c>
      <c r="F48" s="59" t="s">
        <v>37</v>
      </c>
      <c r="G48" s="59" t="s">
        <v>36</v>
      </c>
      <c r="H48" s="59" t="s">
        <v>36</v>
      </c>
      <c r="I48" s="40">
        <v>47.0</v>
      </c>
      <c r="J48" s="59">
        <f t="shared" si="1"/>
        <v>72.30769231</v>
      </c>
      <c r="K48" s="59" t="str">
        <f t="shared" si="2"/>
        <v>Y</v>
      </c>
      <c r="L48" s="65"/>
      <c r="M48" s="65"/>
      <c r="N48" s="66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3.5" customHeight="1">
      <c r="A49" s="78">
        <v>31.0</v>
      </c>
      <c r="B49" s="57"/>
      <c r="C49" s="196" t="s">
        <v>285</v>
      </c>
      <c r="D49" s="127" t="s">
        <v>97</v>
      </c>
      <c r="E49" s="59" t="s">
        <v>36</v>
      </c>
      <c r="F49" s="59" t="s">
        <v>36</v>
      </c>
      <c r="G49" s="59" t="s">
        <v>37</v>
      </c>
      <c r="H49" s="59" t="s">
        <v>37</v>
      </c>
      <c r="I49" s="40">
        <v>49.0</v>
      </c>
      <c r="J49" s="59">
        <f t="shared" si="1"/>
        <v>75.38461538</v>
      </c>
      <c r="K49" s="59" t="str">
        <f t="shared" si="2"/>
        <v>Y</v>
      </c>
      <c r="L49" s="65"/>
      <c r="M49" s="65"/>
      <c r="N49" s="66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3.5" customHeight="1">
      <c r="A50" s="78">
        <v>32.0</v>
      </c>
      <c r="B50" s="57"/>
      <c r="C50" s="196" t="s">
        <v>286</v>
      </c>
      <c r="D50" s="127" t="s">
        <v>99</v>
      </c>
      <c r="E50" s="59" t="s">
        <v>36</v>
      </c>
      <c r="F50" s="59" t="s">
        <v>37</v>
      </c>
      <c r="G50" s="59" t="s">
        <v>36</v>
      </c>
      <c r="H50" s="59" t="s">
        <v>36</v>
      </c>
      <c r="I50" s="40">
        <v>42.0</v>
      </c>
      <c r="J50" s="59">
        <f t="shared" si="1"/>
        <v>64.61538462</v>
      </c>
      <c r="K50" s="59" t="str">
        <f t="shared" si="2"/>
        <v>Y</v>
      </c>
      <c r="L50" s="65"/>
      <c r="M50" s="65"/>
      <c r="N50" s="66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3.5" customHeight="1">
      <c r="A51" s="78">
        <v>33.0</v>
      </c>
      <c r="B51" s="57"/>
      <c r="C51" s="196" t="s">
        <v>287</v>
      </c>
      <c r="D51" s="127" t="s">
        <v>101</v>
      </c>
      <c r="E51" s="59" t="s">
        <v>36</v>
      </c>
      <c r="F51" s="59" t="s">
        <v>37</v>
      </c>
      <c r="G51" s="59" t="s">
        <v>36</v>
      </c>
      <c r="H51" s="59" t="s">
        <v>37</v>
      </c>
      <c r="I51" s="40">
        <v>48.0</v>
      </c>
      <c r="J51" s="59">
        <f t="shared" si="1"/>
        <v>73.84615385</v>
      </c>
      <c r="K51" s="59" t="str">
        <f t="shared" si="2"/>
        <v>Y</v>
      </c>
      <c r="L51" s="65"/>
      <c r="M51" s="65"/>
      <c r="N51" s="66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3.5" customHeight="1">
      <c r="A52" s="78">
        <v>34.0</v>
      </c>
      <c r="B52" s="57"/>
      <c r="C52" s="196" t="s">
        <v>288</v>
      </c>
      <c r="D52" s="127" t="s">
        <v>103</v>
      </c>
      <c r="E52" s="59" t="s">
        <v>36</v>
      </c>
      <c r="F52" s="59" t="s">
        <v>37</v>
      </c>
      <c r="G52" s="59" t="s">
        <v>37</v>
      </c>
      <c r="H52" s="59" t="s">
        <v>37</v>
      </c>
      <c r="I52" s="40">
        <v>43.0</v>
      </c>
      <c r="J52" s="59">
        <f t="shared" si="1"/>
        <v>66.15384615</v>
      </c>
      <c r="K52" s="59" t="str">
        <f t="shared" si="2"/>
        <v>Y</v>
      </c>
      <c r="L52" s="65"/>
      <c r="M52" s="65"/>
      <c r="N52" s="66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15.5" customHeight="1">
      <c r="A53" s="67" t="s">
        <v>104</v>
      </c>
      <c r="B53" s="3"/>
      <c r="C53" s="67">
        <f>COUNTA(A19:A52)</f>
        <v>34</v>
      </c>
      <c r="D53" s="170"/>
      <c r="E53" s="40">
        <f t="shared" ref="E53:H53" si="3">COUNTIF(E19:E52,"Y")</f>
        <v>25</v>
      </c>
      <c r="F53" s="40">
        <f t="shared" si="3"/>
        <v>8</v>
      </c>
      <c r="G53" s="40">
        <f t="shared" si="3"/>
        <v>26</v>
      </c>
      <c r="H53" s="40">
        <f t="shared" si="3"/>
        <v>21</v>
      </c>
      <c r="I53" s="40"/>
      <c r="J53" s="40"/>
      <c r="K53" s="40">
        <f>COUNTIF(K19:K52,"Y")</f>
        <v>26</v>
      </c>
      <c r="L53" s="65"/>
      <c r="M53" s="65"/>
      <c r="N53" s="66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87.75" customHeight="1">
      <c r="A54" s="171" t="s">
        <v>105</v>
      </c>
      <c r="B54" s="172"/>
      <c r="C54" s="67" t="str">
        <f>'[1]CC1-CO-Attainment-correct'!C34</f>
        <v>#REF!</v>
      </c>
      <c r="D54" s="173" t="s">
        <v>106</v>
      </c>
      <c r="E54" s="40" t="str">
        <f>(E53/C54)*100</f>
        <v>#REF!</v>
      </c>
      <c r="F54" s="40" t="str">
        <f>(F53/C54)*100</f>
        <v>#REF!</v>
      </c>
      <c r="G54" s="40" t="str">
        <f>(G53/C54)*100</f>
        <v>#REF!</v>
      </c>
      <c r="H54" s="40" t="str">
        <f>(H53/C54)*100</f>
        <v>#REF!</v>
      </c>
      <c r="I54" s="40"/>
      <c r="J54" s="40"/>
      <c r="K54" s="40" t="str">
        <f>(K53/C54)*100</f>
        <v>#REF!</v>
      </c>
      <c r="L54" s="65"/>
      <c r="M54" s="65"/>
      <c r="N54" s="66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39.75" customHeight="1">
      <c r="A55" s="78"/>
      <c r="B55" s="57"/>
      <c r="C55" s="57"/>
      <c r="D55" s="174"/>
      <c r="E55" s="176" t="str">
        <f t="shared" ref="E55:K55" si="4">IF(E54&lt;=0,"",IF((E54&gt;=60),"Attained","Not-Attained"))</f>
        <v>#REF!</v>
      </c>
      <c r="F55" s="176" t="str">
        <f t="shared" si="4"/>
        <v>#REF!</v>
      </c>
      <c r="G55" s="176" t="str">
        <f t="shared" si="4"/>
        <v>#REF!</v>
      </c>
      <c r="H55" s="176" t="str">
        <f t="shared" si="4"/>
        <v>#REF!</v>
      </c>
      <c r="I55" s="40" t="str">
        <f t="shared" si="4"/>
        <v/>
      </c>
      <c r="J55" s="40" t="str">
        <f t="shared" si="4"/>
        <v/>
      </c>
      <c r="K55" s="40" t="str">
        <f t="shared" si="4"/>
        <v>#REF!</v>
      </c>
      <c r="L55" s="65"/>
      <c r="M55" s="65"/>
      <c r="N55" s="66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0" customHeight="1">
      <c r="A56" s="78"/>
      <c r="B56" s="57"/>
      <c r="C56" s="57"/>
      <c r="D56" s="174"/>
      <c r="E56" s="40"/>
      <c r="F56" s="40"/>
      <c r="G56" s="40"/>
      <c r="H56" s="40"/>
      <c r="I56" s="40"/>
      <c r="J56" s="40"/>
      <c r="K56" s="40"/>
      <c r="L56" s="65"/>
      <c r="M56" s="65"/>
      <c r="N56" s="66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0" customHeight="1">
      <c r="A57" s="78"/>
      <c r="B57" s="57"/>
      <c r="C57" s="57"/>
      <c r="D57" s="174"/>
      <c r="E57" s="175">
        <v>2.0</v>
      </c>
      <c r="F57" s="175">
        <v>1.0</v>
      </c>
      <c r="G57" s="175">
        <v>1.0</v>
      </c>
      <c r="H57" s="175">
        <v>2.0</v>
      </c>
      <c r="I57" s="40"/>
      <c r="J57" s="40"/>
      <c r="K57" s="175">
        <v>0.0</v>
      </c>
      <c r="L57" s="76"/>
      <c r="M57" s="76"/>
      <c r="N57" s="77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0" customHeight="1">
      <c r="A58" s="78"/>
      <c r="B58" s="57"/>
      <c r="C58" s="57"/>
      <c r="D58" s="69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0" customHeight="1">
      <c r="A59" s="78"/>
      <c r="B59" s="57"/>
      <c r="C59" s="57"/>
      <c r="D59" s="69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0" customHeight="1">
      <c r="A60" s="78"/>
      <c r="B60" s="57"/>
      <c r="C60" s="57"/>
      <c r="D60" s="69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0" customHeight="1">
      <c r="A61" s="78"/>
      <c r="B61" s="57"/>
      <c r="C61" s="57"/>
      <c r="D61" s="69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0" customHeight="1">
      <c r="A62" s="78"/>
      <c r="B62" s="57"/>
      <c r="C62" s="57"/>
      <c r="D62" s="79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0" customHeight="1">
      <c r="A63" s="78"/>
      <c r="B63" s="57"/>
      <c r="C63" s="57"/>
      <c r="D63" s="69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0" customHeight="1">
      <c r="A64" s="78"/>
      <c r="B64" s="57"/>
      <c r="C64" s="57"/>
      <c r="D64" s="69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0" customHeight="1">
      <c r="A65" s="78"/>
      <c r="B65" s="57"/>
      <c r="C65" s="57"/>
      <c r="D65" s="69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3.5" customHeight="1">
      <c r="A66" s="78"/>
      <c r="B66" s="80"/>
      <c r="C66" s="80"/>
      <c r="D66" s="80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3.5" customHeight="1">
      <c r="A67" s="78"/>
      <c r="B67" s="80"/>
      <c r="C67" s="80"/>
      <c r="D67" s="80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3.5" customHeight="1">
      <c r="A68" s="78"/>
      <c r="B68" s="80"/>
      <c r="C68" s="80"/>
      <c r="D68" s="80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3.5" customHeight="1">
      <c r="A69" s="78"/>
      <c r="B69" s="80"/>
      <c r="C69" s="80"/>
      <c r="D69" s="80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3.5" customHeight="1">
      <c r="A70" s="78"/>
      <c r="B70" s="80"/>
      <c r="C70" s="80"/>
      <c r="D70" s="80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3.5" customHeight="1">
      <c r="A71" s="78"/>
      <c r="B71" s="80"/>
      <c r="C71" s="80"/>
      <c r="D71" s="80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3.5" customHeight="1">
      <c r="A72" s="78"/>
      <c r="B72" s="80"/>
      <c r="C72" s="80"/>
      <c r="D72" s="80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3.5" customHeight="1">
      <c r="A73" s="78"/>
      <c r="B73" s="80"/>
      <c r="C73" s="80"/>
      <c r="D73" s="80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3.5" customHeight="1">
      <c r="A74" s="78"/>
      <c r="B74" s="80"/>
      <c r="C74" s="80"/>
      <c r="D74" s="80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3.5" customHeight="1">
      <c r="A75" s="78"/>
      <c r="B75" s="80"/>
      <c r="C75" s="80"/>
      <c r="D75" s="80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3.5" customHeight="1">
      <c r="A76" s="78"/>
      <c r="B76" s="80"/>
      <c r="C76" s="80"/>
      <c r="D76" s="80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3.5" customHeight="1">
      <c r="A77" s="78"/>
      <c r="B77" s="80"/>
      <c r="C77" s="80"/>
      <c r="D77" s="80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3.5" customHeight="1">
      <c r="A78" s="78"/>
      <c r="B78" s="80"/>
      <c r="C78" s="80"/>
      <c r="D78" s="80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3.5" customHeight="1">
      <c r="A79" s="78"/>
      <c r="B79" s="80"/>
      <c r="C79" s="80"/>
      <c r="D79" s="80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3.5" customHeight="1">
      <c r="A80" s="78"/>
      <c r="B80" s="80"/>
      <c r="C80" s="80"/>
      <c r="D80" s="80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3.5" customHeight="1">
      <c r="A81" s="78"/>
      <c r="B81" s="80"/>
      <c r="C81" s="80"/>
      <c r="D81" s="80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3.5" customHeight="1">
      <c r="A82" s="78"/>
      <c r="B82" s="80"/>
      <c r="C82" s="80"/>
      <c r="D82" s="80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3.5" customHeight="1">
      <c r="A83" s="78"/>
      <c r="B83" s="80"/>
      <c r="C83" s="80"/>
      <c r="D83" s="80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3.5" customHeight="1">
      <c r="A84" s="78"/>
      <c r="B84" s="80"/>
      <c r="C84" s="80"/>
      <c r="D84" s="80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3.5" customHeight="1">
      <c r="A85" s="78"/>
      <c r="B85" s="80"/>
      <c r="C85" s="80"/>
      <c r="D85" s="80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3.5" customHeight="1">
      <c r="A86" s="78"/>
      <c r="B86" s="80"/>
      <c r="C86" s="80"/>
      <c r="D86" s="80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3.5" customHeight="1">
      <c r="A87" s="78"/>
      <c r="B87" s="80"/>
      <c r="C87" s="80"/>
      <c r="D87" s="80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3.5" customHeight="1">
      <c r="A88" s="78"/>
      <c r="B88" s="80"/>
      <c r="C88" s="80"/>
      <c r="D88" s="80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3.5" customHeight="1">
      <c r="A89" s="78"/>
      <c r="B89" s="80"/>
      <c r="C89" s="80"/>
      <c r="D89" s="80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3.5" customHeight="1">
      <c r="A90" s="78"/>
      <c r="B90" s="80"/>
      <c r="C90" s="80"/>
      <c r="D90" s="80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3.5" customHeight="1">
      <c r="A91" s="78"/>
      <c r="B91" s="80"/>
      <c r="C91" s="80"/>
      <c r="D91" s="80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3.5" customHeight="1">
      <c r="A92" s="78"/>
      <c r="B92" s="80"/>
      <c r="C92" s="80"/>
      <c r="D92" s="80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3.5" customHeight="1">
      <c r="A93" s="78"/>
      <c r="B93" s="80"/>
      <c r="C93" s="80"/>
      <c r="D93" s="80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3.5" customHeight="1">
      <c r="A94" s="78"/>
      <c r="B94" s="80"/>
      <c r="C94" s="80"/>
      <c r="D94" s="80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3.5" customHeight="1">
      <c r="A95" s="78"/>
      <c r="B95" s="80"/>
      <c r="C95" s="80"/>
      <c r="D95" s="80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3.5" customHeight="1">
      <c r="A96" s="78"/>
      <c r="B96" s="80"/>
      <c r="C96" s="80"/>
      <c r="D96" s="80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3.5" customHeight="1">
      <c r="A97" s="78"/>
      <c r="B97" s="80"/>
      <c r="C97" s="80"/>
      <c r="D97" s="80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3.5" customHeight="1">
      <c r="A98" s="78"/>
      <c r="B98" s="80"/>
      <c r="C98" s="80"/>
      <c r="D98" s="80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3.5" customHeight="1">
      <c r="A99" s="78"/>
      <c r="B99" s="80"/>
      <c r="C99" s="80"/>
      <c r="D99" s="80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3.5" customHeight="1">
      <c r="A100" s="78"/>
      <c r="B100" s="80"/>
      <c r="C100" s="80"/>
      <c r="D100" s="80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3.5" customHeight="1">
      <c r="A101" s="78"/>
      <c r="B101" s="80"/>
      <c r="C101" s="80"/>
      <c r="D101" s="80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3.5" customHeight="1">
      <c r="A102" s="78"/>
      <c r="B102" s="80"/>
      <c r="C102" s="80"/>
      <c r="D102" s="80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3.5" customHeight="1">
      <c r="A103" s="78"/>
      <c r="B103" s="80"/>
      <c r="C103" s="80"/>
      <c r="D103" s="80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3.5" customHeight="1">
      <c r="A104" s="78"/>
      <c r="B104" s="80"/>
      <c r="C104" s="80"/>
      <c r="D104" s="80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3.5" customHeight="1">
      <c r="A105" s="78"/>
      <c r="B105" s="80"/>
      <c r="C105" s="80"/>
      <c r="D105" s="80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3.5" customHeight="1">
      <c r="A106" s="78"/>
      <c r="B106" s="80"/>
      <c r="C106" s="80"/>
      <c r="D106" s="80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3.5" customHeight="1">
      <c r="A107" s="78"/>
      <c r="B107" s="80"/>
      <c r="C107" s="80"/>
      <c r="D107" s="80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3.5" customHeight="1">
      <c r="A108" s="78"/>
      <c r="B108" s="80"/>
      <c r="C108" s="80"/>
      <c r="D108" s="80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3.5" customHeight="1">
      <c r="A109" s="78"/>
      <c r="B109" s="80"/>
      <c r="C109" s="80"/>
      <c r="D109" s="80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3.5" customHeight="1">
      <c r="A110" s="78"/>
      <c r="B110" s="80"/>
      <c r="C110" s="80"/>
      <c r="D110" s="80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3.5" customHeight="1">
      <c r="A111" s="78"/>
      <c r="B111" s="80"/>
      <c r="C111" s="80"/>
      <c r="D111" s="80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0" customHeight="1">
      <c r="A112" s="78"/>
      <c r="B112" s="80"/>
      <c r="C112" s="80"/>
      <c r="D112" s="80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0" customHeight="1">
      <c r="A113" s="78"/>
      <c r="B113" s="80"/>
      <c r="C113" s="80"/>
      <c r="D113" s="80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0" customHeight="1">
      <c r="A114" s="78"/>
      <c r="B114" s="80"/>
      <c r="C114" s="80"/>
      <c r="D114" s="80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0" customHeight="1">
      <c r="A115" s="78"/>
      <c r="B115" s="80"/>
      <c r="C115" s="80"/>
      <c r="D115" s="80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0" customHeight="1">
      <c r="A116" s="78"/>
      <c r="B116" s="80"/>
      <c r="C116" s="80"/>
      <c r="D116" s="80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0" customHeight="1">
      <c r="A117" s="78"/>
      <c r="B117" s="80"/>
      <c r="C117" s="80"/>
      <c r="D117" s="80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0" customHeight="1">
      <c r="A118" s="78"/>
      <c r="B118" s="80"/>
      <c r="C118" s="80"/>
      <c r="D118" s="80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0" customHeight="1">
      <c r="A119" s="78"/>
      <c r="B119" s="80"/>
      <c r="C119" s="80"/>
      <c r="D119" s="80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0" customHeight="1">
      <c r="A120" s="78"/>
      <c r="B120" s="80"/>
      <c r="C120" s="80"/>
      <c r="D120" s="80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0" customHeight="1">
      <c r="A121" s="78"/>
      <c r="B121" s="80"/>
      <c r="C121" s="80"/>
      <c r="D121" s="80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0" customHeight="1">
      <c r="A122" s="78"/>
      <c r="B122" s="80"/>
      <c r="C122" s="80"/>
      <c r="D122" s="80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0" customHeight="1">
      <c r="A123" s="78"/>
      <c r="B123" s="80"/>
      <c r="C123" s="80"/>
      <c r="D123" s="80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0" customHeight="1">
      <c r="A124" s="78"/>
      <c r="B124" s="80"/>
      <c r="C124" s="80"/>
      <c r="D124" s="80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0" customHeight="1">
      <c r="A125" s="78"/>
      <c r="B125" s="80"/>
      <c r="C125" s="80"/>
      <c r="D125" s="80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0" customHeight="1">
      <c r="A126" s="78"/>
      <c r="B126" s="80"/>
      <c r="C126" s="80"/>
      <c r="D126" s="80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0" customHeight="1">
      <c r="A127" s="78"/>
      <c r="B127" s="80"/>
      <c r="C127" s="80"/>
      <c r="D127" s="80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0" customHeight="1">
      <c r="A128" s="78"/>
      <c r="B128" s="80"/>
      <c r="C128" s="80"/>
      <c r="D128" s="80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0" customHeight="1">
      <c r="A129" s="78"/>
      <c r="B129" s="80"/>
      <c r="C129" s="80"/>
      <c r="D129" s="80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3.5" customHeight="1">
      <c r="A130" s="78"/>
      <c r="B130" s="80"/>
      <c r="C130" s="80"/>
      <c r="D130" s="80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3.5" customHeight="1">
      <c r="A131" s="81"/>
      <c r="B131" s="82"/>
      <c r="C131" s="82"/>
      <c r="D131" s="83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3.5" customHeight="1">
      <c r="A132" s="81"/>
      <c r="B132" s="82"/>
      <c r="C132" s="82"/>
      <c r="D132" s="83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3.5" customHeight="1">
      <c r="A133" s="81"/>
      <c r="B133" s="82"/>
      <c r="C133" s="82"/>
      <c r="D133" s="83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3.5" customHeight="1">
      <c r="A134" s="81"/>
      <c r="B134" s="82"/>
      <c r="C134" s="82"/>
      <c r="D134" s="83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3.5" customHeight="1">
      <c r="A135" s="81"/>
      <c r="B135" s="82"/>
      <c r="C135" s="82"/>
      <c r="D135" s="83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3.5" customHeight="1">
      <c r="A136" s="81"/>
      <c r="B136" s="82"/>
      <c r="C136" s="82"/>
      <c r="D136" s="84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3.5" customHeight="1">
      <c r="A137" s="81"/>
      <c r="B137" s="82"/>
      <c r="C137" s="82"/>
      <c r="D137" s="83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3.5" customHeight="1">
      <c r="A138" s="81"/>
      <c r="B138" s="82"/>
      <c r="C138" s="82"/>
      <c r="D138" s="83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3.5" customHeight="1">
      <c r="A139" s="81"/>
      <c r="B139" s="82"/>
      <c r="C139" s="82"/>
      <c r="D139" s="84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3.5" customHeight="1">
      <c r="A140" s="81"/>
      <c r="B140" s="82"/>
      <c r="C140" s="82"/>
      <c r="D140" s="83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3.5" customHeight="1">
      <c r="A141" s="81"/>
      <c r="B141" s="82"/>
      <c r="C141" s="82"/>
      <c r="D141" s="84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3.5" customHeight="1">
      <c r="A142" s="81"/>
      <c r="B142" s="82"/>
      <c r="C142" s="82"/>
      <c r="D142" s="84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3.5" customHeight="1">
      <c r="A143" s="81"/>
      <c r="B143" s="85"/>
      <c r="C143" s="85"/>
      <c r="D143" s="86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3.5" customHeight="1">
      <c r="A144" s="81"/>
      <c r="B144" s="82"/>
      <c r="C144" s="82"/>
      <c r="D144" s="83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3.5" customHeight="1">
      <c r="A145" s="81"/>
      <c r="B145" s="82"/>
      <c r="C145" s="82"/>
      <c r="D145" s="83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3.5" customHeight="1">
      <c r="A146" s="81"/>
      <c r="B146" s="82"/>
      <c r="C146" s="82"/>
      <c r="D146" s="83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3.5" customHeight="1">
      <c r="A147" s="81"/>
      <c r="B147" s="82"/>
      <c r="C147" s="82"/>
      <c r="D147" s="83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3.5" customHeight="1">
      <c r="A148" s="81"/>
      <c r="B148" s="82"/>
      <c r="C148" s="82"/>
      <c r="D148" s="83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3.5" customHeight="1">
      <c r="A149" s="81"/>
      <c r="B149" s="82"/>
      <c r="C149" s="82"/>
      <c r="D149" s="83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3.5" customHeight="1">
      <c r="A150" s="81"/>
      <c r="B150" s="82"/>
      <c r="C150" s="82"/>
      <c r="D150" s="84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3.5" customHeight="1">
      <c r="A151" s="81"/>
      <c r="B151" s="82"/>
      <c r="C151" s="82"/>
      <c r="D151" s="83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3.5" customHeight="1">
      <c r="A152" s="81"/>
      <c r="B152" s="82"/>
      <c r="C152" s="82"/>
      <c r="D152" s="83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3.5" customHeight="1">
      <c r="A153" s="81"/>
      <c r="B153" s="82"/>
      <c r="C153" s="82"/>
      <c r="D153" s="83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3.5" customHeight="1">
      <c r="A154" s="81"/>
      <c r="B154" s="82"/>
      <c r="C154" s="82"/>
      <c r="D154" s="84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3.5" customHeight="1">
      <c r="A155" s="87"/>
      <c r="B155" s="88"/>
      <c r="C155" s="89"/>
      <c r="D155" s="90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3.5" customHeight="1">
      <c r="A156" s="87"/>
      <c r="B156" s="88"/>
      <c r="C156" s="89"/>
      <c r="D156" s="90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3.5" customHeight="1">
      <c r="A157" s="87"/>
      <c r="B157" s="88"/>
      <c r="C157" s="89"/>
      <c r="D157" s="90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3.5" customHeight="1">
      <c r="A158" s="87"/>
      <c r="B158" s="88"/>
      <c r="C158" s="89"/>
      <c r="D158" s="90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3.5" customHeight="1">
      <c r="A159" s="87"/>
      <c r="B159" s="88"/>
      <c r="C159" s="89"/>
      <c r="D159" s="90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3.5" customHeight="1">
      <c r="A160" s="87"/>
      <c r="B160" s="88"/>
      <c r="C160" s="89"/>
      <c r="D160" s="90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3.5" customHeight="1">
      <c r="A161" s="87"/>
      <c r="B161" s="88"/>
      <c r="C161" s="89"/>
      <c r="D161" s="90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3.5" customHeight="1">
      <c r="A162" s="87"/>
      <c r="B162" s="88"/>
      <c r="C162" s="89"/>
      <c r="D162" s="90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3.5" customHeight="1">
      <c r="A163" s="87"/>
      <c r="B163" s="88"/>
      <c r="C163" s="89"/>
      <c r="D163" s="90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3.5" customHeight="1">
      <c r="A164" s="87"/>
      <c r="B164" s="88"/>
      <c r="C164" s="89"/>
      <c r="D164" s="90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3.5" customHeight="1">
      <c r="A165" s="87"/>
      <c r="B165" s="88"/>
      <c r="C165" s="91"/>
      <c r="D165" s="92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3.5" customHeight="1">
      <c r="A166" s="87"/>
      <c r="B166" s="88"/>
      <c r="C166" s="91"/>
      <c r="D166" s="92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3.5" customHeight="1">
      <c r="A167" s="87"/>
      <c r="B167" s="88"/>
      <c r="C167" s="91"/>
      <c r="D167" s="92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3.5" customHeight="1">
      <c r="A168" s="87"/>
      <c r="B168" s="88"/>
      <c r="C168" s="91"/>
      <c r="D168" s="92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3.5" customHeight="1">
      <c r="A169" s="87">
        <v>146.0</v>
      </c>
      <c r="B169" s="88"/>
      <c r="C169" s="91"/>
      <c r="D169" s="92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3.5" customHeight="1">
      <c r="A170" s="87">
        <v>147.0</v>
      </c>
      <c r="B170" s="88"/>
      <c r="C170" s="91"/>
      <c r="D170" s="92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3.5" customHeight="1">
      <c r="A171" s="87">
        <v>148.0</v>
      </c>
      <c r="B171" s="88"/>
      <c r="C171" s="91"/>
      <c r="D171" s="92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3.5" customHeight="1">
      <c r="A172" s="87">
        <v>149.0</v>
      </c>
      <c r="B172" s="88"/>
      <c r="C172" s="91"/>
      <c r="D172" s="92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3.5" customHeight="1">
      <c r="A173" s="87">
        <v>150.0</v>
      </c>
      <c r="B173" s="88"/>
      <c r="C173" s="91"/>
      <c r="D173" s="92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3.5" customHeight="1">
      <c r="A174" s="87">
        <v>151.0</v>
      </c>
      <c r="B174" s="93"/>
      <c r="C174" s="91"/>
      <c r="D174" s="92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3.5" customHeight="1">
      <c r="A175" s="87">
        <v>152.0</v>
      </c>
      <c r="B175" s="88"/>
      <c r="C175" s="91"/>
      <c r="D175" s="92"/>
      <c r="E175" s="33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6.5" customHeight="1">
      <c r="A176" s="87">
        <v>153.0</v>
      </c>
      <c r="B176" s="88"/>
      <c r="C176" s="91"/>
      <c r="D176" s="92"/>
      <c r="E176" s="33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80.25" customHeight="1">
      <c r="A177" s="94"/>
      <c r="B177" s="95" t="s">
        <v>104</v>
      </c>
      <c r="C177" s="75"/>
      <c r="D177" s="67">
        <f>COUNTA(D19:D176)</f>
        <v>35</v>
      </c>
      <c r="E177" s="96" t="s">
        <v>107</v>
      </c>
      <c r="F177" s="97" t="str">
        <f>COUNTIF(#REF!,"3")</f>
        <v>#REF!</v>
      </c>
      <c r="G177" s="97" t="s">
        <v>108</v>
      </c>
      <c r="H177" s="96" t="str">
        <f>COUNTIF(#REF!,"2")</f>
        <v>#REF!</v>
      </c>
      <c r="I177" s="97" t="s">
        <v>109</v>
      </c>
      <c r="J177" s="96" t="str">
        <f>COUNTIF(#REF!,"1")</f>
        <v>#REF!</v>
      </c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</row>
    <row r="178" ht="75.75" customHeight="1">
      <c r="A178" s="98"/>
      <c r="B178" s="67" t="s">
        <v>105</v>
      </c>
      <c r="C178" s="3"/>
      <c r="D178" s="67" t="str">
        <f>COUNTIF(#REF!,"&gt;0")</f>
        <v>#REF!</v>
      </c>
      <c r="E178" s="99" t="s">
        <v>106</v>
      </c>
      <c r="F178" s="100" t="str">
        <f>F177/D178*100</f>
        <v>#REF!</v>
      </c>
      <c r="G178" s="101" t="s">
        <v>110</v>
      </c>
      <c r="H178" s="100" t="str">
        <f>H177/D178*100</f>
        <v>#REF!</v>
      </c>
      <c r="I178" s="101" t="s">
        <v>111</v>
      </c>
      <c r="J178" s="100" t="str">
        <f>J177/D178*100</f>
        <v>#REF!</v>
      </c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21.0" customHeight="1">
      <c r="A179" s="1"/>
      <c r="B179" s="1"/>
      <c r="C179" s="33"/>
      <c r="D179" s="102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3.5" customHeight="1">
      <c r="A180" s="1"/>
      <c r="B180" s="1"/>
      <c r="C180" s="33"/>
      <c r="D180" s="102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3.5" customHeight="1">
      <c r="A181" s="1"/>
      <c r="B181" s="1"/>
      <c r="C181" s="33"/>
      <c r="D181" s="102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3.5" customHeight="1">
      <c r="A182" s="1"/>
      <c r="B182" s="1"/>
      <c r="C182" s="33"/>
      <c r="D182" s="102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3.5" customHeight="1">
      <c r="A183" s="1"/>
      <c r="B183" s="1"/>
      <c r="C183" s="33"/>
      <c r="D183" s="102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3.5" customHeight="1">
      <c r="A184" s="1"/>
      <c r="B184" s="1"/>
      <c r="C184" s="33"/>
      <c r="D184" s="102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3.5" customHeight="1">
      <c r="A185" s="1"/>
      <c r="B185" s="1"/>
      <c r="C185" s="33"/>
      <c r="D185" s="102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3.5" customHeight="1">
      <c r="A186" s="1"/>
      <c r="B186" s="1"/>
      <c r="C186" s="33"/>
      <c r="D186" s="102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3.5" customHeight="1">
      <c r="A187" s="1"/>
      <c r="B187" s="1"/>
      <c r="C187" s="33"/>
      <c r="D187" s="102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3.5" customHeight="1">
      <c r="A188" s="1"/>
      <c r="B188" s="1"/>
      <c r="C188" s="33"/>
      <c r="D188" s="102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3.5" customHeight="1">
      <c r="A189" s="1"/>
      <c r="B189" s="1"/>
      <c r="C189" s="33"/>
      <c r="D189" s="102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3.5" customHeight="1">
      <c r="A190" s="1"/>
      <c r="B190" s="1"/>
      <c r="C190" s="33"/>
      <c r="D190" s="102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3.5" customHeight="1">
      <c r="A191" s="1"/>
      <c r="B191" s="1"/>
      <c r="C191" s="33"/>
      <c r="D191" s="102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3.5" customHeight="1">
      <c r="A192" s="1"/>
      <c r="B192" s="1"/>
      <c r="C192" s="33"/>
      <c r="D192" s="102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3.5" customHeight="1">
      <c r="A193" s="1"/>
      <c r="B193" s="1"/>
      <c r="C193" s="33"/>
      <c r="D193" s="102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3.5" customHeight="1">
      <c r="A194" s="1"/>
      <c r="B194" s="1"/>
      <c r="C194" s="33"/>
      <c r="D194" s="102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3.5" customHeight="1">
      <c r="A195" s="1"/>
      <c r="B195" s="1"/>
      <c r="C195" s="33"/>
      <c r="D195" s="102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3.5" customHeight="1">
      <c r="A196" s="1"/>
      <c r="B196" s="1"/>
      <c r="C196" s="33"/>
      <c r="D196" s="102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3.5" customHeight="1">
      <c r="A197" s="1"/>
      <c r="B197" s="1"/>
      <c r="C197" s="33"/>
      <c r="D197" s="102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3.5" customHeight="1">
      <c r="A198" s="1"/>
      <c r="B198" s="1"/>
      <c r="C198" s="33"/>
      <c r="D198" s="102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3.5" customHeight="1">
      <c r="A199" s="1"/>
      <c r="B199" s="1"/>
      <c r="C199" s="33"/>
      <c r="D199" s="102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3.5" customHeight="1">
      <c r="A200" s="1"/>
      <c r="B200" s="1"/>
      <c r="C200" s="33"/>
      <c r="D200" s="102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3.5" customHeight="1">
      <c r="A201" s="1"/>
      <c r="B201" s="1"/>
      <c r="C201" s="33"/>
      <c r="D201" s="102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3.5" customHeight="1">
      <c r="A202" s="1"/>
      <c r="B202" s="1"/>
      <c r="C202" s="33"/>
      <c r="D202" s="102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3.5" customHeight="1">
      <c r="A203" s="1"/>
      <c r="B203" s="1"/>
      <c r="C203" s="33"/>
      <c r="D203" s="102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3.5" customHeight="1">
      <c r="A204" s="1"/>
      <c r="B204" s="1"/>
      <c r="C204" s="33"/>
      <c r="D204" s="102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3.5" customHeight="1">
      <c r="A205" s="1"/>
      <c r="B205" s="1"/>
      <c r="C205" s="33"/>
      <c r="D205" s="102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3.5" customHeight="1">
      <c r="A206" s="1"/>
      <c r="B206" s="1"/>
      <c r="C206" s="33"/>
      <c r="D206" s="102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3.5" customHeight="1">
      <c r="A207" s="1"/>
      <c r="B207" s="1"/>
      <c r="C207" s="33"/>
      <c r="D207" s="102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3.5" customHeight="1">
      <c r="A208" s="1"/>
      <c r="B208" s="1"/>
      <c r="C208" s="33"/>
      <c r="D208" s="102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3.5" customHeight="1">
      <c r="A209" s="1"/>
      <c r="B209" s="1"/>
      <c r="C209" s="33"/>
      <c r="D209" s="102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3.5" customHeight="1">
      <c r="A210" s="1"/>
      <c r="B210" s="1"/>
      <c r="C210" s="33"/>
      <c r="D210" s="102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3.5" customHeight="1">
      <c r="A211" s="1"/>
      <c r="B211" s="1"/>
      <c r="C211" s="33"/>
      <c r="D211" s="102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3.5" customHeight="1">
      <c r="A212" s="1"/>
      <c r="B212" s="1"/>
      <c r="C212" s="33"/>
      <c r="D212" s="102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3.5" customHeight="1">
      <c r="A213" s="1"/>
      <c r="B213" s="1"/>
      <c r="C213" s="33"/>
      <c r="D213" s="102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3.5" customHeight="1">
      <c r="A214" s="1"/>
      <c r="B214" s="1"/>
      <c r="C214" s="33"/>
      <c r="D214" s="102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3.5" customHeight="1">
      <c r="A215" s="1"/>
      <c r="B215" s="1"/>
      <c r="C215" s="33"/>
      <c r="D215" s="102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3.5" customHeight="1">
      <c r="A216" s="1"/>
      <c r="B216" s="1"/>
      <c r="C216" s="33"/>
      <c r="D216" s="102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3.5" customHeight="1">
      <c r="A217" s="1"/>
      <c r="B217" s="1"/>
      <c r="C217" s="33"/>
      <c r="D217" s="102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3.5" customHeight="1">
      <c r="A218" s="1"/>
      <c r="B218" s="1"/>
      <c r="C218" s="33"/>
      <c r="D218" s="102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3.5" customHeight="1">
      <c r="A219" s="1"/>
      <c r="B219" s="1"/>
      <c r="C219" s="33"/>
      <c r="D219" s="102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3.5" customHeight="1">
      <c r="A220" s="1"/>
      <c r="B220" s="1"/>
      <c r="C220" s="33"/>
      <c r="D220" s="102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3.5" customHeight="1">
      <c r="A221" s="1"/>
      <c r="B221" s="1"/>
      <c r="C221" s="33"/>
      <c r="D221" s="102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3.5" customHeight="1">
      <c r="A222" s="1"/>
      <c r="B222" s="1"/>
      <c r="C222" s="33"/>
      <c r="D222" s="102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3.5" customHeight="1">
      <c r="A223" s="1"/>
      <c r="B223" s="1"/>
      <c r="C223" s="33"/>
      <c r="D223" s="102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3.5" customHeight="1">
      <c r="A224" s="1"/>
      <c r="B224" s="1"/>
      <c r="C224" s="33"/>
      <c r="D224" s="102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3.5" customHeight="1">
      <c r="A225" s="1"/>
      <c r="B225" s="1"/>
      <c r="C225" s="33"/>
      <c r="D225" s="102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3.5" customHeight="1">
      <c r="A226" s="1"/>
      <c r="B226" s="1"/>
      <c r="C226" s="33"/>
      <c r="D226" s="102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3.5" customHeight="1">
      <c r="A227" s="1"/>
      <c r="B227" s="1"/>
      <c r="C227" s="33"/>
      <c r="D227" s="102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3.5" customHeight="1">
      <c r="A228" s="1"/>
      <c r="B228" s="1"/>
      <c r="C228" s="33"/>
      <c r="D228" s="102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3.5" customHeight="1">
      <c r="A229" s="1"/>
      <c r="B229" s="1"/>
      <c r="C229" s="33"/>
      <c r="D229" s="102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3.5" customHeight="1">
      <c r="A230" s="1"/>
      <c r="B230" s="1"/>
      <c r="C230" s="33"/>
      <c r="D230" s="102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3.5" customHeight="1">
      <c r="A231" s="1"/>
      <c r="B231" s="1"/>
      <c r="C231" s="33"/>
      <c r="D231" s="102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3.5" customHeight="1">
      <c r="A232" s="1"/>
      <c r="B232" s="1"/>
      <c r="C232" s="33"/>
      <c r="D232" s="102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3.5" customHeight="1">
      <c r="A233" s="1"/>
      <c r="B233" s="1"/>
      <c r="C233" s="33"/>
      <c r="D233" s="102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3.5" customHeight="1">
      <c r="A234" s="1"/>
      <c r="B234" s="1"/>
      <c r="C234" s="33"/>
      <c r="D234" s="102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3.5" customHeight="1">
      <c r="A235" s="1"/>
      <c r="B235" s="1"/>
      <c r="C235" s="33"/>
      <c r="D235" s="102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3.5" customHeight="1">
      <c r="A236" s="1"/>
      <c r="B236" s="1"/>
      <c r="C236" s="33"/>
      <c r="D236" s="102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3.5" customHeight="1">
      <c r="A237" s="1"/>
      <c r="B237" s="1"/>
      <c r="C237" s="33"/>
      <c r="D237" s="102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3.5" customHeight="1">
      <c r="A238" s="1"/>
      <c r="B238" s="1"/>
      <c r="C238" s="33"/>
      <c r="D238" s="102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3.5" customHeight="1">
      <c r="A239" s="1"/>
      <c r="B239" s="1"/>
      <c r="C239" s="33"/>
      <c r="D239" s="102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3.5" customHeight="1">
      <c r="A240" s="1"/>
      <c r="B240" s="1"/>
      <c r="C240" s="33"/>
      <c r="D240" s="102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3.5" customHeight="1">
      <c r="A241" s="1"/>
      <c r="B241" s="1"/>
      <c r="C241" s="33"/>
      <c r="D241" s="102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3.5" customHeight="1">
      <c r="A242" s="1"/>
      <c r="B242" s="1"/>
      <c r="C242" s="33"/>
      <c r="D242" s="102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3.5" customHeight="1">
      <c r="A243" s="1"/>
      <c r="B243" s="1"/>
      <c r="C243" s="33"/>
      <c r="D243" s="102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3.5" customHeight="1">
      <c r="A244" s="1"/>
      <c r="B244" s="1"/>
      <c r="C244" s="33"/>
      <c r="D244" s="102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3.5" customHeight="1">
      <c r="A245" s="1"/>
      <c r="B245" s="1"/>
      <c r="C245" s="33"/>
      <c r="D245" s="102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3.5" customHeight="1">
      <c r="A246" s="1"/>
      <c r="B246" s="1"/>
      <c r="C246" s="33"/>
      <c r="D246" s="102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3.5" customHeight="1">
      <c r="A247" s="1"/>
      <c r="B247" s="1"/>
      <c r="C247" s="33"/>
      <c r="D247" s="102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3.5" customHeight="1">
      <c r="A248" s="1"/>
      <c r="B248" s="1"/>
      <c r="C248" s="33"/>
      <c r="D248" s="102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3.5" customHeight="1">
      <c r="A249" s="1"/>
      <c r="B249" s="1"/>
      <c r="C249" s="33"/>
      <c r="D249" s="102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3.5" customHeight="1">
      <c r="A250" s="1"/>
      <c r="B250" s="1"/>
      <c r="C250" s="33"/>
      <c r="D250" s="102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3.5" customHeight="1">
      <c r="A251" s="1"/>
      <c r="B251" s="1"/>
      <c r="C251" s="33"/>
      <c r="D251" s="102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3.5" customHeight="1">
      <c r="A252" s="1"/>
      <c r="B252" s="1"/>
      <c r="C252" s="33"/>
      <c r="D252" s="102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3.5" customHeight="1">
      <c r="A253" s="1"/>
      <c r="B253" s="1"/>
      <c r="C253" s="33"/>
      <c r="D253" s="102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3.5" customHeight="1">
      <c r="A254" s="1"/>
      <c r="B254" s="1"/>
      <c r="C254" s="33"/>
      <c r="D254" s="102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3.5" customHeight="1">
      <c r="A255" s="1"/>
      <c r="B255" s="1"/>
      <c r="C255" s="33"/>
      <c r="D255" s="102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3.5" customHeight="1">
      <c r="A256" s="1"/>
      <c r="B256" s="1"/>
      <c r="C256" s="33"/>
      <c r="D256" s="102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3.5" customHeight="1">
      <c r="A257" s="1"/>
      <c r="B257" s="1"/>
      <c r="C257" s="33"/>
      <c r="D257" s="102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3.5" customHeight="1">
      <c r="A258" s="1"/>
      <c r="B258" s="1"/>
      <c r="C258" s="33"/>
      <c r="D258" s="102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3.5" customHeight="1">
      <c r="A259" s="1"/>
      <c r="B259" s="1"/>
      <c r="C259" s="33"/>
      <c r="D259" s="102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3.5" customHeight="1">
      <c r="A260" s="1"/>
      <c r="B260" s="1"/>
      <c r="C260" s="33"/>
      <c r="D260" s="102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3.5" customHeight="1">
      <c r="A261" s="1"/>
      <c r="B261" s="1"/>
      <c r="C261" s="33"/>
      <c r="D261" s="102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3.5" customHeight="1">
      <c r="A262" s="1"/>
      <c r="B262" s="1"/>
      <c r="C262" s="33"/>
      <c r="D262" s="102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3.5" customHeight="1">
      <c r="A263" s="1"/>
      <c r="B263" s="1"/>
      <c r="C263" s="33"/>
      <c r="D263" s="102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3.5" customHeight="1">
      <c r="A264" s="1"/>
      <c r="B264" s="1"/>
      <c r="C264" s="33"/>
      <c r="D264" s="102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3.5" customHeight="1">
      <c r="A265" s="1"/>
      <c r="B265" s="1"/>
      <c r="C265" s="33"/>
      <c r="D265" s="102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3.5" customHeight="1">
      <c r="A266" s="1"/>
      <c r="B266" s="1"/>
      <c r="C266" s="33"/>
      <c r="D266" s="102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3.5" customHeight="1">
      <c r="A267" s="1"/>
      <c r="B267" s="1"/>
      <c r="C267" s="33"/>
      <c r="D267" s="102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3.5" customHeight="1">
      <c r="A268" s="1"/>
      <c r="B268" s="1"/>
      <c r="C268" s="33"/>
      <c r="D268" s="102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3.5" customHeight="1">
      <c r="A269" s="1"/>
      <c r="B269" s="1"/>
      <c r="C269" s="33"/>
      <c r="D269" s="102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3.5" customHeight="1">
      <c r="A270" s="1"/>
      <c r="B270" s="1"/>
      <c r="C270" s="33"/>
      <c r="D270" s="102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3.5" customHeight="1">
      <c r="A271" s="1"/>
      <c r="B271" s="1"/>
      <c r="C271" s="33"/>
      <c r="D271" s="102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3.5" customHeight="1">
      <c r="A272" s="1"/>
      <c r="B272" s="1"/>
      <c r="C272" s="33"/>
      <c r="D272" s="102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3.5" customHeight="1">
      <c r="A273" s="1"/>
      <c r="B273" s="1"/>
      <c r="C273" s="33"/>
      <c r="D273" s="102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3.5" customHeight="1">
      <c r="A274" s="1"/>
      <c r="B274" s="1"/>
      <c r="C274" s="33"/>
      <c r="D274" s="102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3.5" customHeight="1">
      <c r="A275" s="1"/>
      <c r="B275" s="1"/>
      <c r="C275" s="33"/>
      <c r="D275" s="102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3.5" customHeight="1">
      <c r="A276" s="1"/>
      <c r="B276" s="1"/>
      <c r="C276" s="33"/>
      <c r="D276" s="102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3.5" customHeight="1">
      <c r="A277" s="1"/>
      <c r="B277" s="1"/>
      <c r="C277" s="33"/>
      <c r="D277" s="102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3.5" customHeight="1">
      <c r="A278" s="1"/>
      <c r="B278" s="1"/>
      <c r="C278" s="33"/>
      <c r="D278" s="102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3.5" customHeight="1">
      <c r="A279" s="1"/>
      <c r="B279" s="1"/>
      <c r="C279" s="33"/>
      <c r="D279" s="102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3.5" customHeight="1">
      <c r="A280" s="1"/>
      <c r="B280" s="1"/>
      <c r="C280" s="33"/>
      <c r="D280" s="102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3.5" customHeight="1">
      <c r="A281" s="1"/>
      <c r="B281" s="1"/>
      <c r="C281" s="33"/>
      <c r="D281" s="102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3.5" customHeight="1">
      <c r="A282" s="1"/>
      <c r="B282" s="1"/>
      <c r="C282" s="33"/>
      <c r="D282" s="102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3.5" customHeight="1">
      <c r="A283" s="1"/>
      <c r="B283" s="1"/>
      <c r="C283" s="33"/>
      <c r="D283" s="102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3.5" customHeight="1">
      <c r="A284" s="1"/>
      <c r="B284" s="1"/>
      <c r="C284" s="33"/>
      <c r="D284" s="102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3.5" customHeight="1">
      <c r="A285" s="1"/>
      <c r="B285" s="1"/>
      <c r="C285" s="33"/>
      <c r="D285" s="102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3.5" customHeight="1">
      <c r="A286" s="1"/>
      <c r="B286" s="1"/>
      <c r="C286" s="33"/>
      <c r="D286" s="102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3.5" customHeight="1">
      <c r="A287" s="1"/>
      <c r="B287" s="1"/>
      <c r="C287" s="33"/>
      <c r="D287" s="102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3.5" customHeight="1">
      <c r="A288" s="1"/>
      <c r="B288" s="1"/>
      <c r="C288" s="33"/>
      <c r="D288" s="102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3.5" customHeight="1">
      <c r="A289" s="1"/>
      <c r="B289" s="1"/>
      <c r="C289" s="33"/>
      <c r="D289" s="102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3.5" customHeight="1">
      <c r="A290" s="1"/>
      <c r="B290" s="1"/>
      <c r="C290" s="33"/>
      <c r="D290" s="102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3.5" customHeight="1">
      <c r="A291" s="1"/>
      <c r="B291" s="1"/>
      <c r="C291" s="33"/>
      <c r="D291" s="102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3.5" customHeight="1">
      <c r="A292" s="1"/>
      <c r="B292" s="1"/>
      <c r="C292" s="33"/>
      <c r="D292" s="102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3.5" customHeight="1">
      <c r="A293" s="1"/>
      <c r="B293" s="1"/>
      <c r="C293" s="33"/>
      <c r="D293" s="102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3.5" customHeight="1">
      <c r="A294" s="1"/>
      <c r="B294" s="1"/>
      <c r="C294" s="33"/>
      <c r="D294" s="102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3.5" customHeight="1">
      <c r="A295" s="1"/>
      <c r="B295" s="1"/>
      <c r="C295" s="33"/>
      <c r="D295" s="102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3.5" customHeight="1">
      <c r="A296" s="1"/>
      <c r="B296" s="1"/>
      <c r="C296" s="33"/>
      <c r="D296" s="102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3.5" customHeight="1">
      <c r="A297" s="1"/>
      <c r="B297" s="1"/>
      <c r="C297" s="33"/>
      <c r="D297" s="102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3.5" customHeight="1">
      <c r="A298" s="1"/>
      <c r="B298" s="1"/>
      <c r="C298" s="33"/>
      <c r="D298" s="102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3.5" customHeight="1">
      <c r="A299" s="1"/>
      <c r="B299" s="1"/>
      <c r="C299" s="33"/>
      <c r="D299" s="102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3.5" customHeight="1">
      <c r="A300" s="1"/>
      <c r="B300" s="1"/>
      <c r="C300" s="33"/>
      <c r="D300" s="102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3.5" customHeight="1">
      <c r="A301" s="1"/>
      <c r="B301" s="1"/>
      <c r="C301" s="33"/>
      <c r="D301" s="102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3.5" customHeight="1">
      <c r="A302" s="1"/>
      <c r="B302" s="1"/>
      <c r="C302" s="33"/>
      <c r="D302" s="102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3.5" customHeight="1">
      <c r="A303" s="1"/>
      <c r="B303" s="1"/>
      <c r="C303" s="33"/>
      <c r="D303" s="102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3.5" customHeight="1">
      <c r="A304" s="1"/>
      <c r="B304" s="1"/>
      <c r="C304" s="33"/>
      <c r="D304" s="102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3.5" customHeight="1">
      <c r="A305" s="1"/>
      <c r="B305" s="1"/>
      <c r="C305" s="33"/>
      <c r="D305" s="102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3.5" customHeight="1">
      <c r="A306" s="1"/>
      <c r="B306" s="1"/>
      <c r="C306" s="33"/>
      <c r="D306" s="102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3.5" customHeight="1">
      <c r="A307" s="1"/>
      <c r="B307" s="1"/>
      <c r="C307" s="33"/>
      <c r="D307" s="102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3.5" customHeight="1">
      <c r="A308" s="1"/>
      <c r="B308" s="1"/>
      <c r="C308" s="33"/>
      <c r="D308" s="102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3.5" customHeight="1">
      <c r="A309" s="1"/>
      <c r="B309" s="1"/>
      <c r="C309" s="33"/>
      <c r="D309" s="102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3.5" customHeight="1">
      <c r="A310" s="1"/>
      <c r="B310" s="1"/>
      <c r="C310" s="33"/>
      <c r="D310" s="102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3.5" customHeight="1">
      <c r="A311" s="1"/>
      <c r="B311" s="1"/>
      <c r="C311" s="33"/>
      <c r="D311" s="102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3.5" customHeight="1">
      <c r="A312" s="1"/>
      <c r="B312" s="1"/>
      <c r="C312" s="33"/>
      <c r="D312" s="102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3.5" customHeight="1">
      <c r="A313" s="1"/>
      <c r="B313" s="1"/>
      <c r="C313" s="33"/>
      <c r="D313" s="102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3.5" customHeight="1">
      <c r="A314" s="1"/>
      <c r="B314" s="1"/>
      <c r="C314" s="33"/>
      <c r="D314" s="102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3.5" customHeight="1">
      <c r="A315" s="1"/>
      <c r="B315" s="1"/>
      <c r="C315" s="33"/>
      <c r="D315" s="102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3.5" customHeight="1">
      <c r="A316" s="1"/>
      <c r="B316" s="1"/>
      <c r="C316" s="33"/>
      <c r="D316" s="102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3.5" customHeight="1">
      <c r="A317" s="1"/>
      <c r="B317" s="1"/>
      <c r="C317" s="33"/>
      <c r="D317" s="102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3.5" customHeight="1">
      <c r="A318" s="1"/>
      <c r="B318" s="1"/>
      <c r="C318" s="33"/>
      <c r="D318" s="102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3.5" customHeight="1">
      <c r="A319" s="1"/>
      <c r="B319" s="1"/>
      <c r="C319" s="33"/>
      <c r="D319" s="102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3.5" customHeight="1">
      <c r="A320" s="1"/>
      <c r="B320" s="1"/>
      <c r="C320" s="33"/>
      <c r="D320" s="102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3.5" customHeight="1">
      <c r="A321" s="1"/>
      <c r="B321" s="1"/>
      <c r="C321" s="33"/>
      <c r="D321" s="102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3.5" customHeight="1">
      <c r="A322" s="1"/>
      <c r="B322" s="1"/>
      <c r="C322" s="33"/>
      <c r="D322" s="102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3.5" customHeight="1">
      <c r="A323" s="1"/>
      <c r="B323" s="1"/>
      <c r="C323" s="33"/>
      <c r="D323" s="102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3.5" customHeight="1">
      <c r="A324" s="1"/>
      <c r="B324" s="1"/>
      <c r="C324" s="33"/>
      <c r="D324" s="102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3.5" customHeight="1">
      <c r="A325" s="1"/>
      <c r="B325" s="1"/>
      <c r="C325" s="33"/>
      <c r="D325" s="102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3.5" customHeight="1">
      <c r="A326" s="1"/>
      <c r="B326" s="1"/>
      <c r="C326" s="33"/>
      <c r="D326" s="102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3.5" customHeight="1">
      <c r="A327" s="1"/>
      <c r="B327" s="1"/>
      <c r="C327" s="33"/>
      <c r="D327" s="102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3.5" customHeight="1">
      <c r="A328" s="1"/>
      <c r="B328" s="1"/>
      <c r="C328" s="33"/>
      <c r="D328" s="102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3.5" customHeight="1">
      <c r="A329" s="1"/>
      <c r="B329" s="1"/>
      <c r="C329" s="33"/>
      <c r="D329" s="102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3.5" customHeight="1">
      <c r="A330" s="1"/>
      <c r="B330" s="1"/>
      <c r="C330" s="33"/>
      <c r="D330" s="102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3.5" customHeight="1">
      <c r="A331" s="1"/>
      <c r="B331" s="1"/>
      <c r="C331" s="33"/>
      <c r="D331" s="102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3.5" customHeight="1">
      <c r="A332" s="1"/>
      <c r="B332" s="1"/>
      <c r="C332" s="33"/>
      <c r="D332" s="102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3.5" customHeight="1">
      <c r="A333" s="1"/>
      <c r="B333" s="1"/>
      <c r="C333" s="33"/>
      <c r="D333" s="102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3.5" customHeight="1">
      <c r="A334" s="1"/>
      <c r="B334" s="1"/>
      <c r="C334" s="33"/>
      <c r="D334" s="102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3.5" customHeight="1">
      <c r="A335" s="1"/>
      <c r="B335" s="1"/>
      <c r="C335" s="33"/>
      <c r="D335" s="102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3.5" customHeight="1">
      <c r="A336" s="1"/>
      <c r="B336" s="1"/>
      <c r="C336" s="33"/>
      <c r="D336" s="102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3.5" customHeight="1">
      <c r="A337" s="1"/>
      <c r="B337" s="1"/>
      <c r="C337" s="33"/>
      <c r="D337" s="102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3.5" customHeight="1">
      <c r="A338" s="1"/>
      <c r="B338" s="1"/>
      <c r="C338" s="33"/>
      <c r="D338" s="102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3.5" customHeight="1">
      <c r="A339" s="1"/>
      <c r="B339" s="1"/>
      <c r="C339" s="33"/>
      <c r="D339" s="102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3.5" customHeight="1">
      <c r="A340" s="1"/>
      <c r="B340" s="1"/>
      <c r="C340" s="33"/>
      <c r="D340" s="102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3.5" customHeight="1">
      <c r="A341" s="1"/>
      <c r="B341" s="1"/>
      <c r="C341" s="33"/>
      <c r="D341" s="102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3.5" customHeight="1">
      <c r="A342" s="1"/>
      <c r="B342" s="1"/>
      <c r="C342" s="33"/>
      <c r="D342" s="102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3.5" customHeight="1">
      <c r="A343" s="1"/>
      <c r="B343" s="1"/>
      <c r="C343" s="33"/>
      <c r="D343" s="102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3.5" customHeight="1">
      <c r="A344" s="1"/>
      <c r="B344" s="1"/>
      <c r="C344" s="33"/>
      <c r="D344" s="102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3.5" customHeight="1">
      <c r="A345" s="1"/>
      <c r="B345" s="1"/>
      <c r="C345" s="33"/>
      <c r="D345" s="102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3.5" customHeight="1">
      <c r="A346" s="1"/>
      <c r="B346" s="1"/>
      <c r="C346" s="33"/>
      <c r="D346" s="102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3.5" customHeight="1">
      <c r="A347" s="1"/>
      <c r="B347" s="1"/>
      <c r="C347" s="33"/>
      <c r="D347" s="102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3.5" customHeight="1">
      <c r="A348" s="1"/>
      <c r="B348" s="1"/>
      <c r="C348" s="33"/>
      <c r="D348" s="102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3.5" customHeight="1">
      <c r="A349" s="1"/>
      <c r="B349" s="1"/>
      <c r="C349" s="33"/>
      <c r="D349" s="102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3.5" customHeight="1">
      <c r="A350" s="1"/>
      <c r="B350" s="1"/>
      <c r="C350" s="33"/>
      <c r="D350" s="102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3.5" customHeight="1">
      <c r="A351" s="1"/>
      <c r="B351" s="1"/>
      <c r="C351" s="33"/>
      <c r="D351" s="102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3.5" customHeight="1">
      <c r="A352" s="1"/>
      <c r="B352" s="1"/>
      <c r="C352" s="33"/>
      <c r="D352" s="102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3.5" customHeight="1">
      <c r="A353" s="1"/>
      <c r="B353" s="1"/>
      <c r="C353" s="33"/>
      <c r="D353" s="102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3.5" customHeight="1">
      <c r="A354" s="1"/>
      <c r="B354" s="1"/>
      <c r="C354" s="33"/>
      <c r="D354" s="102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3.5" customHeight="1">
      <c r="A355" s="1"/>
      <c r="B355" s="1"/>
      <c r="C355" s="33"/>
      <c r="D355" s="102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3.5" customHeight="1">
      <c r="A356" s="1"/>
      <c r="B356" s="1"/>
      <c r="C356" s="33"/>
      <c r="D356" s="102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3.5" customHeight="1">
      <c r="A357" s="1"/>
      <c r="B357" s="1"/>
      <c r="C357" s="33"/>
      <c r="D357" s="102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3.5" customHeight="1">
      <c r="A358" s="1"/>
      <c r="B358" s="1"/>
      <c r="C358" s="33"/>
      <c r="D358" s="102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3.5" customHeight="1">
      <c r="A359" s="1"/>
      <c r="B359" s="1"/>
      <c r="C359" s="33"/>
      <c r="D359" s="102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3.5" customHeight="1">
      <c r="A360" s="1"/>
      <c r="B360" s="1"/>
      <c r="C360" s="33"/>
      <c r="D360" s="102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3.5" customHeight="1">
      <c r="A361" s="1"/>
      <c r="B361" s="1"/>
      <c r="C361" s="33"/>
      <c r="D361" s="102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3.5" customHeight="1">
      <c r="A362" s="1"/>
      <c r="B362" s="1"/>
      <c r="C362" s="33"/>
      <c r="D362" s="102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3.5" customHeight="1">
      <c r="A363" s="1"/>
      <c r="B363" s="1"/>
      <c r="C363" s="33"/>
      <c r="D363" s="102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3.5" customHeight="1">
      <c r="A364" s="1"/>
      <c r="B364" s="1"/>
      <c r="C364" s="33"/>
      <c r="D364" s="102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3.5" customHeight="1">
      <c r="A365" s="1"/>
      <c r="B365" s="1"/>
      <c r="C365" s="33"/>
      <c r="D365" s="102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3.5" customHeight="1">
      <c r="A366" s="1"/>
      <c r="B366" s="1"/>
      <c r="C366" s="33"/>
      <c r="D366" s="102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3.5" customHeight="1">
      <c r="A367" s="1"/>
      <c r="B367" s="1"/>
      <c r="C367" s="33"/>
      <c r="D367" s="102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3.5" customHeight="1">
      <c r="A368" s="1"/>
      <c r="B368" s="1"/>
      <c r="C368" s="33"/>
      <c r="D368" s="102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3.5" customHeight="1">
      <c r="A369" s="1"/>
      <c r="B369" s="1"/>
      <c r="C369" s="33"/>
      <c r="D369" s="102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3.5" customHeight="1">
      <c r="A370" s="1"/>
      <c r="B370" s="1"/>
      <c r="C370" s="33"/>
      <c r="D370" s="102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3.5" customHeight="1">
      <c r="A371" s="1"/>
      <c r="B371" s="1"/>
      <c r="C371" s="33"/>
      <c r="D371" s="102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3.5" customHeight="1">
      <c r="A372" s="1"/>
      <c r="B372" s="1"/>
      <c r="C372" s="33"/>
      <c r="D372" s="102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3.5" customHeight="1">
      <c r="A373" s="1"/>
      <c r="B373" s="1"/>
      <c r="C373" s="33"/>
      <c r="D373" s="102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3.5" customHeight="1">
      <c r="A374" s="1"/>
      <c r="B374" s="1"/>
      <c r="C374" s="33"/>
      <c r="D374" s="102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3.5" customHeight="1">
      <c r="A375" s="1"/>
      <c r="B375" s="1"/>
      <c r="C375" s="33"/>
      <c r="D375" s="102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3.5" customHeight="1">
      <c r="A376" s="1"/>
      <c r="B376" s="1"/>
      <c r="C376" s="33"/>
      <c r="D376" s="102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3.5" customHeight="1">
      <c r="A377" s="1"/>
      <c r="B377" s="1"/>
      <c r="C377" s="33"/>
      <c r="D377" s="102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3.5" customHeight="1">
      <c r="A378" s="1"/>
      <c r="B378" s="1"/>
      <c r="C378" s="33"/>
      <c r="D378" s="102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3.5" customHeight="1">
      <c r="A379" s="1"/>
      <c r="B379" s="1"/>
      <c r="C379" s="33"/>
      <c r="D379" s="102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3.5" customHeight="1">
      <c r="A380" s="1"/>
      <c r="B380" s="1"/>
      <c r="C380" s="33"/>
      <c r="D380" s="102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3.5" customHeight="1">
      <c r="A381" s="1"/>
      <c r="B381" s="1"/>
      <c r="C381" s="33"/>
      <c r="D381" s="102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3.5" customHeight="1">
      <c r="A382" s="1"/>
      <c r="B382" s="1"/>
      <c r="C382" s="33"/>
      <c r="D382" s="102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3.5" customHeight="1">
      <c r="A383" s="1"/>
      <c r="B383" s="1"/>
      <c r="C383" s="33"/>
      <c r="D383" s="102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3.5" customHeight="1">
      <c r="A384" s="1"/>
      <c r="B384" s="1"/>
      <c r="C384" s="33"/>
      <c r="D384" s="102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3.5" customHeight="1">
      <c r="A385" s="1"/>
      <c r="B385" s="1"/>
      <c r="C385" s="33"/>
      <c r="D385" s="102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3.5" customHeight="1">
      <c r="A386" s="1"/>
      <c r="B386" s="1"/>
      <c r="C386" s="33"/>
      <c r="D386" s="102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3.5" customHeight="1">
      <c r="A387" s="1"/>
      <c r="B387" s="1"/>
      <c r="C387" s="33"/>
      <c r="D387" s="102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3.5" customHeight="1">
      <c r="A388" s="1"/>
      <c r="B388" s="1"/>
      <c r="C388" s="33"/>
      <c r="D388" s="102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3.5" customHeight="1">
      <c r="A389" s="1"/>
      <c r="B389" s="1"/>
      <c r="C389" s="33"/>
      <c r="D389" s="102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3.5" customHeight="1">
      <c r="A390" s="1"/>
      <c r="B390" s="1"/>
      <c r="C390" s="33"/>
      <c r="D390" s="102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3.5" customHeight="1">
      <c r="A391" s="1"/>
      <c r="B391" s="1"/>
      <c r="C391" s="33"/>
      <c r="D391" s="102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3.5" customHeight="1">
      <c r="A392" s="1"/>
      <c r="B392" s="1"/>
      <c r="C392" s="33"/>
      <c r="D392" s="102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3.5" customHeight="1">
      <c r="A393" s="1"/>
      <c r="B393" s="1"/>
      <c r="C393" s="33"/>
      <c r="D393" s="102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3.5" customHeight="1">
      <c r="A394" s="1"/>
      <c r="B394" s="1"/>
      <c r="C394" s="33"/>
      <c r="D394" s="102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3.5" customHeight="1">
      <c r="A395" s="1"/>
      <c r="B395" s="1"/>
      <c r="C395" s="33"/>
      <c r="D395" s="102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3.5" customHeight="1">
      <c r="A396" s="1"/>
      <c r="B396" s="1"/>
      <c r="C396" s="33"/>
      <c r="D396" s="102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3.5" customHeight="1">
      <c r="A397" s="1"/>
      <c r="B397" s="1"/>
      <c r="C397" s="33"/>
      <c r="D397" s="102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3.5" customHeight="1">
      <c r="A398" s="1"/>
      <c r="B398" s="1"/>
      <c r="C398" s="33"/>
      <c r="D398" s="102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3.5" customHeight="1">
      <c r="A399" s="1"/>
      <c r="B399" s="1"/>
      <c r="C399" s="33"/>
      <c r="D399" s="102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3.5" customHeight="1">
      <c r="A400" s="1"/>
      <c r="B400" s="1"/>
      <c r="C400" s="33"/>
      <c r="D400" s="102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3.5" customHeight="1">
      <c r="A401" s="1"/>
      <c r="B401" s="1"/>
      <c r="C401" s="33"/>
      <c r="D401" s="102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3.5" customHeight="1">
      <c r="A402" s="1"/>
      <c r="B402" s="1"/>
      <c r="C402" s="33"/>
      <c r="D402" s="102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3.5" customHeight="1">
      <c r="A403" s="1"/>
      <c r="B403" s="1"/>
      <c r="C403" s="33"/>
      <c r="D403" s="102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3.5" customHeight="1">
      <c r="A404" s="1"/>
      <c r="B404" s="1"/>
      <c r="C404" s="33"/>
      <c r="D404" s="102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3.5" customHeight="1">
      <c r="A405" s="1"/>
      <c r="B405" s="1"/>
      <c r="C405" s="33"/>
      <c r="D405" s="102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3.5" customHeight="1">
      <c r="A406" s="1"/>
      <c r="B406" s="1"/>
      <c r="C406" s="33"/>
      <c r="D406" s="102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3.5" customHeight="1">
      <c r="A407" s="1"/>
      <c r="B407" s="1"/>
      <c r="C407" s="33"/>
      <c r="D407" s="102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3.5" customHeight="1">
      <c r="A408" s="1"/>
      <c r="B408" s="1"/>
      <c r="C408" s="33"/>
      <c r="D408" s="102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3.5" customHeight="1">
      <c r="A409" s="1"/>
      <c r="B409" s="1"/>
      <c r="C409" s="33"/>
      <c r="D409" s="102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3.5" customHeight="1">
      <c r="A410" s="1"/>
      <c r="B410" s="1"/>
      <c r="C410" s="33"/>
      <c r="D410" s="102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3.5" customHeight="1">
      <c r="A411" s="1"/>
      <c r="B411" s="1"/>
      <c r="C411" s="33"/>
      <c r="D411" s="102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3.5" customHeight="1">
      <c r="A412" s="1"/>
      <c r="B412" s="1"/>
      <c r="C412" s="33"/>
      <c r="D412" s="102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3.5" customHeight="1">
      <c r="A413" s="1"/>
      <c r="B413" s="1"/>
      <c r="C413" s="33"/>
      <c r="D413" s="102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3.5" customHeight="1">
      <c r="A414" s="1"/>
      <c r="B414" s="1"/>
      <c r="C414" s="33"/>
      <c r="D414" s="102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3.5" customHeight="1">
      <c r="A415" s="1"/>
      <c r="B415" s="1"/>
      <c r="C415" s="33"/>
      <c r="D415" s="102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3.5" customHeight="1">
      <c r="A416" s="1"/>
      <c r="B416" s="1"/>
      <c r="C416" s="33"/>
      <c r="D416" s="102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3.5" customHeight="1">
      <c r="A417" s="1"/>
      <c r="B417" s="1"/>
      <c r="C417" s="33"/>
      <c r="D417" s="102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3.5" customHeight="1">
      <c r="A418" s="1"/>
      <c r="B418" s="1"/>
      <c r="C418" s="33"/>
      <c r="D418" s="102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3.5" customHeight="1">
      <c r="A419" s="1"/>
      <c r="B419" s="1"/>
      <c r="C419" s="33"/>
      <c r="D419" s="102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3.5" customHeight="1">
      <c r="A420" s="1"/>
      <c r="B420" s="1"/>
      <c r="C420" s="33"/>
      <c r="D420" s="102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3.5" customHeight="1">
      <c r="A421" s="1"/>
      <c r="B421" s="1"/>
      <c r="C421" s="33"/>
      <c r="D421" s="102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3.5" customHeight="1">
      <c r="A422" s="1"/>
      <c r="B422" s="1"/>
      <c r="C422" s="33"/>
      <c r="D422" s="102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3.5" customHeight="1">
      <c r="A423" s="1"/>
      <c r="B423" s="1"/>
      <c r="C423" s="33"/>
      <c r="D423" s="102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3.5" customHeight="1">
      <c r="A424" s="1"/>
      <c r="B424" s="1"/>
      <c r="C424" s="33"/>
      <c r="D424" s="102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3.5" customHeight="1">
      <c r="A425" s="1"/>
      <c r="B425" s="1"/>
      <c r="C425" s="33"/>
      <c r="D425" s="102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3.5" customHeight="1">
      <c r="A426" s="1"/>
      <c r="B426" s="1"/>
      <c r="C426" s="33"/>
      <c r="D426" s="102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3.5" customHeight="1">
      <c r="A427" s="1"/>
      <c r="B427" s="1"/>
      <c r="C427" s="33"/>
      <c r="D427" s="102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3.5" customHeight="1">
      <c r="A428" s="1"/>
      <c r="B428" s="1"/>
      <c r="C428" s="33"/>
      <c r="D428" s="102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3.5" customHeight="1">
      <c r="A429" s="1"/>
      <c r="B429" s="1"/>
      <c r="C429" s="33"/>
      <c r="D429" s="102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3.5" customHeight="1">
      <c r="A430" s="1"/>
      <c r="B430" s="1"/>
      <c r="C430" s="33"/>
      <c r="D430" s="102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3.5" customHeight="1">
      <c r="A431" s="1"/>
      <c r="B431" s="1"/>
      <c r="C431" s="33"/>
      <c r="D431" s="102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3.5" customHeight="1">
      <c r="A432" s="1"/>
      <c r="B432" s="1"/>
      <c r="C432" s="33"/>
      <c r="D432" s="102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3.5" customHeight="1">
      <c r="A433" s="1"/>
      <c r="B433" s="1"/>
      <c r="C433" s="33"/>
      <c r="D433" s="102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3.5" customHeight="1">
      <c r="A434" s="1"/>
      <c r="B434" s="1"/>
      <c r="C434" s="33"/>
      <c r="D434" s="102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3.5" customHeight="1">
      <c r="A435" s="1"/>
      <c r="B435" s="1"/>
      <c r="C435" s="33"/>
      <c r="D435" s="102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3.5" customHeight="1">
      <c r="A436" s="1"/>
      <c r="B436" s="1"/>
      <c r="C436" s="33"/>
      <c r="D436" s="102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3.5" customHeight="1">
      <c r="A437" s="1"/>
      <c r="B437" s="1"/>
      <c r="C437" s="33"/>
      <c r="D437" s="102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3.5" customHeight="1">
      <c r="A438" s="1"/>
      <c r="B438" s="1"/>
      <c r="C438" s="33"/>
      <c r="D438" s="102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3.5" customHeight="1">
      <c r="A439" s="1"/>
      <c r="B439" s="1"/>
      <c r="C439" s="33"/>
      <c r="D439" s="102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3.5" customHeight="1">
      <c r="A440" s="1"/>
      <c r="B440" s="1"/>
      <c r="C440" s="33"/>
      <c r="D440" s="102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3.5" customHeight="1">
      <c r="A441" s="1"/>
      <c r="B441" s="1"/>
      <c r="C441" s="33"/>
      <c r="D441" s="102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3.5" customHeight="1">
      <c r="A442" s="1"/>
      <c r="B442" s="1"/>
      <c r="C442" s="33"/>
      <c r="D442" s="102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3.5" customHeight="1">
      <c r="A443" s="1"/>
      <c r="B443" s="1"/>
      <c r="C443" s="33"/>
      <c r="D443" s="102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3.5" customHeight="1">
      <c r="A444" s="1"/>
      <c r="B444" s="1"/>
      <c r="C444" s="33"/>
      <c r="D444" s="102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3.5" customHeight="1">
      <c r="A445" s="1"/>
      <c r="B445" s="1"/>
      <c r="C445" s="33"/>
      <c r="D445" s="102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3.5" customHeight="1">
      <c r="A446" s="1"/>
      <c r="B446" s="1"/>
      <c r="C446" s="33"/>
      <c r="D446" s="102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3.5" customHeight="1">
      <c r="A447" s="1"/>
      <c r="B447" s="1"/>
      <c r="C447" s="33"/>
      <c r="D447" s="102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3.5" customHeight="1">
      <c r="A448" s="1"/>
      <c r="B448" s="1"/>
      <c r="C448" s="33"/>
      <c r="D448" s="102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3.5" customHeight="1">
      <c r="A449" s="1"/>
      <c r="B449" s="1"/>
      <c r="C449" s="33"/>
      <c r="D449" s="102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3.5" customHeight="1">
      <c r="A450" s="1"/>
      <c r="B450" s="1"/>
      <c r="C450" s="33"/>
      <c r="D450" s="102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3.5" customHeight="1">
      <c r="A451" s="1"/>
      <c r="B451" s="1"/>
      <c r="C451" s="33"/>
      <c r="D451" s="102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3.5" customHeight="1">
      <c r="A452" s="1"/>
      <c r="B452" s="1"/>
      <c r="C452" s="33"/>
      <c r="D452" s="102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3.5" customHeight="1">
      <c r="A453" s="1"/>
      <c r="B453" s="1"/>
      <c r="C453" s="33"/>
      <c r="D453" s="102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3.5" customHeight="1">
      <c r="A454" s="1"/>
      <c r="B454" s="1"/>
      <c r="C454" s="33"/>
      <c r="D454" s="102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3.5" customHeight="1">
      <c r="A455" s="1"/>
      <c r="B455" s="1"/>
      <c r="C455" s="33"/>
      <c r="D455" s="102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3.5" customHeight="1">
      <c r="A456" s="1"/>
      <c r="B456" s="1"/>
      <c r="C456" s="33"/>
      <c r="D456" s="102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3.5" customHeight="1">
      <c r="A457" s="1"/>
      <c r="B457" s="1"/>
      <c r="C457" s="33"/>
      <c r="D457" s="102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3.5" customHeight="1">
      <c r="A458" s="1"/>
      <c r="B458" s="1"/>
      <c r="C458" s="33"/>
      <c r="D458" s="102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3.5" customHeight="1">
      <c r="A459" s="1"/>
      <c r="B459" s="1"/>
      <c r="C459" s="33"/>
      <c r="D459" s="102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3.5" customHeight="1">
      <c r="A460" s="1"/>
      <c r="B460" s="1"/>
      <c r="C460" s="33"/>
      <c r="D460" s="102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3.5" customHeight="1">
      <c r="A461" s="1"/>
      <c r="B461" s="1"/>
      <c r="C461" s="33"/>
      <c r="D461" s="102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3.5" customHeight="1">
      <c r="A462" s="1"/>
      <c r="B462" s="1"/>
      <c r="C462" s="33"/>
      <c r="D462" s="102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3.5" customHeight="1">
      <c r="A463" s="1"/>
      <c r="B463" s="1"/>
      <c r="C463" s="33"/>
      <c r="D463" s="102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3.5" customHeight="1">
      <c r="A464" s="1"/>
      <c r="B464" s="1"/>
      <c r="C464" s="33"/>
      <c r="D464" s="102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3.5" customHeight="1">
      <c r="A465" s="1"/>
      <c r="B465" s="1"/>
      <c r="C465" s="33"/>
      <c r="D465" s="102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3.5" customHeight="1">
      <c r="A466" s="1"/>
      <c r="B466" s="1"/>
      <c r="C466" s="33"/>
      <c r="D466" s="102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3.5" customHeight="1">
      <c r="A467" s="1"/>
      <c r="B467" s="1"/>
      <c r="C467" s="33"/>
      <c r="D467" s="102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3.5" customHeight="1">
      <c r="A468" s="1"/>
      <c r="B468" s="1"/>
      <c r="C468" s="33"/>
      <c r="D468" s="102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3.5" customHeight="1">
      <c r="A469" s="1"/>
      <c r="B469" s="1"/>
      <c r="C469" s="33"/>
      <c r="D469" s="102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3.5" customHeight="1">
      <c r="A470" s="1"/>
      <c r="B470" s="1"/>
      <c r="C470" s="33"/>
      <c r="D470" s="102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3.5" customHeight="1">
      <c r="A471" s="1"/>
      <c r="B471" s="1"/>
      <c r="C471" s="33"/>
      <c r="D471" s="102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3.5" customHeight="1">
      <c r="A472" s="1"/>
      <c r="B472" s="1"/>
      <c r="C472" s="33"/>
      <c r="D472" s="102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3.5" customHeight="1">
      <c r="A473" s="1"/>
      <c r="B473" s="1"/>
      <c r="C473" s="33"/>
      <c r="D473" s="102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3.5" customHeight="1">
      <c r="A474" s="1"/>
      <c r="B474" s="1"/>
      <c r="C474" s="33"/>
      <c r="D474" s="102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3.5" customHeight="1">
      <c r="A475" s="1"/>
      <c r="B475" s="1"/>
      <c r="C475" s="33"/>
      <c r="D475" s="102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3.5" customHeight="1">
      <c r="A476" s="1"/>
      <c r="B476" s="1"/>
      <c r="C476" s="33"/>
      <c r="D476" s="102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3.5" customHeight="1">
      <c r="A477" s="1"/>
      <c r="B477" s="1"/>
      <c r="C477" s="33"/>
      <c r="D477" s="102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3.5" customHeight="1">
      <c r="A478" s="1"/>
      <c r="B478" s="1"/>
      <c r="C478" s="33"/>
      <c r="D478" s="102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3.5" customHeight="1">
      <c r="A479" s="1"/>
      <c r="B479" s="1"/>
      <c r="C479" s="33"/>
      <c r="D479" s="102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3.5" customHeight="1">
      <c r="A480" s="1"/>
      <c r="B480" s="1"/>
      <c r="C480" s="33"/>
      <c r="D480" s="102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3.5" customHeight="1">
      <c r="A481" s="1"/>
      <c r="B481" s="1"/>
      <c r="C481" s="33"/>
      <c r="D481" s="102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3.5" customHeight="1">
      <c r="A482" s="1"/>
      <c r="B482" s="1"/>
      <c r="C482" s="33"/>
      <c r="D482" s="102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3.5" customHeight="1">
      <c r="A483" s="1"/>
      <c r="B483" s="1"/>
      <c r="C483" s="33"/>
      <c r="D483" s="102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3.5" customHeight="1">
      <c r="A484" s="1"/>
      <c r="B484" s="1"/>
      <c r="C484" s="33"/>
      <c r="D484" s="102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3.5" customHeight="1">
      <c r="A485" s="1"/>
      <c r="B485" s="1"/>
      <c r="C485" s="33"/>
      <c r="D485" s="102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3.5" customHeight="1">
      <c r="A486" s="1"/>
      <c r="B486" s="1"/>
      <c r="C486" s="33"/>
      <c r="D486" s="102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3.5" customHeight="1">
      <c r="A487" s="1"/>
      <c r="B487" s="1"/>
      <c r="C487" s="33"/>
      <c r="D487" s="102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3.5" customHeight="1">
      <c r="A488" s="1"/>
      <c r="B488" s="1"/>
      <c r="C488" s="33"/>
      <c r="D488" s="102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3.5" customHeight="1">
      <c r="A489" s="1"/>
      <c r="B489" s="1"/>
      <c r="C489" s="33"/>
      <c r="D489" s="102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3.5" customHeight="1">
      <c r="A490" s="1"/>
      <c r="B490" s="1"/>
      <c r="C490" s="33"/>
      <c r="D490" s="102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3.5" customHeight="1">
      <c r="A491" s="1"/>
      <c r="B491" s="1"/>
      <c r="C491" s="33"/>
      <c r="D491" s="102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3.5" customHeight="1">
      <c r="A492" s="1"/>
      <c r="B492" s="1"/>
      <c r="C492" s="33"/>
      <c r="D492" s="102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3.5" customHeight="1">
      <c r="A493" s="1"/>
      <c r="B493" s="1"/>
      <c r="C493" s="33"/>
      <c r="D493" s="102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3.5" customHeight="1">
      <c r="A494" s="1"/>
      <c r="B494" s="1"/>
      <c r="C494" s="33"/>
      <c r="D494" s="102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3.5" customHeight="1">
      <c r="A495" s="1"/>
      <c r="B495" s="1"/>
      <c r="C495" s="33"/>
      <c r="D495" s="102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3.5" customHeight="1">
      <c r="A496" s="1"/>
      <c r="B496" s="1"/>
      <c r="C496" s="33"/>
      <c r="D496" s="102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3.5" customHeight="1">
      <c r="A497" s="1"/>
      <c r="B497" s="1"/>
      <c r="C497" s="33"/>
      <c r="D497" s="102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3.5" customHeight="1">
      <c r="A498" s="1"/>
      <c r="B498" s="1"/>
      <c r="C498" s="33"/>
      <c r="D498" s="102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3.5" customHeight="1">
      <c r="A499" s="1"/>
      <c r="B499" s="1"/>
      <c r="C499" s="33"/>
      <c r="D499" s="102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3.5" customHeight="1">
      <c r="A500" s="1"/>
      <c r="B500" s="1"/>
      <c r="C500" s="33"/>
      <c r="D500" s="102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3.5" customHeight="1">
      <c r="A501" s="1"/>
      <c r="B501" s="1"/>
      <c r="C501" s="33"/>
      <c r="D501" s="102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3.5" customHeight="1">
      <c r="A502" s="1"/>
      <c r="B502" s="1"/>
      <c r="C502" s="33"/>
      <c r="D502" s="102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3.5" customHeight="1">
      <c r="A503" s="1"/>
      <c r="B503" s="1"/>
      <c r="C503" s="33"/>
      <c r="D503" s="102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3.5" customHeight="1">
      <c r="A504" s="1"/>
      <c r="B504" s="1"/>
      <c r="C504" s="33"/>
      <c r="D504" s="102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3.5" customHeight="1">
      <c r="A505" s="1"/>
      <c r="B505" s="1"/>
      <c r="C505" s="33"/>
      <c r="D505" s="102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3.5" customHeight="1">
      <c r="A506" s="1"/>
      <c r="B506" s="1"/>
      <c r="C506" s="33"/>
      <c r="D506" s="102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3.5" customHeight="1">
      <c r="A507" s="1"/>
      <c r="B507" s="1"/>
      <c r="C507" s="33"/>
      <c r="D507" s="102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3.5" customHeight="1">
      <c r="A508" s="1"/>
      <c r="B508" s="1"/>
      <c r="C508" s="33"/>
      <c r="D508" s="102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3.5" customHeight="1">
      <c r="A509" s="1"/>
      <c r="B509" s="1"/>
      <c r="C509" s="33"/>
      <c r="D509" s="102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3.5" customHeight="1">
      <c r="A510" s="1"/>
      <c r="B510" s="1"/>
      <c r="C510" s="33"/>
      <c r="D510" s="102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3.5" customHeight="1">
      <c r="A511" s="1"/>
      <c r="B511" s="1"/>
      <c r="C511" s="33"/>
      <c r="D511" s="102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3.5" customHeight="1">
      <c r="A512" s="1"/>
      <c r="B512" s="1"/>
      <c r="C512" s="33"/>
      <c r="D512" s="102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3.5" customHeight="1">
      <c r="A513" s="1"/>
      <c r="B513" s="1"/>
      <c r="C513" s="33"/>
      <c r="D513" s="102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3.5" customHeight="1">
      <c r="A514" s="1"/>
      <c r="B514" s="1"/>
      <c r="C514" s="33"/>
      <c r="D514" s="102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3.5" customHeight="1">
      <c r="A515" s="1"/>
      <c r="B515" s="1"/>
      <c r="C515" s="33"/>
      <c r="D515" s="102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3.5" customHeight="1">
      <c r="A516" s="1"/>
      <c r="B516" s="1"/>
      <c r="C516" s="33"/>
      <c r="D516" s="102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3.5" customHeight="1">
      <c r="A517" s="1"/>
      <c r="B517" s="1"/>
      <c r="C517" s="33"/>
      <c r="D517" s="102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3.5" customHeight="1">
      <c r="A518" s="1"/>
      <c r="B518" s="1"/>
      <c r="C518" s="33"/>
      <c r="D518" s="102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3.5" customHeight="1">
      <c r="A519" s="1"/>
      <c r="B519" s="1"/>
      <c r="C519" s="33"/>
      <c r="D519" s="102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3.5" customHeight="1">
      <c r="A520" s="1"/>
      <c r="B520" s="1"/>
      <c r="C520" s="33"/>
      <c r="D520" s="102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3.5" customHeight="1">
      <c r="A521" s="1"/>
      <c r="B521" s="1"/>
      <c r="C521" s="33"/>
      <c r="D521" s="102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3.5" customHeight="1">
      <c r="A522" s="1"/>
      <c r="B522" s="1"/>
      <c r="C522" s="33"/>
      <c r="D522" s="102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3.5" customHeight="1">
      <c r="A523" s="1"/>
      <c r="B523" s="1"/>
      <c r="C523" s="33"/>
      <c r="D523" s="102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3.5" customHeight="1">
      <c r="A524" s="1"/>
      <c r="B524" s="1"/>
      <c r="C524" s="33"/>
      <c r="D524" s="102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3.5" customHeight="1">
      <c r="A525" s="1"/>
      <c r="B525" s="1"/>
      <c r="C525" s="33"/>
      <c r="D525" s="102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3.5" customHeight="1">
      <c r="A526" s="1"/>
      <c r="B526" s="1"/>
      <c r="C526" s="33"/>
      <c r="D526" s="102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3.5" customHeight="1">
      <c r="A527" s="1"/>
      <c r="B527" s="1"/>
      <c r="C527" s="33"/>
      <c r="D527" s="102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3.5" customHeight="1">
      <c r="A528" s="1"/>
      <c r="B528" s="1"/>
      <c r="C528" s="33"/>
      <c r="D528" s="102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3.5" customHeight="1">
      <c r="A529" s="1"/>
      <c r="B529" s="1"/>
      <c r="C529" s="33"/>
      <c r="D529" s="102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3.5" customHeight="1">
      <c r="A530" s="1"/>
      <c r="B530" s="1"/>
      <c r="C530" s="33"/>
      <c r="D530" s="102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3.5" customHeight="1">
      <c r="A531" s="1"/>
      <c r="B531" s="1"/>
      <c r="C531" s="33"/>
      <c r="D531" s="102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3.5" customHeight="1">
      <c r="A532" s="1"/>
      <c r="B532" s="1"/>
      <c r="C532" s="33"/>
      <c r="D532" s="102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3.5" customHeight="1">
      <c r="A533" s="1"/>
      <c r="B533" s="1"/>
      <c r="C533" s="33"/>
      <c r="D533" s="102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3.5" customHeight="1">
      <c r="A534" s="1"/>
      <c r="B534" s="1"/>
      <c r="C534" s="33"/>
      <c r="D534" s="102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3.5" customHeight="1">
      <c r="A535" s="1"/>
      <c r="B535" s="1"/>
      <c r="C535" s="33"/>
      <c r="D535" s="102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3.5" customHeight="1">
      <c r="A536" s="1"/>
      <c r="B536" s="1"/>
      <c r="C536" s="33"/>
      <c r="D536" s="102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3.5" customHeight="1">
      <c r="A537" s="1"/>
      <c r="B537" s="1"/>
      <c r="C537" s="33"/>
      <c r="D537" s="102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3.5" customHeight="1">
      <c r="A538" s="1"/>
      <c r="B538" s="1"/>
      <c r="C538" s="33"/>
      <c r="D538" s="102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3.5" customHeight="1">
      <c r="A539" s="1"/>
      <c r="B539" s="1"/>
      <c r="C539" s="33"/>
      <c r="D539" s="102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3.5" customHeight="1">
      <c r="A540" s="1"/>
      <c r="B540" s="1"/>
      <c r="C540" s="33"/>
      <c r="D540" s="102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3.5" customHeight="1">
      <c r="A541" s="1"/>
      <c r="B541" s="1"/>
      <c r="C541" s="33"/>
      <c r="D541" s="102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3.5" customHeight="1">
      <c r="A542" s="1"/>
      <c r="B542" s="1"/>
      <c r="C542" s="33"/>
      <c r="D542" s="102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3.5" customHeight="1">
      <c r="A543" s="1"/>
      <c r="B543" s="1"/>
      <c r="C543" s="33"/>
      <c r="D543" s="102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3.5" customHeight="1">
      <c r="A544" s="1"/>
      <c r="B544" s="1"/>
      <c r="C544" s="33"/>
      <c r="D544" s="102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3.5" customHeight="1">
      <c r="A545" s="1"/>
      <c r="B545" s="1"/>
      <c r="C545" s="33"/>
      <c r="D545" s="102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3.5" customHeight="1">
      <c r="A546" s="1"/>
      <c r="B546" s="1"/>
      <c r="C546" s="33"/>
      <c r="D546" s="102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3.5" customHeight="1">
      <c r="A547" s="1"/>
      <c r="B547" s="1"/>
      <c r="C547" s="33"/>
      <c r="D547" s="102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3.5" customHeight="1">
      <c r="A548" s="1"/>
      <c r="B548" s="1"/>
      <c r="C548" s="33"/>
      <c r="D548" s="102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3.5" customHeight="1">
      <c r="A549" s="1"/>
      <c r="B549" s="1"/>
      <c r="C549" s="33"/>
      <c r="D549" s="102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3.5" customHeight="1">
      <c r="A550" s="1"/>
      <c r="B550" s="1"/>
      <c r="C550" s="33"/>
      <c r="D550" s="102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3.5" customHeight="1">
      <c r="A551" s="1"/>
      <c r="B551" s="1"/>
      <c r="C551" s="33"/>
      <c r="D551" s="102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3.5" customHeight="1">
      <c r="A552" s="1"/>
      <c r="B552" s="1"/>
      <c r="C552" s="33"/>
      <c r="D552" s="102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3.5" customHeight="1">
      <c r="A553" s="1"/>
      <c r="B553" s="1"/>
      <c r="C553" s="33"/>
      <c r="D553" s="102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3.5" customHeight="1">
      <c r="A554" s="1"/>
      <c r="B554" s="1"/>
      <c r="C554" s="33"/>
      <c r="D554" s="102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3.5" customHeight="1">
      <c r="A555" s="1"/>
      <c r="B555" s="1"/>
      <c r="C555" s="33"/>
      <c r="D555" s="102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3.5" customHeight="1">
      <c r="A556" s="1"/>
      <c r="B556" s="1"/>
      <c r="C556" s="33"/>
      <c r="D556" s="102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3.5" customHeight="1">
      <c r="A557" s="1"/>
      <c r="B557" s="1"/>
      <c r="C557" s="33"/>
      <c r="D557" s="102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3.5" customHeight="1">
      <c r="A558" s="1"/>
      <c r="B558" s="1"/>
      <c r="C558" s="33"/>
      <c r="D558" s="102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3.5" customHeight="1">
      <c r="A559" s="1"/>
      <c r="B559" s="1"/>
      <c r="C559" s="33"/>
      <c r="D559" s="102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3.5" customHeight="1">
      <c r="A560" s="1"/>
      <c r="B560" s="1"/>
      <c r="C560" s="33"/>
      <c r="D560" s="102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3.5" customHeight="1">
      <c r="A561" s="1"/>
      <c r="B561" s="1"/>
      <c r="C561" s="33"/>
      <c r="D561" s="102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3.5" customHeight="1">
      <c r="A562" s="1"/>
      <c r="B562" s="1"/>
      <c r="C562" s="33"/>
      <c r="D562" s="102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3.5" customHeight="1">
      <c r="A563" s="1"/>
      <c r="B563" s="1"/>
      <c r="C563" s="33"/>
      <c r="D563" s="102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3.5" customHeight="1">
      <c r="A564" s="1"/>
      <c r="B564" s="1"/>
      <c r="C564" s="33"/>
      <c r="D564" s="102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3.5" customHeight="1">
      <c r="A565" s="1"/>
      <c r="B565" s="1"/>
      <c r="C565" s="33"/>
      <c r="D565" s="102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3.5" customHeight="1">
      <c r="A566" s="1"/>
      <c r="B566" s="1"/>
      <c r="C566" s="33"/>
      <c r="D566" s="102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3.5" customHeight="1">
      <c r="A567" s="1"/>
      <c r="B567" s="1"/>
      <c r="C567" s="33"/>
      <c r="D567" s="102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3.5" customHeight="1">
      <c r="A568" s="1"/>
      <c r="B568" s="1"/>
      <c r="C568" s="33"/>
      <c r="D568" s="102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3.5" customHeight="1">
      <c r="A569" s="1"/>
      <c r="B569" s="1"/>
      <c r="C569" s="33"/>
      <c r="D569" s="102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3.5" customHeight="1">
      <c r="A570" s="1"/>
      <c r="B570" s="1"/>
      <c r="C570" s="33"/>
      <c r="D570" s="102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3.5" customHeight="1">
      <c r="A571" s="1"/>
      <c r="B571" s="1"/>
      <c r="C571" s="33"/>
      <c r="D571" s="102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3.5" customHeight="1">
      <c r="A572" s="1"/>
      <c r="B572" s="1"/>
      <c r="C572" s="33"/>
      <c r="D572" s="102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3.5" customHeight="1">
      <c r="A573" s="1"/>
      <c r="B573" s="1"/>
      <c r="C573" s="33"/>
      <c r="D573" s="102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3.5" customHeight="1">
      <c r="A574" s="1"/>
      <c r="B574" s="1"/>
      <c r="C574" s="33"/>
      <c r="D574" s="102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3.5" customHeight="1">
      <c r="A575" s="1"/>
      <c r="B575" s="1"/>
      <c r="C575" s="33"/>
      <c r="D575" s="102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3.5" customHeight="1">
      <c r="A576" s="1"/>
      <c r="B576" s="1"/>
      <c r="C576" s="33"/>
      <c r="D576" s="102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3.5" customHeight="1">
      <c r="A577" s="1"/>
      <c r="B577" s="1"/>
      <c r="C577" s="33"/>
      <c r="D577" s="102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3.5" customHeight="1">
      <c r="A578" s="1"/>
      <c r="B578" s="1"/>
      <c r="C578" s="33"/>
      <c r="D578" s="102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3.5" customHeight="1">
      <c r="A579" s="1"/>
      <c r="B579" s="1"/>
      <c r="C579" s="33"/>
      <c r="D579" s="102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3.5" customHeight="1">
      <c r="A580" s="1"/>
      <c r="B580" s="1"/>
      <c r="C580" s="33"/>
      <c r="D580" s="102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3.5" customHeight="1">
      <c r="A581" s="1"/>
      <c r="B581" s="1"/>
      <c r="C581" s="33"/>
      <c r="D581" s="102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3.5" customHeight="1">
      <c r="A582" s="1"/>
      <c r="B582" s="1"/>
      <c r="C582" s="33"/>
      <c r="D582" s="102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3.5" customHeight="1">
      <c r="A583" s="1"/>
      <c r="B583" s="1"/>
      <c r="C583" s="33"/>
      <c r="D583" s="102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3.5" customHeight="1">
      <c r="A584" s="1"/>
      <c r="B584" s="1"/>
      <c r="C584" s="33"/>
      <c r="D584" s="102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3.5" customHeight="1">
      <c r="A585" s="1"/>
      <c r="B585" s="1"/>
      <c r="C585" s="33"/>
      <c r="D585" s="102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3.5" customHeight="1">
      <c r="A586" s="1"/>
      <c r="B586" s="1"/>
      <c r="C586" s="33"/>
      <c r="D586" s="102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3.5" customHeight="1">
      <c r="A587" s="1"/>
      <c r="B587" s="1"/>
      <c r="C587" s="33"/>
      <c r="D587" s="102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3.5" customHeight="1">
      <c r="A588" s="1"/>
      <c r="B588" s="1"/>
      <c r="C588" s="33"/>
      <c r="D588" s="102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3.5" customHeight="1">
      <c r="A589" s="1"/>
      <c r="B589" s="1"/>
      <c r="C589" s="33"/>
      <c r="D589" s="102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3.5" customHeight="1">
      <c r="A590" s="1"/>
      <c r="B590" s="1"/>
      <c r="C590" s="33"/>
      <c r="D590" s="102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3.5" customHeight="1">
      <c r="A591" s="1"/>
      <c r="B591" s="1"/>
      <c r="C591" s="33"/>
      <c r="D591" s="102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3.5" customHeight="1">
      <c r="A592" s="1"/>
      <c r="B592" s="1"/>
      <c r="C592" s="33"/>
      <c r="D592" s="102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3.5" customHeight="1">
      <c r="A593" s="1"/>
      <c r="B593" s="1"/>
      <c r="C593" s="33"/>
      <c r="D593" s="102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3.5" customHeight="1">
      <c r="A594" s="1"/>
      <c r="B594" s="1"/>
      <c r="C594" s="33"/>
      <c r="D594" s="102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3.5" customHeight="1">
      <c r="A595" s="1"/>
      <c r="B595" s="1"/>
      <c r="C595" s="33"/>
      <c r="D595" s="102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3.5" customHeight="1">
      <c r="A596" s="1"/>
      <c r="B596" s="1"/>
      <c r="C596" s="33"/>
      <c r="D596" s="102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3.5" customHeight="1">
      <c r="A597" s="1"/>
      <c r="B597" s="1"/>
      <c r="C597" s="33"/>
      <c r="D597" s="102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3.5" customHeight="1">
      <c r="A598" s="1"/>
      <c r="B598" s="1"/>
      <c r="C598" s="33"/>
      <c r="D598" s="102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3.5" customHeight="1">
      <c r="A599" s="1"/>
      <c r="B599" s="1"/>
      <c r="C599" s="33"/>
      <c r="D599" s="102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3.5" customHeight="1">
      <c r="A600" s="1"/>
      <c r="B600" s="1"/>
      <c r="C600" s="33"/>
      <c r="D600" s="102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3.5" customHeight="1">
      <c r="A601" s="1"/>
      <c r="B601" s="1"/>
      <c r="C601" s="33"/>
      <c r="D601" s="102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3.5" customHeight="1">
      <c r="A602" s="1"/>
      <c r="B602" s="1"/>
      <c r="C602" s="33"/>
      <c r="D602" s="102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3.5" customHeight="1">
      <c r="A603" s="1"/>
      <c r="B603" s="1"/>
      <c r="C603" s="33"/>
      <c r="D603" s="102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3.5" customHeight="1">
      <c r="A604" s="1"/>
      <c r="B604" s="1"/>
      <c r="C604" s="33"/>
      <c r="D604" s="102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3.5" customHeight="1">
      <c r="A605" s="1"/>
      <c r="B605" s="1"/>
      <c r="C605" s="33"/>
      <c r="D605" s="102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3.5" customHeight="1">
      <c r="A606" s="1"/>
      <c r="B606" s="1"/>
      <c r="C606" s="33"/>
      <c r="D606" s="102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3.5" customHeight="1">
      <c r="A607" s="1"/>
      <c r="B607" s="1"/>
      <c r="C607" s="33"/>
      <c r="D607" s="102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3.5" customHeight="1">
      <c r="A608" s="1"/>
      <c r="B608" s="1"/>
      <c r="C608" s="33"/>
      <c r="D608" s="102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3.5" customHeight="1">
      <c r="A609" s="1"/>
      <c r="B609" s="1"/>
      <c r="C609" s="33"/>
      <c r="D609" s="102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3.5" customHeight="1">
      <c r="A610" s="1"/>
      <c r="B610" s="1"/>
      <c r="C610" s="33"/>
      <c r="D610" s="102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3.5" customHeight="1">
      <c r="A611" s="1"/>
      <c r="B611" s="1"/>
      <c r="C611" s="33"/>
      <c r="D611" s="102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3.5" customHeight="1">
      <c r="A612" s="1"/>
      <c r="B612" s="1"/>
      <c r="C612" s="33"/>
      <c r="D612" s="102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3.5" customHeight="1">
      <c r="A613" s="1"/>
      <c r="B613" s="1"/>
      <c r="C613" s="33"/>
      <c r="D613" s="102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3.5" customHeight="1">
      <c r="A614" s="1"/>
      <c r="B614" s="1"/>
      <c r="C614" s="33"/>
      <c r="D614" s="102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3.5" customHeight="1">
      <c r="A615" s="1"/>
      <c r="B615" s="1"/>
      <c r="C615" s="33"/>
      <c r="D615" s="102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3.5" customHeight="1">
      <c r="A616" s="1"/>
      <c r="B616" s="1"/>
      <c r="C616" s="33"/>
      <c r="D616" s="102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3.5" customHeight="1">
      <c r="A617" s="1"/>
      <c r="B617" s="1"/>
      <c r="C617" s="33"/>
      <c r="D617" s="102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3.5" customHeight="1">
      <c r="A618" s="1"/>
      <c r="B618" s="1"/>
      <c r="C618" s="33"/>
      <c r="D618" s="102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3.5" customHeight="1">
      <c r="A619" s="1"/>
      <c r="B619" s="1"/>
      <c r="C619" s="33"/>
      <c r="D619" s="102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3.5" customHeight="1">
      <c r="A620" s="1"/>
      <c r="B620" s="1"/>
      <c r="C620" s="33"/>
      <c r="D620" s="102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3.5" customHeight="1">
      <c r="A621" s="1"/>
      <c r="B621" s="1"/>
      <c r="C621" s="33"/>
      <c r="D621" s="102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3.5" customHeight="1">
      <c r="A622" s="1"/>
      <c r="B622" s="1"/>
      <c r="C622" s="33"/>
      <c r="D622" s="102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3.5" customHeight="1">
      <c r="A623" s="1"/>
      <c r="B623" s="1"/>
      <c r="C623" s="33"/>
      <c r="D623" s="102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3.5" customHeight="1">
      <c r="A624" s="1"/>
      <c r="B624" s="1"/>
      <c r="C624" s="33"/>
      <c r="D624" s="102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3.5" customHeight="1">
      <c r="A625" s="1"/>
      <c r="B625" s="1"/>
      <c r="C625" s="33"/>
      <c r="D625" s="102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3.5" customHeight="1">
      <c r="A626" s="1"/>
      <c r="B626" s="1"/>
      <c r="C626" s="33"/>
      <c r="D626" s="102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3.5" customHeight="1">
      <c r="A627" s="1"/>
      <c r="B627" s="1"/>
      <c r="C627" s="33"/>
      <c r="D627" s="102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3.5" customHeight="1">
      <c r="A628" s="1"/>
      <c r="B628" s="1"/>
      <c r="C628" s="33"/>
      <c r="D628" s="102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3.5" customHeight="1">
      <c r="A629" s="1"/>
      <c r="B629" s="1"/>
      <c r="C629" s="33"/>
      <c r="D629" s="102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3.5" customHeight="1">
      <c r="A630" s="1"/>
      <c r="B630" s="1"/>
      <c r="C630" s="33"/>
      <c r="D630" s="102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3.5" customHeight="1">
      <c r="A631" s="1"/>
      <c r="B631" s="1"/>
      <c r="C631" s="33"/>
      <c r="D631" s="102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3.5" customHeight="1">
      <c r="A632" s="1"/>
      <c r="B632" s="1"/>
      <c r="C632" s="33"/>
      <c r="D632" s="102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3.5" customHeight="1">
      <c r="A633" s="1"/>
      <c r="B633" s="1"/>
      <c r="C633" s="33"/>
      <c r="D633" s="102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3.5" customHeight="1">
      <c r="A634" s="1"/>
      <c r="B634" s="1"/>
      <c r="C634" s="33"/>
      <c r="D634" s="102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3.5" customHeight="1">
      <c r="A635" s="1"/>
      <c r="B635" s="1"/>
      <c r="C635" s="33"/>
      <c r="D635" s="102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3.5" customHeight="1">
      <c r="A636" s="1"/>
      <c r="B636" s="1"/>
      <c r="C636" s="33"/>
      <c r="D636" s="102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3.5" customHeight="1">
      <c r="A637" s="1"/>
      <c r="B637" s="1"/>
      <c r="C637" s="33"/>
      <c r="D637" s="102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3.5" customHeight="1">
      <c r="A638" s="1"/>
      <c r="B638" s="1"/>
      <c r="C638" s="33"/>
      <c r="D638" s="102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3.5" customHeight="1">
      <c r="A639" s="1"/>
      <c r="B639" s="1"/>
      <c r="C639" s="33"/>
      <c r="D639" s="102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3.5" customHeight="1">
      <c r="A640" s="1"/>
      <c r="B640" s="1"/>
      <c r="C640" s="33"/>
      <c r="D640" s="102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3.5" customHeight="1">
      <c r="A641" s="1"/>
      <c r="B641" s="1"/>
      <c r="C641" s="33"/>
      <c r="D641" s="102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3.5" customHeight="1">
      <c r="A642" s="1"/>
      <c r="B642" s="1"/>
      <c r="C642" s="33"/>
      <c r="D642" s="102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3.5" customHeight="1">
      <c r="A643" s="1"/>
      <c r="B643" s="1"/>
      <c r="C643" s="33"/>
      <c r="D643" s="102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3.5" customHeight="1">
      <c r="A644" s="1"/>
      <c r="B644" s="1"/>
      <c r="C644" s="33"/>
      <c r="D644" s="102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3.5" customHeight="1">
      <c r="A645" s="1"/>
      <c r="B645" s="1"/>
      <c r="C645" s="33"/>
      <c r="D645" s="102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3.5" customHeight="1">
      <c r="A646" s="1"/>
      <c r="B646" s="1"/>
      <c r="C646" s="33"/>
      <c r="D646" s="102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3.5" customHeight="1">
      <c r="A647" s="1"/>
      <c r="B647" s="1"/>
      <c r="C647" s="33"/>
      <c r="D647" s="102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3.5" customHeight="1">
      <c r="A648" s="1"/>
      <c r="B648" s="1"/>
      <c r="C648" s="33"/>
      <c r="D648" s="102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3.5" customHeight="1">
      <c r="A649" s="1"/>
      <c r="B649" s="1"/>
      <c r="C649" s="33"/>
      <c r="D649" s="102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3.5" customHeight="1">
      <c r="A650" s="1"/>
      <c r="B650" s="1"/>
      <c r="C650" s="33"/>
      <c r="D650" s="102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3.5" customHeight="1">
      <c r="A651" s="1"/>
      <c r="B651" s="1"/>
      <c r="C651" s="33"/>
      <c r="D651" s="102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3.5" customHeight="1">
      <c r="A652" s="1"/>
      <c r="B652" s="1"/>
      <c r="C652" s="33"/>
      <c r="D652" s="102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3.5" customHeight="1">
      <c r="A653" s="1"/>
      <c r="B653" s="1"/>
      <c r="C653" s="33"/>
      <c r="D653" s="102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3.5" customHeight="1">
      <c r="A654" s="1"/>
      <c r="B654" s="1"/>
      <c r="C654" s="33"/>
      <c r="D654" s="102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3.5" customHeight="1">
      <c r="A655" s="1"/>
      <c r="B655" s="1"/>
      <c r="C655" s="33"/>
      <c r="D655" s="102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3.5" customHeight="1">
      <c r="A656" s="1"/>
      <c r="B656" s="1"/>
      <c r="C656" s="33"/>
      <c r="D656" s="102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3.5" customHeight="1">
      <c r="A657" s="1"/>
      <c r="B657" s="1"/>
      <c r="C657" s="33"/>
      <c r="D657" s="102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3.5" customHeight="1">
      <c r="A658" s="1"/>
      <c r="B658" s="1"/>
      <c r="C658" s="33"/>
      <c r="D658" s="102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3.5" customHeight="1">
      <c r="A659" s="1"/>
      <c r="B659" s="1"/>
      <c r="C659" s="33"/>
      <c r="D659" s="102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3.5" customHeight="1">
      <c r="A660" s="1"/>
      <c r="B660" s="1"/>
      <c r="C660" s="33"/>
      <c r="D660" s="102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3.5" customHeight="1">
      <c r="A661" s="1"/>
      <c r="B661" s="1"/>
      <c r="C661" s="33"/>
      <c r="D661" s="102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3.5" customHeight="1">
      <c r="A662" s="1"/>
      <c r="B662" s="1"/>
      <c r="C662" s="33"/>
      <c r="D662" s="102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3.5" customHeight="1">
      <c r="A663" s="1"/>
      <c r="B663" s="1"/>
      <c r="C663" s="33"/>
      <c r="D663" s="102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3.5" customHeight="1">
      <c r="A664" s="1"/>
      <c r="B664" s="1"/>
      <c r="C664" s="33"/>
      <c r="D664" s="102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3.5" customHeight="1">
      <c r="A665" s="1"/>
      <c r="B665" s="1"/>
      <c r="C665" s="33"/>
      <c r="D665" s="102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3.5" customHeight="1">
      <c r="A666" s="1"/>
      <c r="B666" s="1"/>
      <c r="C666" s="33"/>
      <c r="D666" s="102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3.5" customHeight="1">
      <c r="A667" s="1"/>
      <c r="B667" s="1"/>
      <c r="C667" s="33"/>
      <c r="D667" s="102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3.5" customHeight="1">
      <c r="A668" s="1"/>
      <c r="B668" s="1"/>
      <c r="C668" s="33"/>
      <c r="D668" s="102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3.5" customHeight="1">
      <c r="A669" s="1"/>
      <c r="B669" s="1"/>
      <c r="C669" s="33"/>
      <c r="D669" s="102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3.5" customHeight="1">
      <c r="A670" s="1"/>
      <c r="B670" s="1"/>
      <c r="C670" s="33"/>
      <c r="D670" s="102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3.5" customHeight="1">
      <c r="A671" s="1"/>
      <c r="B671" s="1"/>
      <c r="C671" s="33"/>
      <c r="D671" s="102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3.5" customHeight="1">
      <c r="A672" s="1"/>
      <c r="B672" s="1"/>
      <c r="C672" s="33"/>
      <c r="D672" s="102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3.5" customHeight="1">
      <c r="A673" s="1"/>
      <c r="B673" s="1"/>
      <c r="C673" s="33"/>
      <c r="D673" s="102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3.5" customHeight="1">
      <c r="A674" s="1"/>
      <c r="B674" s="1"/>
      <c r="C674" s="33"/>
      <c r="D674" s="102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3.5" customHeight="1">
      <c r="A675" s="1"/>
      <c r="B675" s="1"/>
      <c r="C675" s="33"/>
      <c r="D675" s="102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3.5" customHeight="1">
      <c r="A676" s="1"/>
      <c r="B676" s="1"/>
      <c r="C676" s="33"/>
      <c r="D676" s="102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3.5" customHeight="1">
      <c r="A677" s="1"/>
      <c r="B677" s="1"/>
      <c r="C677" s="33"/>
      <c r="D677" s="102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3.5" customHeight="1">
      <c r="A678" s="1"/>
      <c r="B678" s="1"/>
      <c r="C678" s="33"/>
      <c r="D678" s="102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3.5" customHeight="1">
      <c r="A679" s="1"/>
      <c r="B679" s="1"/>
      <c r="C679" s="33"/>
      <c r="D679" s="102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3.5" customHeight="1">
      <c r="A680" s="1"/>
      <c r="B680" s="1"/>
      <c r="C680" s="33"/>
      <c r="D680" s="102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3.5" customHeight="1">
      <c r="A681" s="1"/>
      <c r="B681" s="1"/>
      <c r="C681" s="33"/>
      <c r="D681" s="102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3.5" customHeight="1">
      <c r="A682" s="1"/>
      <c r="B682" s="1"/>
      <c r="C682" s="33"/>
      <c r="D682" s="102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3.5" customHeight="1">
      <c r="A683" s="1"/>
      <c r="B683" s="1"/>
      <c r="C683" s="33"/>
      <c r="D683" s="102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3.5" customHeight="1">
      <c r="A684" s="1"/>
      <c r="B684" s="1"/>
      <c r="C684" s="33"/>
      <c r="D684" s="102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3.5" customHeight="1">
      <c r="A685" s="1"/>
      <c r="B685" s="1"/>
      <c r="C685" s="33"/>
      <c r="D685" s="102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3.5" customHeight="1">
      <c r="A686" s="1"/>
      <c r="B686" s="1"/>
      <c r="C686" s="33"/>
      <c r="D686" s="102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3.5" customHeight="1">
      <c r="A687" s="1"/>
      <c r="B687" s="1"/>
      <c r="C687" s="33"/>
      <c r="D687" s="102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3.5" customHeight="1">
      <c r="A688" s="1"/>
      <c r="B688" s="1"/>
      <c r="C688" s="33"/>
      <c r="D688" s="102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3.5" customHeight="1">
      <c r="A689" s="1"/>
      <c r="B689" s="1"/>
      <c r="C689" s="33"/>
      <c r="D689" s="102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3.5" customHeight="1">
      <c r="A690" s="1"/>
      <c r="B690" s="1"/>
      <c r="C690" s="33"/>
      <c r="D690" s="102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3.5" customHeight="1">
      <c r="A691" s="1"/>
      <c r="B691" s="1"/>
      <c r="C691" s="33"/>
      <c r="D691" s="102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3.5" customHeight="1">
      <c r="A692" s="1"/>
      <c r="B692" s="1"/>
      <c r="C692" s="33"/>
      <c r="D692" s="102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3.5" customHeight="1">
      <c r="A693" s="1"/>
      <c r="B693" s="1"/>
      <c r="C693" s="33"/>
      <c r="D693" s="102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3.5" customHeight="1">
      <c r="A694" s="1"/>
      <c r="B694" s="1"/>
      <c r="C694" s="33"/>
      <c r="D694" s="102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3.5" customHeight="1">
      <c r="A695" s="1"/>
      <c r="B695" s="1"/>
      <c r="C695" s="33"/>
      <c r="D695" s="102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3.5" customHeight="1">
      <c r="A696" s="1"/>
      <c r="B696" s="1"/>
      <c r="C696" s="33"/>
      <c r="D696" s="102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3.5" customHeight="1">
      <c r="A697" s="1"/>
      <c r="B697" s="1"/>
      <c r="C697" s="33"/>
      <c r="D697" s="102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3.5" customHeight="1">
      <c r="A698" s="1"/>
      <c r="B698" s="1"/>
      <c r="C698" s="33"/>
      <c r="D698" s="102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3.5" customHeight="1">
      <c r="A699" s="1"/>
      <c r="B699" s="1"/>
      <c r="C699" s="33"/>
      <c r="D699" s="102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3.5" customHeight="1">
      <c r="A700" s="1"/>
      <c r="B700" s="1"/>
      <c r="C700" s="33"/>
      <c r="D700" s="102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3.5" customHeight="1">
      <c r="A701" s="1"/>
      <c r="B701" s="1"/>
      <c r="C701" s="33"/>
      <c r="D701" s="102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3.5" customHeight="1">
      <c r="A702" s="1"/>
      <c r="B702" s="1"/>
      <c r="C702" s="33"/>
      <c r="D702" s="102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3.5" customHeight="1">
      <c r="A703" s="1"/>
      <c r="B703" s="1"/>
      <c r="C703" s="33"/>
      <c r="D703" s="102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3.5" customHeight="1">
      <c r="A704" s="1"/>
      <c r="B704" s="1"/>
      <c r="C704" s="33"/>
      <c r="D704" s="102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3.5" customHeight="1">
      <c r="A705" s="1"/>
      <c r="B705" s="1"/>
      <c r="C705" s="33"/>
      <c r="D705" s="102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3.5" customHeight="1">
      <c r="A706" s="1"/>
      <c r="B706" s="1"/>
      <c r="C706" s="33"/>
      <c r="D706" s="102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3.5" customHeight="1">
      <c r="A707" s="1"/>
      <c r="B707" s="1"/>
      <c r="C707" s="33"/>
      <c r="D707" s="102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3.5" customHeight="1">
      <c r="A708" s="1"/>
      <c r="B708" s="1"/>
      <c r="C708" s="33"/>
      <c r="D708" s="102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3.5" customHeight="1">
      <c r="A709" s="1"/>
      <c r="B709" s="1"/>
      <c r="C709" s="33"/>
      <c r="D709" s="102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3.5" customHeight="1">
      <c r="A710" s="1"/>
      <c r="B710" s="1"/>
      <c r="C710" s="33"/>
      <c r="D710" s="102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3.5" customHeight="1">
      <c r="A711" s="1"/>
      <c r="B711" s="1"/>
      <c r="C711" s="33"/>
      <c r="D711" s="102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3.5" customHeight="1">
      <c r="A712" s="1"/>
      <c r="B712" s="1"/>
      <c r="C712" s="33"/>
      <c r="D712" s="102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3.5" customHeight="1">
      <c r="A713" s="1"/>
      <c r="B713" s="1"/>
      <c r="C713" s="33"/>
      <c r="D713" s="102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3.5" customHeight="1">
      <c r="A714" s="1"/>
      <c r="B714" s="1"/>
      <c r="C714" s="33"/>
      <c r="D714" s="102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3.5" customHeight="1">
      <c r="A715" s="1"/>
      <c r="B715" s="1"/>
      <c r="C715" s="33"/>
      <c r="D715" s="102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3.5" customHeight="1">
      <c r="A716" s="1"/>
      <c r="B716" s="1"/>
      <c r="C716" s="33"/>
      <c r="D716" s="102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3.5" customHeight="1">
      <c r="A717" s="1"/>
      <c r="B717" s="1"/>
      <c r="C717" s="33"/>
      <c r="D717" s="102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3.5" customHeight="1">
      <c r="A718" s="1"/>
      <c r="B718" s="1"/>
      <c r="C718" s="33"/>
      <c r="D718" s="102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3.5" customHeight="1">
      <c r="A719" s="1"/>
      <c r="B719" s="1"/>
      <c r="C719" s="33"/>
      <c r="D719" s="102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3.5" customHeight="1">
      <c r="A720" s="1"/>
      <c r="B720" s="1"/>
      <c r="C720" s="33"/>
      <c r="D720" s="102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3.5" customHeight="1">
      <c r="A721" s="1"/>
      <c r="B721" s="1"/>
      <c r="C721" s="33"/>
      <c r="D721" s="102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3.5" customHeight="1">
      <c r="A722" s="1"/>
      <c r="B722" s="1"/>
      <c r="C722" s="33"/>
      <c r="D722" s="102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3.5" customHeight="1">
      <c r="A723" s="1"/>
      <c r="B723" s="1"/>
      <c r="C723" s="33"/>
      <c r="D723" s="102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3.5" customHeight="1">
      <c r="A724" s="1"/>
      <c r="B724" s="1"/>
      <c r="C724" s="33"/>
      <c r="D724" s="102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3.5" customHeight="1">
      <c r="A725" s="1"/>
      <c r="B725" s="1"/>
      <c r="C725" s="33"/>
      <c r="D725" s="102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3.5" customHeight="1">
      <c r="A726" s="1"/>
      <c r="B726" s="1"/>
      <c r="C726" s="33"/>
      <c r="D726" s="102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3.5" customHeight="1">
      <c r="A727" s="1"/>
      <c r="B727" s="1"/>
      <c r="C727" s="33"/>
      <c r="D727" s="102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3.5" customHeight="1">
      <c r="A728" s="1"/>
      <c r="B728" s="1"/>
      <c r="C728" s="33"/>
      <c r="D728" s="102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3.5" customHeight="1">
      <c r="A729" s="1"/>
      <c r="B729" s="1"/>
      <c r="C729" s="33"/>
      <c r="D729" s="102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3.5" customHeight="1">
      <c r="A730" s="1"/>
      <c r="B730" s="1"/>
      <c r="C730" s="33"/>
      <c r="D730" s="102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3.5" customHeight="1">
      <c r="A731" s="1"/>
      <c r="B731" s="1"/>
      <c r="C731" s="33"/>
      <c r="D731" s="102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3.5" customHeight="1">
      <c r="A732" s="1"/>
      <c r="B732" s="1"/>
      <c r="C732" s="33"/>
      <c r="D732" s="102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3.5" customHeight="1">
      <c r="A733" s="1"/>
      <c r="B733" s="1"/>
      <c r="C733" s="33"/>
      <c r="D733" s="102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3.5" customHeight="1">
      <c r="A734" s="1"/>
      <c r="B734" s="1"/>
      <c r="C734" s="33"/>
      <c r="D734" s="102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3.5" customHeight="1">
      <c r="A735" s="1"/>
      <c r="B735" s="1"/>
      <c r="C735" s="33"/>
      <c r="D735" s="102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3.5" customHeight="1">
      <c r="A736" s="1"/>
      <c r="B736" s="1"/>
      <c r="C736" s="33"/>
      <c r="D736" s="102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3.5" customHeight="1">
      <c r="A737" s="1"/>
      <c r="B737" s="1"/>
      <c r="C737" s="33"/>
      <c r="D737" s="102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3.5" customHeight="1">
      <c r="A738" s="1"/>
      <c r="B738" s="1"/>
      <c r="C738" s="33"/>
      <c r="D738" s="102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3.5" customHeight="1">
      <c r="A739" s="1"/>
      <c r="B739" s="1"/>
      <c r="C739" s="33"/>
      <c r="D739" s="102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3.5" customHeight="1">
      <c r="A740" s="1"/>
      <c r="B740" s="1"/>
      <c r="C740" s="33"/>
      <c r="D740" s="102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3.5" customHeight="1">
      <c r="A741" s="1"/>
      <c r="B741" s="1"/>
      <c r="C741" s="33"/>
      <c r="D741" s="102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3.5" customHeight="1">
      <c r="A742" s="1"/>
      <c r="B742" s="1"/>
      <c r="C742" s="33"/>
      <c r="D742" s="102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3.5" customHeight="1">
      <c r="A743" s="1"/>
      <c r="B743" s="1"/>
      <c r="C743" s="33"/>
      <c r="D743" s="102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3.5" customHeight="1">
      <c r="A744" s="1"/>
      <c r="B744" s="1"/>
      <c r="C744" s="33"/>
      <c r="D744" s="102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3.5" customHeight="1">
      <c r="A745" s="1"/>
      <c r="B745" s="1"/>
      <c r="C745" s="33"/>
      <c r="D745" s="102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3.5" customHeight="1">
      <c r="A746" s="1"/>
      <c r="B746" s="1"/>
      <c r="C746" s="33"/>
      <c r="D746" s="102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3.5" customHeight="1">
      <c r="A747" s="1"/>
      <c r="B747" s="1"/>
      <c r="C747" s="33"/>
      <c r="D747" s="102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3.5" customHeight="1">
      <c r="A748" s="1"/>
      <c r="B748" s="1"/>
      <c r="C748" s="33"/>
      <c r="D748" s="102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3.5" customHeight="1">
      <c r="A749" s="1"/>
      <c r="B749" s="1"/>
      <c r="C749" s="33"/>
      <c r="D749" s="102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3.5" customHeight="1">
      <c r="A750" s="1"/>
      <c r="B750" s="1"/>
      <c r="C750" s="33"/>
      <c r="D750" s="102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3.5" customHeight="1">
      <c r="A751" s="1"/>
      <c r="B751" s="1"/>
      <c r="C751" s="33"/>
      <c r="D751" s="102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3.5" customHeight="1">
      <c r="A752" s="1"/>
      <c r="B752" s="1"/>
      <c r="C752" s="33"/>
      <c r="D752" s="102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3.5" customHeight="1">
      <c r="A753" s="1"/>
      <c r="B753" s="1"/>
      <c r="C753" s="33"/>
      <c r="D753" s="102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3.5" customHeight="1">
      <c r="A754" s="1"/>
      <c r="B754" s="1"/>
      <c r="C754" s="33"/>
      <c r="D754" s="102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3.5" customHeight="1">
      <c r="A755" s="1"/>
      <c r="B755" s="1"/>
      <c r="C755" s="33"/>
      <c r="D755" s="102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3.5" customHeight="1">
      <c r="A756" s="1"/>
      <c r="B756" s="1"/>
      <c r="C756" s="33"/>
      <c r="D756" s="102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3.5" customHeight="1">
      <c r="A757" s="1"/>
      <c r="B757" s="1"/>
      <c r="C757" s="33"/>
      <c r="D757" s="102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3.5" customHeight="1">
      <c r="A758" s="1"/>
      <c r="B758" s="1"/>
      <c r="C758" s="33"/>
      <c r="D758" s="102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3.5" customHeight="1">
      <c r="A759" s="1"/>
      <c r="B759" s="1"/>
      <c r="C759" s="33"/>
      <c r="D759" s="102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3.5" customHeight="1">
      <c r="A760" s="1"/>
      <c r="B760" s="1"/>
      <c r="C760" s="33"/>
      <c r="D760" s="102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3.5" customHeight="1">
      <c r="A761" s="1"/>
      <c r="B761" s="1"/>
      <c r="C761" s="33"/>
      <c r="D761" s="102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3.5" customHeight="1">
      <c r="A762" s="1"/>
      <c r="B762" s="1"/>
      <c r="C762" s="33"/>
      <c r="D762" s="102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3.5" customHeight="1">
      <c r="A763" s="1"/>
      <c r="B763" s="1"/>
      <c r="C763" s="33"/>
      <c r="D763" s="102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3.5" customHeight="1">
      <c r="A764" s="1"/>
      <c r="B764" s="1"/>
      <c r="C764" s="33"/>
      <c r="D764" s="102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3.5" customHeight="1">
      <c r="A765" s="1"/>
      <c r="B765" s="1"/>
      <c r="C765" s="33"/>
      <c r="D765" s="102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3.5" customHeight="1">
      <c r="A766" s="1"/>
      <c r="B766" s="1"/>
      <c r="C766" s="33"/>
      <c r="D766" s="102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3.5" customHeight="1">
      <c r="A767" s="1"/>
      <c r="B767" s="1"/>
      <c r="C767" s="33"/>
      <c r="D767" s="102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3.5" customHeight="1">
      <c r="A768" s="1"/>
      <c r="B768" s="1"/>
      <c r="C768" s="33"/>
      <c r="D768" s="102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3.5" customHeight="1">
      <c r="A769" s="1"/>
      <c r="B769" s="1"/>
      <c r="C769" s="33"/>
      <c r="D769" s="102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3.5" customHeight="1">
      <c r="A770" s="1"/>
      <c r="B770" s="1"/>
      <c r="C770" s="33"/>
      <c r="D770" s="102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3.5" customHeight="1">
      <c r="A771" s="1"/>
      <c r="B771" s="1"/>
      <c r="C771" s="33"/>
      <c r="D771" s="102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3.5" customHeight="1">
      <c r="A772" s="1"/>
      <c r="B772" s="1"/>
      <c r="C772" s="33"/>
      <c r="D772" s="102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3.5" customHeight="1">
      <c r="A773" s="1"/>
      <c r="B773" s="1"/>
      <c r="C773" s="33"/>
      <c r="D773" s="102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3.5" customHeight="1">
      <c r="A774" s="1"/>
      <c r="B774" s="1"/>
      <c r="C774" s="33"/>
      <c r="D774" s="102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3.5" customHeight="1">
      <c r="A775" s="1"/>
      <c r="B775" s="1"/>
      <c r="C775" s="33"/>
      <c r="D775" s="102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3.5" customHeight="1">
      <c r="A776" s="1"/>
      <c r="B776" s="1"/>
      <c r="C776" s="33"/>
      <c r="D776" s="102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3.5" customHeight="1">
      <c r="A777" s="1"/>
      <c r="B777" s="1"/>
      <c r="C777" s="33"/>
      <c r="D777" s="102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3.5" customHeight="1">
      <c r="A778" s="1"/>
      <c r="B778" s="1"/>
      <c r="C778" s="33"/>
      <c r="D778" s="102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3.5" customHeight="1">
      <c r="A779" s="1"/>
      <c r="B779" s="1"/>
      <c r="C779" s="33"/>
      <c r="D779" s="102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3.5" customHeight="1">
      <c r="A780" s="1"/>
      <c r="B780" s="1"/>
      <c r="C780" s="33"/>
      <c r="D780" s="102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3.5" customHeight="1">
      <c r="A781" s="1"/>
      <c r="B781" s="1"/>
      <c r="C781" s="33"/>
      <c r="D781" s="102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3.5" customHeight="1">
      <c r="A782" s="1"/>
      <c r="B782" s="1"/>
      <c r="C782" s="33"/>
      <c r="D782" s="102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3.5" customHeight="1">
      <c r="A783" s="1"/>
      <c r="B783" s="1"/>
      <c r="C783" s="33"/>
      <c r="D783" s="102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3.5" customHeight="1">
      <c r="A784" s="1"/>
      <c r="B784" s="1"/>
      <c r="C784" s="33"/>
      <c r="D784" s="102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3.5" customHeight="1">
      <c r="A785" s="1"/>
      <c r="B785" s="1"/>
      <c r="C785" s="33"/>
      <c r="D785" s="102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3.5" customHeight="1">
      <c r="A786" s="1"/>
      <c r="B786" s="1"/>
      <c r="C786" s="33"/>
      <c r="D786" s="102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3.5" customHeight="1">
      <c r="A787" s="1"/>
      <c r="B787" s="1"/>
      <c r="C787" s="33"/>
      <c r="D787" s="102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3.5" customHeight="1">
      <c r="A788" s="1"/>
      <c r="B788" s="1"/>
      <c r="C788" s="33"/>
      <c r="D788" s="102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3.5" customHeight="1">
      <c r="A789" s="1"/>
      <c r="B789" s="1"/>
      <c r="C789" s="33"/>
      <c r="D789" s="102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3.5" customHeight="1">
      <c r="A790" s="1"/>
      <c r="B790" s="1"/>
      <c r="C790" s="33"/>
      <c r="D790" s="102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3.5" customHeight="1">
      <c r="A791" s="1"/>
      <c r="B791" s="1"/>
      <c r="C791" s="33"/>
      <c r="D791" s="102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3.5" customHeight="1">
      <c r="A792" s="1"/>
      <c r="B792" s="1"/>
      <c r="C792" s="33"/>
      <c r="D792" s="102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3.5" customHeight="1">
      <c r="A793" s="1"/>
      <c r="B793" s="1"/>
      <c r="C793" s="33"/>
      <c r="D793" s="102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3.5" customHeight="1">
      <c r="A794" s="1"/>
      <c r="B794" s="1"/>
      <c r="C794" s="33"/>
      <c r="D794" s="102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3.5" customHeight="1">
      <c r="A795" s="1"/>
      <c r="B795" s="1"/>
      <c r="C795" s="33"/>
      <c r="D795" s="102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3.5" customHeight="1">
      <c r="A796" s="1"/>
      <c r="B796" s="1"/>
      <c r="C796" s="33"/>
      <c r="D796" s="102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3.5" customHeight="1">
      <c r="A797" s="1"/>
      <c r="B797" s="1"/>
      <c r="C797" s="33"/>
      <c r="D797" s="102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3.5" customHeight="1">
      <c r="A798" s="1"/>
      <c r="B798" s="1"/>
      <c r="C798" s="33"/>
      <c r="D798" s="102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3.5" customHeight="1">
      <c r="A799" s="1"/>
      <c r="B799" s="1"/>
      <c r="C799" s="33"/>
      <c r="D799" s="102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3.5" customHeight="1">
      <c r="A800" s="1"/>
      <c r="B800" s="1"/>
      <c r="C800" s="33"/>
      <c r="D800" s="102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3.5" customHeight="1">
      <c r="A801" s="1"/>
      <c r="B801" s="1"/>
      <c r="C801" s="33"/>
      <c r="D801" s="102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3.5" customHeight="1">
      <c r="A802" s="1"/>
      <c r="B802" s="1"/>
      <c r="C802" s="33"/>
      <c r="D802" s="102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3.5" customHeight="1">
      <c r="A803" s="1"/>
      <c r="B803" s="1"/>
      <c r="C803" s="33"/>
      <c r="D803" s="102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3.5" customHeight="1">
      <c r="A804" s="1"/>
      <c r="B804" s="1"/>
      <c r="C804" s="33"/>
      <c r="D804" s="102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3.5" customHeight="1">
      <c r="A805" s="1"/>
      <c r="B805" s="1"/>
      <c r="C805" s="33"/>
      <c r="D805" s="102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3.5" customHeight="1">
      <c r="A806" s="1"/>
      <c r="B806" s="1"/>
      <c r="C806" s="33"/>
      <c r="D806" s="102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3.5" customHeight="1">
      <c r="A807" s="1"/>
      <c r="B807" s="1"/>
      <c r="C807" s="33"/>
      <c r="D807" s="102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3.5" customHeight="1">
      <c r="A808" s="1"/>
      <c r="B808" s="1"/>
      <c r="C808" s="33"/>
      <c r="D808" s="102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3.5" customHeight="1">
      <c r="A809" s="1"/>
      <c r="B809" s="1"/>
      <c r="C809" s="33"/>
      <c r="D809" s="102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3.5" customHeight="1">
      <c r="A810" s="1"/>
      <c r="B810" s="1"/>
      <c r="C810" s="33"/>
      <c r="D810" s="102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3.5" customHeight="1">
      <c r="A811" s="1"/>
      <c r="B811" s="1"/>
      <c r="C811" s="33"/>
      <c r="D811" s="102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3.5" customHeight="1">
      <c r="A812" s="1"/>
      <c r="B812" s="1"/>
      <c r="C812" s="33"/>
      <c r="D812" s="102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3.5" customHeight="1">
      <c r="A813" s="1"/>
      <c r="B813" s="1"/>
      <c r="C813" s="33"/>
      <c r="D813" s="102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3.5" customHeight="1">
      <c r="A814" s="1"/>
      <c r="B814" s="1"/>
      <c r="C814" s="33"/>
      <c r="D814" s="102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3.5" customHeight="1">
      <c r="A815" s="1"/>
      <c r="B815" s="1"/>
      <c r="C815" s="33"/>
      <c r="D815" s="102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3.5" customHeight="1">
      <c r="A816" s="1"/>
      <c r="B816" s="1"/>
      <c r="C816" s="33"/>
      <c r="D816" s="102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3.5" customHeight="1">
      <c r="A817" s="1"/>
      <c r="B817" s="1"/>
      <c r="C817" s="33"/>
      <c r="D817" s="102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3.5" customHeight="1">
      <c r="A818" s="1"/>
      <c r="B818" s="1"/>
      <c r="C818" s="33"/>
      <c r="D818" s="102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3.5" customHeight="1">
      <c r="A819" s="1"/>
      <c r="B819" s="1"/>
      <c r="C819" s="33"/>
      <c r="D819" s="102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3.5" customHeight="1">
      <c r="A820" s="1"/>
      <c r="B820" s="1"/>
      <c r="C820" s="33"/>
      <c r="D820" s="102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3.5" customHeight="1">
      <c r="A821" s="1"/>
      <c r="B821" s="1"/>
      <c r="C821" s="33"/>
      <c r="D821" s="102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3.5" customHeight="1">
      <c r="A822" s="1"/>
      <c r="B822" s="1"/>
      <c r="C822" s="33"/>
      <c r="D822" s="102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3.5" customHeight="1">
      <c r="A823" s="1"/>
      <c r="B823" s="1"/>
      <c r="C823" s="33"/>
      <c r="D823" s="102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3.5" customHeight="1">
      <c r="A824" s="1"/>
      <c r="B824" s="1"/>
      <c r="C824" s="33"/>
      <c r="D824" s="102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3.5" customHeight="1">
      <c r="A825" s="1"/>
      <c r="B825" s="1"/>
      <c r="C825" s="33"/>
      <c r="D825" s="102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3.5" customHeight="1">
      <c r="A826" s="1"/>
      <c r="B826" s="1"/>
      <c r="C826" s="33"/>
      <c r="D826" s="102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3.5" customHeight="1">
      <c r="A827" s="1"/>
      <c r="B827" s="1"/>
      <c r="C827" s="33"/>
      <c r="D827" s="102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3.5" customHeight="1">
      <c r="A828" s="1"/>
      <c r="B828" s="1"/>
      <c r="C828" s="33"/>
      <c r="D828" s="102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3.5" customHeight="1">
      <c r="A829" s="1"/>
      <c r="B829" s="1"/>
      <c r="C829" s="33"/>
      <c r="D829" s="102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3.5" customHeight="1">
      <c r="A830" s="1"/>
      <c r="B830" s="1"/>
      <c r="C830" s="33"/>
      <c r="D830" s="102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3.5" customHeight="1">
      <c r="A831" s="1"/>
      <c r="B831" s="1"/>
      <c r="C831" s="33"/>
      <c r="D831" s="102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3.5" customHeight="1">
      <c r="A832" s="1"/>
      <c r="B832" s="1"/>
      <c r="C832" s="33"/>
      <c r="D832" s="102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3.5" customHeight="1">
      <c r="A833" s="1"/>
      <c r="B833" s="1"/>
      <c r="C833" s="33"/>
      <c r="D833" s="102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3.5" customHeight="1">
      <c r="A834" s="1"/>
      <c r="B834" s="1"/>
      <c r="C834" s="33"/>
      <c r="D834" s="102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3.5" customHeight="1">
      <c r="A835" s="1"/>
      <c r="B835" s="1"/>
      <c r="C835" s="33"/>
      <c r="D835" s="102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3.5" customHeight="1">
      <c r="A836" s="1"/>
      <c r="B836" s="1"/>
      <c r="C836" s="33"/>
      <c r="D836" s="102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3.5" customHeight="1">
      <c r="A837" s="1"/>
      <c r="B837" s="1"/>
      <c r="C837" s="33"/>
      <c r="D837" s="102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3.5" customHeight="1">
      <c r="A838" s="1"/>
      <c r="B838" s="1"/>
      <c r="C838" s="33"/>
      <c r="D838" s="102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3.5" customHeight="1">
      <c r="A839" s="1"/>
      <c r="B839" s="1"/>
      <c r="C839" s="33"/>
      <c r="D839" s="102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3.5" customHeight="1">
      <c r="A840" s="1"/>
      <c r="B840" s="1"/>
      <c r="C840" s="33"/>
      <c r="D840" s="102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3.5" customHeight="1">
      <c r="A841" s="1"/>
      <c r="B841" s="1"/>
      <c r="C841" s="33"/>
      <c r="D841" s="102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3.5" customHeight="1">
      <c r="A842" s="1"/>
      <c r="B842" s="1"/>
      <c r="C842" s="33"/>
      <c r="D842" s="102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3.5" customHeight="1">
      <c r="A843" s="1"/>
      <c r="B843" s="1"/>
      <c r="C843" s="33"/>
      <c r="D843" s="102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3.5" customHeight="1">
      <c r="A844" s="1"/>
      <c r="B844" s="1"/>
      <c r="C844" s="33"/>
      <c r="D844" s="102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3.5" customHeight="1">
      <c r="A845" s="1"/>
      <c r="B845" s="1"/>
      <c r="C845" s="33"/>
      <c r="D845" s="102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3.5" customHeight="1">
      <c r="A846" s="1"/>
      <c r="B846" s="1"/>
      <c r="C846" s="33"/>
      <c r="D846" s="102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3.5" customHeight="1">
      <c r="A847" s="1"/>
      <c r="B847" s="1"/>
      <c r="C847" s="33"/>
      <c r="D847" s="102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3.5" customHeight="1">
      <c r="A848" s="1"/>
      <c r="B848" s="1"/>
      <c r="C848" s="33"/>
      <c r="D848" s="102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3.5" customHeight="1">
      <c r="A849" s="1"/>
      <c r="B849" s="1"/>
      <c r="C849" s="33"/>
      <c r="D849" s="102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3.5" customHeight="1">
      <c r="A850" s="1"/>
      <c r="B850" s="1"/>
      <c r="C850" s="33"/>
      <c r="D850" s="102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3.5" customHeight="1">
      <c r="A851" s="1"/>
      <c r="B851" s="1"/>
      <c r="C851" s="33"/>
      <c r="D851" s="102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3.5" customHeight="1">
      <c r="A852" s="1"/>
      <c r="B852" s="1"/>
      <c r="C852" s="33"/>
      <c r="D852" s="102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3.5" customHeight="1">
      <c r="A853" s="1"/>
      <c r="B853" s="1"/>
      <c r="C853" s="33"/>
      <c r="D853" s="102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3.5" customHeight="1">
      <c r="A854" s="1"/>
      <c r="B854" s="1"/>
      <c r="C854" s="33"/>
      <c r="D854" s="102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3.5" customHeight="1">
      <c r="A855" s="1"/>
      <c r="B855" s="1"/>
      <c r="C855" s="33"/>
      <c r="D855" s="102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3.5" customHeight="1">
      <c r="A856" s="1"/>
      <c r="B856" s="1"/>
      <c r="C856" s="33"/>
      <c r="D856" s="102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3.5" customHeight="1">
      <c r="A857" s="1"/>
      <c r="B857" s="1"/>
      <c r="C857" s="33"/>
      <c r="D857" s="102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3.5" customHeight="1">
      <c r="A858" s="1"/>
      <c r="B858" s="1"/>
      <c r="C858" s="33"/>
      <c r="D858" s="102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3.5" customHeight="1">
      <c r="A859" s="1"/>
      <c r="B859" s="1"/>
      <c r="C859" s="33"/>
      <c r="D859" s="102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3.5" customHeight="1">
      <c r="A860" s="1"/>
      <c r="B860" s="1"/>
      <c r="C860" s="33"/>
      <c r="D860" s="102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3.5" customHeight="1">
      <c r="A861" s="1"/>
      <c r="B861" s="1"/>
      <c r="C861" s="33"/>
      <c r="D861" s="102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3.5" customHeight="1">
      <c r="A862" s="1"/>
      <c r="B862" s="1"/>
      <c r="C862" s="33"/>
      <c r="D862" s="102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3.5" customHeight="1">
      <c r="A863" s="1"/>
      <c r="B863" s="1"/>
      <c r="C863" s="33"/>
      <c r="D863" s="102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3.5" customHeight="1">
      <c r="A864" s="1"/>
      <c r="B864" s="1"/>
      <c r="C864" s="33"/>
      <c r="D864" s="102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3.5" customHeight="1">
      <c r="A865" s="1"/>
      <c r="B865" s="1"/>
      <c r="C865" s="33"/>
      <c r="D865" s="102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3.5" customHeight="1">
      <c r="A866" s="1"/>
      <c r="B866" s="1"/>
      <c r="C866" s="33"/>
      <c r="D866" s="102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3.5" customHeight="1">
      <c r="A867" s="1"/>
      <c r="B867" s="1"/>
      <c r="C867" s="33"/>
      <c r="D867" s="102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3.5" customHeight="1">
      <c r="A868" s="1"/>
      <c r="B868" s="1"/>
      <c r="C868" s="33"/>
      <c r="D868" s="102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3.5" customHeight="1">
      <c r="A869" s="1"/>
      <c r="B869" s="1"/>
      <c r="C869" s="33"/>
      <c r="D869" s="102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3.5" customHeight="1">
      <c r="A870" s="1"/>
      <c r="B870" s="1"/>
      <c r="C870" s="33"/>
      <c r="D870" s="102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3.5" customHeight="1">
      <c r="A871" s="1"/>
      <c r="B871" s="1"/>
      <c r="C871" s="33"/>
      <c r="D871" s="102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3.5" customHeight="1">
      <c r="A872" s="1"/>
      <c r="B872" s="1"/>
      <c r="C872" s="33"/>
      <c r="D872" s="102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3.5" customHeight="1">
      <c r="A873" s="1"/>
      <c r="B873" s="1"/>
      <c r="C873" s="33"/>
      <c r="D873" s="102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3.5" customHeight="1">
      <c r="A874" s="1"/>
      <c r="B874" s="1"/>
      <c r="C874" s="33"/>
      <c r="D874" s="102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3.5" customHeight="1">
      <c r="A875" s="1"/>
      <c r="B875" s="1"/>
      <c r="C875" s="33"/>
      <c r="D875" s="102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3.5" customHeight="1">
      <c r="A876" s="1"/>
      <c r="B876" s="1"/>
      <c r="C876" s="33"/>
      <c r="D876" s="102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3.5" customHeight="1">
      <c r="A877" s="1"/>
      <c r="B877" s="1"/>
      <c r="C877" s="33"/>
      <c r="D877" s="102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3.5" customHeight="1">
      <c r="A878" s="1"/>
      <c r="B878" s="1"/>
      <c r="C878" s="33"/>
      <c r="D878" s="102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3.5" customHeight="1">
      <c r="A879" s="1"/>
      <c r="B879" s="1"/>
      <c r="C879" s="33"/>
      <c r="D879" s="102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3.5" customHeight="1">
      <c r="A880" s="1"/>
      <c r="B880" s="1"/>
      <c r="C880" s="33"/>
      <c r="D880" s="102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3.5" customHeight="1">
      <c r="A881" s="1"/>
      <c r="B881" s="1"/>
      <c r="C881" s="33"/>
      <c r="D881" s="102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3.5" customHeight="1">
      <c r="A882" s="1"/>
      <c r="B882" s="1"/>
      <c r="C882" s="33"/>
      <c r="D882" s="102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3.5" customHeight="1">
      <c r="A883" s="1"/>
      <c r="B883" s="1"/>
      <c r="C883" s="33"/>
      <c r="D883" s="102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3.5" customHeight="1">
      <c r="A884" s="1"/>
      <c r="B884" s="1"/>
      <c r="C884" s="33"/>
      <c r="D884" s="102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3.5" customHeight="1">
      <c r="A885" s="1"/>
      <c r="B885" s="1"/>
      <c r="C885" s="33"/>
      <c r="D885" s="102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3.5" customHeight="1">
      <c r="A886" s="1"/>
      <c r="B886" s="1"/>
      <c r="C886" s="33"/>
      <c r="D886" s="102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3.5" customHeight="1">
      <c r="A887" s="1"/>
      <c r="B887" s="1"/>
      <c r="C887" s="33"/>
      <c r="D887" s="102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3.5" customHeight="1">
      <c r="A888" s="1"/>
      <c r="B888" s="1"/>
      <c r="C888" s="33"/>
      <c r="D888" s="102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3.5" customHeight="1">
      <c r="A889" s="1"/>
      <c r="B889" s="1"/>
      <c r="C889" s="33"/>
      <c r="D889" s="102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3.5" customHeight="1">
      <c r="A890" s="1"/>
      <c r="B890" s="1"/>
      <c r="C890" s="33"/>
      <c r="D890" s="102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3.5" customHeight="1">
      <c r="A891" s="1"/>
      <c r="B891" s="1"/>
      <c r="C891" s="33"/>
      <c r="D891" s="102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3.5" customHeight="1">
      <c r="A892" s="1"/>
      <c r="B892" s="1"/>
      <c r="C892" s="33"/>
      <c r="D892" s="102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3.5" customHeight="1">
      <c r="A893" s="1"/>
      <c r="B893" s="1"/>
      <c r="C893" s="33"/>
      <c r="D893" s="102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3.5" customHeight="1">
      <c r="A894" s="1"/>
      <c r="B894" s="1"/>
      <c r="C894" s="33"/>
      <c r="D894" s="102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3.5" customHeight="1">
      <c r="A895" s="1"/>
      <c r="B895" s="1"/>
      <c r="C895" s="33"/>
      <c r="D895" s="102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3.5" customHeight="1">
      <c r="A896" s="1"/>
      <c r="B896" s="1"/>
      <c r="C896" s="33"/>
      <c r="D896" s="102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3.5" customHeight="1">
      <c r="A897" s="1"/>
      <c r="B897" s="1"/>
      <c r="C897" s="33"/>
      <c r="D897" s="102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3.5" customHeight="1">
      <c r="A898" s="1"/>
      <c r="B898" s="1"/>
      <c r="C898" s="33"/>
      <c r="D898" s="102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3.5" customHeight="1">
      <c r="A899" s="1"/>
      <c r="B899" s="1"/>
      <c r="C899" s="33"/>
      <c r="D899" s="102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3.5" customHeight="1">
      <c r="A900" s="1"/>
      <c r="B900" s="1"/>
      <c r="C900" s="33"/>
      <c r="D900" s="102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3.5" customHeight="1">
      <c r="A901" s="1"/>
      <c r="B901" s="1"/>
      <c r="C901" s="33"/>
      <c r="D901" s="102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3.5" customHeight="1">
      <c r="A902" s="1"/>
      <c r="B902" s="1"/>
      <c r="C902" s="33"/>
      <c r="D902" s="102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3.5" customHeight="1">
      <c r="A903" s="1"/>
      <c r="B903" s="1"/>
      <c r="C903" s="33"/>
      <c r="D903" s="102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3.5" customHeight="1">
      <c r="A904" s="1"/>
      <c r="B904" s="1"/>
      <c r="C904" s="33"/>
      <c r="D904" s="102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3.5" customHeight="1">
      <c r="A905" s="1"/>
      <c r="B905" s="1"/>
      <c r="C905" s="33"/>
      <c r="D905" s="102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3.5" customHeight="1">
      <c r="A906" s="1"/>
      <c r="B906" s="1"/>
      <c r="C906" s="33"/>
      <c r="D906" s="102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3.5" customHeight="1">
      <c r="A907" s="1"/>
      <c r="B907" s="1"/>
      <c r="C907" s="33"/>
      <c r="D907" s="102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3.5" customHeight="1">
      <c r="A908" s="1"/>
      <c r="B908" s="1"/>
      <c r="C908" s="33"/>
      <c r="D908" s="102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3.5" customHeight="1">
      <c r="A909" s="1"/>
      <c r="B909" s="1"/>
      <c r="C909" s="33"/>
      <c r="D909" s="102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3.5" customHeight="1">
      <c r="A910" s="1"/>
      <c r="B910" s="1"/>
      <c r="C910" s="33"/>
      <c r="D910" s="102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3.5" customHeight="1">
      <c r="A911" s="1"/>
      <c r="B911" s="1"/>
      <c r="C911" s="33"/>
      <c r="D911" s="102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3.5" customHeight="1">
      <c r="A912" s="1"/>
      <c r="B912" s="1"/>
      <c r="C912" s="33"/>
      <c r="D912" s="102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3.5" customHeight="1">
      <c r="A913" s="1"/>
      <c r="B913" s="1"/>
      <c r="C913" s="33"/>
      <c r="D913" s="102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3.5" customHeight="1">
      <c r="A914" s="1"/>
      <c r="B914" s="1"/>
      <c r="C914" s="33"/>
      <c r="D914" s="102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3.5" customHeight="1">
      <c r="A915" s="1"/>
      <c r="B915" s="1"/>
      <c r="C915" s="33"/>
      <c r="D915" s="102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3.5" customHeight="1">
      <c r="A916" s="1"/>
      <c r="B916" s="1"/>
      <c r="C916" s="33"/>
      <c r="D916" s="102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3.5" customHeight="1">
      <c r="A917" s="1"/>
      <c r="B917" s="1"/>
      <c r="C917" s="33"/>
      <c r="D917" s="102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3.5" customHeight="1">
      <c r="A918" s="1"/>
      <c r="B918" s="1"/>
      <c r="C918" s="33"/>
      <c r="D918" s="102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3.5" customHeight="1">
      <c r="A919" s="1"/>
      <c r="B919" s="1"/>
      <c r="C919" s="33"/>
      <c r="D919" s="102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3.5" customHeight="1">
      <c r="A920" s="1"/>
      <c r="B920" s="1"/>
      <c r="C920" s="33"/>
      <c r="D920" s="102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3.5" customHeight="1">
      <c r="A921" s="1"/>
      <c r="B921" s="1"/>
      <c r="C921" s="33"/>
      <c r="D921" s="102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3.5" customHeight="1">
      <c r="A922" s="1"/>
      <c r="B922" s="1"/>
      <c r="C922" s="33"/>
      <c r="D922" s="102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3.5" customHeight="1">
      <c r="A923" s="1"/>
      <c r="B923" s="1"/>
      <c r="C923" s="33"/>
      <c r="D923" s="102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3.5" customHeight="1">
      <c r="A924" s="1"/>
      <c r="B924" s="1"/>
      <c r="C924" s="33"/>
      <c r="D924" s="102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3.5" customHeight="1">
      <c r="A925" s="1"/>
      <c r="B925" s="1"/>
      <c r="C925" s="33"/>
      <c r="D925" s="102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3.5" customHeight="1">
      <c r="A926" s="1"/>
      <c r="B926" s="1"/>
      <c r="C926" s="33"/>
      <c r="D926" s="102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3.5" customHeight="1">
      <c r="A927" s="1"/>
      <c r="B927" s="1"/>
      <c r="C927" s="33"/>
      <c r="D927" s="102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3.5" customHeight="1">
      <c r="A928" s="1"/>
      <c r="B928" s="1"/>
      <c r="C928" s="33"/>
      <c r="D928" s="102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3.5" customHeight="1">
      <c r="A929" s="1"/>
      <c r="B929" s="1"/>
      <c r="C929" s="33"/>
      <c r="D929" s="102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3.5" customHeight="1">
      <c r="A930" s="1"/>
      <c r="B930" s="1"/>
      <c r="C930" s="33"/>
      <c r="D930" s="102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3.5" customHeight="1">
      <c r="A931" s="1"/>
      <c r="B931" s="1"/>
      <c r="C931" s="33"/>
      <c r="D931" s="102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3.5" customHeight="1">
      <c r="A932" s="1"/>
      <c r="B932" s="1"/>
      <c r="C932" s="33"/>
      <c r="D932" s="102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3.5" customHeight="1">
      <c r="A933" s="1"/>
      <c r="B933" s="1"/>
      <c r="C933" s="33"/>
      <c r="D933" s="102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3.5" customHeight="1">
      <c r="A934" s="1"/>
      <c r="B934" s="1"/>
      <c r="C934" s="33"/>
      <c r="D934" s="102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3.5" customHeight="1">
      <c r="A935" s="1"/>
      <c r="B935" s="1"/>
      <c r="C935" s="33"/>
      <c r="D935" s="102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3.5" customHeight="1">
      <c r="A936" s="1"/>
      <c r="B936" s="1"/>
      <c r="C936" s="33"/>
      <c r="D936" s="102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3.5" customHeight="1">
      <c r="A937" s="1"/>
      <c r="B937" s="1"/>
      <c r="C937" s="33"/>
      <c r="D937" s="102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3.5" customHeight="1">
      <c r="A938" s="1"/>
      <c r="B938" s="1"/>
      <c r="C938" s="33"/>
      <c r="D938" s="102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3.5" customHeight="1">
      <c r="A939" s="1"/>
      <c r="B939" s="1"/>
      <c r="C939" s="33"/>
      <c r="D939" s="102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3.5" customHeight="1">
      <c r="A940" s="1"/>
      <c r="B940" s="1"/>
      <c r="C940" s="33"/>
      <c r="D940" s="102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3.5" customHeight="1">
      <c r="A941" s="1"/>
      <c r="B941" s="1"/>
      <c r="C941" s="33"/>
      <c r="D941" s="102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3.5" customHeight="1">
      <c r="A942" s="1"/>
      <c r="B942" s="1"/>
      <c r="C942" s="33"/>
      <c r="D942" s="102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3.5" customHeight="1">
      <c r="A943" s="1"/>
      <c r="B943" s="1"/>
      <c r="C943" s="33"/>
      <c r="D943" s="102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3.5" customHeight="1">
      <c r="A944" s="1"/>
      <c r="B944" s="1"/>
      <c r="C944" s="33"/>
      <c r="D944" s="102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3.5" customHeight="1">
      <c r="A945" s="1"/>
      <c r="B945" s="1"/>
      <c r="C945" s="33"/>
      <c r="D945" s="102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3.5" customHeight="1">
      <c r="A946" s="1"/>
      <c r="B946" s="1"/>
      <c r="C946" s="33"/>
      <c r="D946" s="102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3.5" customHeight="1">
      <c r="A947" s="1"/>
      <c r="B947" s="1"/>
      <c r="C947" s="33"/>
      <c r="D947" s="102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3.5" customHeight="1">
      <c r="A948" s="1"/>
      <c r="B948" s="1"/>
      <c r="C948" s="33"/>
      <c r="D948" s="102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3.5" customHeight="1">
      <c r="A949" s="1"/>
      <c r="B949" s="1"/>
      <c r="C949" s="33"/>
      <c r="D949" s="102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3.5" customHeight="1">
      <c r="A950" s="1"/>
      <c r="B950" s="1"/>
      <c r="C950" s="33"/>
      <c r="D950" s="102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3.5" customHeight="1">
      <c r="A951" s="1"/>
      <c r="B951" s="1"/>
      <c r="C951" s="33"/>
      <c r="D951" s="102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3.5" customHeight="1">
      <c r="A952" s="1"/>
      <c r="B952" s="1"/>
      <c r="C952" s="33"/>
      <c r="D952" s="102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3.5" customHeight="1">
      <c r="A953" s="1"/>
      <c r="B953" s="1"/>
      <c r="C953" s="33"/>
      <c r="D953" s="102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3.5" customHeight="1">
      <c r="A954" s="1"/>
      <c r="B954" s="1"/>
      <c r="C954" s="33"/>
      <c r="D954" s="102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3.5" customHeight="1">
      <c r="A955" s="1"/>
      <c r="B955" s="1"/>
      <c r="C955" s="33"/>
      <c r="D955" s="102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3.5" customHeight="1">
      <c r="A956" s="1"/>
      <c r="B956" s="1"/>
      <c r="C956" s="33"/>
      <c r="D956" s="102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3.5" customHeight="1">
      <c r="A957" s="1"/>
      <c r="B957" s="1"/>
      <c r="C957" s="33"/>
      <c r="D957" s="102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3.5" customHeight="1">
      <c r="A958" s="1"/>
      <c r="B958" s="1"/>
      <c r="C958" s="33"/>
      <c r="D958" s="102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3.5" customHeight="1">
      <c r="A959" s="1"/>
      <c r="B959" s="1"/>
      <c r="C959" s="33"/>
      <c r="D959" s="102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3.5" customHeight="1">
      <c r="A960" s="1"/>
      <c r="B960" s="1"/>
      <c r="C960" s="33"/>
      <c r="D960" s="102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3.5" customHeight="1">
      <c r="A961" s="1"/>
      <c r="B961" s="1"/>
      <c r="C961" s="33"/>
      <c r="D961" s="102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3.5" customHeight="1">
      <c r="A962" s="1"/>
      <c r="B962" s="1"/>
      <c r="C962" s="33"/>
      <c r="D962" s="102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3.5" customHeight="1">
      <c r="A963" s="1"/>
      <c r="B963" s="1"/>
      <c r="C963" s="33"/>
      <c r="D963" s="102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3.5" customHeight="1">
      <c r="A964" s="1"/>
      <c r="B964" s="1"/>
      <c r="C964" s="33"/>
      <c r="D964" s="102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3.5" customHeight="1">
      <c r="A965" s="1"/>
      <c r="B965" s="1"/>
      <c r="C965" s="33"/>
      <c r="D965" s="102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3.5" customHeight="1">
      <c r="A966" s="1"/>
      <c r="B966" s="1"/>
      <c r="C966" s="33"/>
      <c r="D966" s="102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3.5" customHeight="1">
      <c r="A967" s="1"/>
      <c r="B967" s="1"/>
      <c r="C967" s="33"/>
      <c r="D967" s="102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3.5" customHeight="1">
      <c r="A968" s="1"/>
      <c r="B968" s="1"/>
      <c r="C968" s="33"/>
      <c r="D968" s="102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3.5" customHeight="1">
      <c r="A969" s="1"/>
      <c r="B969" s="1"/>
      <c r="C969" s="33"/>
      <c r="D969" s="102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3.5" customHeight="1">
      <c r="A970" s="1"/>
      <c r="B970" s="1"/>
      <c r="C970" s="33"/>
      <c r="D970" s="102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3.5" customHeight="1">
      <c r="A971" s="1"/>
      <c r="B971" s="1"/>
      <c r="C971" s="33"/>
      <c r="D971" s="102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3.5" customHeight="1">
      <c r="A972" s="1"/>
      <c r="B972" s="1"/>
      <c r="C972" s="33"/>
      <c r="D972" s="102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3.5" customHeight="1">
      <c r="A973" s="1"/>
      <c r="B973" s="1"/>
      <c r="C973" s="33"/>
      <c r="D973" s="102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3.5" customHeight="1">
      <c r="A974" s="1"/>
      <c r="B974" s="1"/>
      <c r="C974" s="33"/>
      <c r="D974" s="102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3.5" customHeight="1">
      <c r="A975" s="1"/>
      <c r="B975" s="1"/>
      <c r="C975" s="33"/>
      <c r="D975" s="102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3.5" customHeight="1">
      <c r="A976" s="1"/>
      <c r="B976" s="1"/>
      <c r="C976" s="33"/>
      <c r="D976" s="102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3.5" customHeight="1">
      <c r="A977" s="1"/>
      <c r="B977" s="1"/>
      <c r="C977" s="33"/>
      <c r="D977" s="102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3.5" customHeight="1">
      <c r="A978" s="1"/>
      <c r="B978" s="1"/>
      <c r="C978" s="33"/>
      <c r="D978" s="102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3.5" customHeight="1">
      <c r="A979" s="1"/>
      <c r="B979" s="1"/>
      <c r="C979" s="33"/>
      <c r="D979" s="102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3.5" customHeight="1">
      <c r="A980" s="1"/>
      <c r="B980" s="1"/>
      <c r="C980" s="33"/>
      <c r="D980" s="102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3.5" customHeight="1">
      <c r="A981" s="1"/>
      <c r="B981" s="1"/>
      <c r="C981" s="33"/>
      <c r="D981" s="102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3.5" customHeight="1">
      <c r="A982" s="1"/>
      <c r="B982" s="1"/>
      <c r="C982" s="33"/>
      <c r="D982" s="102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3.5" customHeight="1">
      <c r="A983" s="1"/>
      <c r="B983" s="1"/>
      <c r="C983" s="33"/>
      <c r="D983" s="102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3.5" customHeight="1">
      <c r="A984" s="1"/>
      <c r="B984" s="1"/>
      <c r="C984" s="33"/>
      <c r="D984" s="102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3.5" customHeight="1">
      <c r="A985" s="1"/>
      <c r="B985" s="1"/>
      <c r="C985" s="33"/>
      <c r="D985" s="102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3.5" customHeight="1">
      <c r="A986" s="1"/>
      <c r="B986" s="1"/>
      <c r="C986" s="33"/>
      <c r="D986" s="102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3.5" customHeight="1">
      <c r="A987" s="1"/>
      <c r="B987" s="1"/>
      <c r="C987" s="33"/>
      <c r="D987" s="102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3.5" customHeight="1">
      <c r="A988" s="1"/>
      <c r="B988" s="1"/>
      <c r="C988" s="33"/>
      <c r="D988" s="102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3.5" customHeight="1">
      <c r="A989" s="1"/>
      <c r="B989" s="1"/>
      <c r="C989" s="33"/>
      <c r="D989" s="102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3.5" customHeight="1">
      <c r="A990" s="1"/>
      <c r="B990" s="1"/>
      <c r="C990" s="33"/>
      <c r="D990" s="102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3.5" customHeight="1">
      <c r="A991" s="1"/>
      <c r="B991" s="1"/>
      <c r="C991" s="33"/>
      <c r="D991" s="102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3.5" customHeight="1">
      <c r="A992" s="1"/>
      <c r="B992" s="1"/>
      <c r="C992" s="33"/>
      <c r="D992" s="102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3.5" customHeight="1">
      <c r="A993" s="1"/>
      <c r="B993" s="1"/>
      <c r="C993" s="33"/>
      <c r="D993" s="102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3.5" customHeight="1">
      <c r="A994" s="1"/>
      <c r="B994" s="1"/>
      <c r="C994" s="33"/>
      <c r="D994" s="102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3.5" customHeight="1">
      <c r="A995" s="1"/>
      <c r="B995" s="1"/>
      <c r="C995" s="33"/>
      <c r="D995" s="102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3.5" customHeight="1">
      <c r="A996" s="1"/>
      <c r="B996" s="1"/>
      <c r="C996" s="33"/>
      <c r="D996" s="102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3.5" customHeight="1">
      <c r="A997" s="1"/>
      <c r="B997" s="1"/>
      <c r="C997" s="33"/>
      <c r="D997" s="102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3.5" customHeight="1">
      <c r="A998" s="1"/>
      <c r="B998" s="1"/>
      <c r="C998" s="33"/>
      <c r="D998" s="102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3.5" customHeight="1">
      <c r="A999" s="1"/>
      <c r="B999" s="1"/>
      <c r="C999" s="33"/>
      <c r="D999" s="102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3.5" customHeight="1">
      <c r="A1000" s="1"/>
      <c r="B1000" s="1"/>
      <c r="C1000" s="33"/>
      <c r="D1000" s="102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ht="13.5" customHeight="1">
      <c r="A1001" s="1"/>
      <c r="B1001" s="1"/>
      <c r="C1001" s="33"/>
      <c r="D1001" s="102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ht="13.5" customHeight="1">
      <c r="A1002" s="1"/>
      <c r="B1002" s="1"/>
      <c r="C1002" s="33"/>
      <c r="D1002" s="102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ht="13.5" customHeight="1">
      <c r="A1003" s="1"/>
      <c r="B1003" s="1"/>
      <c r="C1003" s="33"/>
      <c r="D1003" s="102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ht="13.5" customHeight="1">
      <c r="A1004" s="1"/>
      <c r="B1004" s="1"/>
      <c r="C1004" s="33"/>
      <c r="D1004" s="102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ht="13.5" customHeight="1">
      <c r="A1005" s="1"/>
      <c r="B1005" s="1"/>
      <c r="C1005" s="33"/>
      <c r="D1005" s="102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ht="13.5" customHeight="1">
      <c r="A1006" s="1"/>
      <c r="B1006" s="1"/>
      <c r="C1006" s="33"/>
      <c r="D1006" s="102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ht="13.5" customHeight="1">
      <c r="A1007" s="1"/>
      <c r="B1007" s="1"/>
      <c r="C1007" s="33"/>
      <c r="D1007" s="102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ht="13.5" customHeight="1">
      <c r="A1008" s="1"/>
      <c r="B1008" s="1"/>
      <c r="C1008" s="33"/>
      <c r="D1008" s="102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ht="13.5" customHeight="1">
      <c r="A1009" s="1"/>
      <c r="B1009" s="1"/>
      <c r="C1009" s="33"/>
      <c r="D1009" s="102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ht="13.5" customHeight="1">
      <c r="A1010" s="1"/>
      <c r="B1010" s="1"/>
      <c r="C1010" s="33"/>
      <c r="D1010" s="102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ht="13.5" customHeight="1">
      <c r="A1011" s="1"/>
      <c r="B1011" s="1"/>
      <c r="C1011" s="33"/>
      <c r="D1011" s="102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ht="13.5" customHeight="1">
      <c r="A1012" s="1"/>
      <c r="B1012" s="1"/>
      <c r="C1012" s="33"/>
      <c r="D1012" s="102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ht="13.5" customHeight="1">
      <c r="A1013" s="1"/>
      <c r="B1013" s="1"/>
      <c r="C1013" s="33"/>
      <c r="D1013" s="102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ht="13.5" customHeight="1">
      <c r="A1014" s="1"/>
      <c r="B1014" s="1"/>
      <c r="C1014" s="33"/>
      <c r="D1014" s="102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ht="13.5" customHeight="1">
      <c r="A1015" s="1"/>
      <c r="B1015" s="1"/>
      <c r="C1015" s="33"/>
      <c r="D1015" s="102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ht="13.5" customHeight="1">
      <c r="A1016" s="1"/>
      <c r="B1016" s="1"/>
      <c r="C1016" s="33"/>
      <c r="D1016" s="102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ht="13.5" customHeight="1">
      <c r="A1017" s="1"/>
      <c r="B1017" s="1"/>
      <c r="C1017" s="33"/>
      <c r="D1017" s="102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ht="13.5" customHeight="1">
      <c r="A1018" s="1"/>
      <c r="B1018" s="1"/>
      <c r="C1018" s="33"/>
      <c r="D1018" s="102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ht="13.5" customHeight="1">
      <c r="A1019" s="1"/>
      <c r="B1019" s="1"/>
      <c r="C1019" s="33"/>
      <c r="D1019" s="102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ht="13.5" customHeight="1">
      <c r="A1020" s="1"/>
      <c r="B1020" s="1"/>
      <c r="C1020" s="33"/>
      <c r="D1020" s="102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</sheetData>
  <mergeCells count="29">
    <mergeCell ref="B1:C1"/>
    <mergeCell ref="E1:J1"/>
    <mergeCell ref="B2:C2"/>
    <mergeCell ref="F2:I2"/>
    <mergeCell ref="B3:C3"/>
    <mergeCell ref="F3:I3"/>
    <mergeCell ref="F4:I4"/>
    <mergeCell ref="G13:H13"/>
    <mergeCell ref="I13:J13"/>
    <mergeCell ref="L19:L57"/>
    <mergeCell ref="M19:M57"/>
    <mergeCell ref="B14:D14"/>
    <mergeCell ref="B15:D15"/>
    <mergeCell ref="B16:D16"/>
    <mergeCell ref="E16:K16"/>
    <mergeCell ref="B17:D17"/>
    <mergeCell ref="E17:H17"/>
    <mergeCell ref="I17:J17"/>
    <mergeCell ref="A53:B53"/>
    <mergeCell ref="A54:B54"/>
    <mergeCell ref="B177:C177"/>
    <mergeCell ref="B178:C178"/>
    <mergeCell ref="B4:C4"/>
    <mergeCell ref="B5:C5"/>
    <mergeCell ref="B6:C6"/>
    <mergeCell ref="B8:D8"/>
    <mergeCell ref="B9:C9"/>
    <mergeCell ref="B10:C10"/>
    <mergeCell ref="B11:C11"/>
  </mergeCells>
  <printOptions/>
  <pageMargins bottom="0.75" footer="0.0" header="0.0" left="0.7" right="0.7" top="0.75"/>
  <pageSetup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8.0"/>
    <col customWidth="1" min="5" max="5" width="9.57"/>
    <col customWidth="1" min="6" max="26" width="8.0"/>
  </cols>
  <sheetData>
    <row r="2">
      <c r="D2" s="103" t="s">
        <v>112</v>
      </c>
    </row>
    <row r="3" ht="15.75" customHeight="1"/>
    <row r="4" ht="48.0" customHeight="1">
      <c r="D4" s="104" t="s">
        <v>113</v>
      </c>
      <c r="E4" s="105" t="s">
        <v>114</v>
      </c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7"/>
      <c r="Q4" s="105" t="s">
        <v>115</v>
      </c>
      <c r="R4" s="106"/>
      <c r="S4" s="107"/>
    </row>
    <row r="5" ht="142.5" customHeight="1">
      <c r="D5" s="108"/>
      <c r="E5" s="109" t="s">
        <v>116</v>
      </c>
      <c r="F5" s="110" t="s">
        <v>117</v>
      </c>
      <c r="G5" s="111" t="s">
        <v>118</v>
      </c>
      <c r="H5" s="112" t="s">
        <v>119</v>
      </c>
      <c r="I5" s="113" t="s">
        <v>120</v>
      </c>
      <c r="J5" s="114" t="s">
        <v>121</v>
      </c>
      <c r="K5" s="115" t="s">
        <v>122</v>
      </c>
      <c r="L5" s="116" t="s">
        <v>123</v>
      </c>
      <c r="M5" s="117" t="s">
        <v>124</v>
      </c>
      <c r="N5" s="118" t="s">
        <v>125</v>
      </c>
      <c r="O5" s="118" t="s">
        <v>126</v>
      </c>
      <c r="P5" s="119" t="s">
        <v>127</v>
      </c>
      <c r="Q5" s="120" t="s">
        <v>128</v>
      </c>
      <c r="R5" s="120" t="s">
        <v>129</v>
      </c>
      <c r="S5" s="120" t="s">
        <v>130</v>
      </c>
    </row>
    <row r="6" ht="16.5" customHeight="1">
      <c r="D6" s="121" t="s">
        <v>131</v>
      </c>
      <c r="E6" s="122">
        <v>2.0</v>
      </c>
      <c r="F6" s="122">
        <v>2.0</v>
      </c>
      <c r="G6" s="122">
        <v>3.0</v>
      </c>
      <c r="H6" s="122">
        <v>2.0</v>
      </c>
      <c r="I6" s="122">
        <v>0.0</v>
      </c>
      <c r="J6" s="122">
        <v>0.0</v>
      </c>
      <c r="K6" s="122">
        <v>3.0</v>
      </c>
      <c r="L6" s="122">
        <v>0.0</v>
      </c>
      <c r="M6" s="122">
        <v>3.0</v>
      </c>
      <c r="N6" s="122">
        <v>1.0</v>
      </c>
      <c r="O6" s="122">
        <v>1.0</v>
      </c>
      <c r="P6" s="122">
        <v>2.0</v>
      </c>
      <c r="Q6" s="122">
        <v>0.0</v>
      </c>
      <c r="R6" s="123">
        <v>1.0</v>
      </c>
      <c r="S6" s="123">
        <v>3.0</v>
      </c>
    </row>
    <row r="7" ht="16.5" customHeight="1">
      <c r="D7" s="121" t="s">
        <v>132</v>
      </c>
      <c r="E7" s="122">
        <v>2.0</v>
      </c>
      <c r="F7" s="122">
        <v>3.0</v>
      </c>
      <c r="G7" s="122">
        <v>2.0</v>
      </c>
      <c r="H7" s="122">
        <v>1.0</v>
      </c>
      <c r="I7" s="122">
        <v>2.0</v>
      </c>
      <c r="J7" s="122">
        <v>3.0</v>
      </c>
      <c r="K7" s="122">
        <v>1.0</v>
      </c>
      <c r="L7" s="122">
        <v>1.0</v>
      </c>
      <c r="M7" s="122">
        <v>1.0</v>
      </c>
      <c r="N7" s="122">
        <v>2.0</v>
      </c>
      <c r="O7" s="122">
        <v>3.0</v>
      </c>
      <c r="P7" s="122">
        <v>1.0</v>
      </c>
      <c r="Q7" s="122">
        <v>2.0</v>
      </c>
      <c r="R7" s="122">
        <v>0.0</v>
      </c>
      <c r="S7" s="122">
        <v>1.0</v>
      </c>
    </row>
    <row r="8" ht="16.5" customHeight="1">
      <c r="D8" s="121" t="s">
        <v>133</v>
      </c>
      <c r="E8" s="122">
        <v>1.0</v>
      </c>
      <c r="F8" s="122">
        <v>2.0</v>
      </c>
      <c r="G8" s="122">
        <v>1.0</v>
      </c>
      <c r="H8" s="122">
        <v>2.0</v>
      </c>
      <c r="I8" s="122">
        <v>1.0</v>
      </c>
      <c r="J8" s="122">
        <v>2.0</v>
      </c>
      <c r="K8" s="122">
        <v>0.0</v>
      </c>
      <c r="L8" s="122">
        <v>1.0</v>
      </c>
      <c r="M8" s="122">
        <v>2.0</v>
      </c>
      <c r="N8" s="122">
        <v>0.0</v>
      </c>
      <c r="O8" s="122">
        <v>2.0</v>
      </c>
      <c r="P8" s="122">
        <v>3.0</v>
      </c>
      <c r="Q8" s="122">
        <v>1.0</v>
      </c>
      <c r="R8" s="122">
        <v>0.0</v>
      </c>
      <c r="S8" s="122">
        <v>1.0</v>
      </c>
    </row>
    <row r="9" ht="16.5" customHeight="1">
      <c r="D9" s="121" t="s">
        <v>134</v>
      </c>
      <c r="E9" s="122">
        <v>1.0</v>
      </c>
      <c r="F9" s="122">
        <v>3.0</v>
      </c>
      <c r="G9" s="122">
        <v>1.0</v>
      </c>
      <c r="H9" s="122">
        <v>0.0</v>
      </c>
      <c r="I9" s="122">
        <v>0.0</v>
      </c>
      <c r="J9" s="122">
        <v>1.0</v>
      </c>
      <c r="K9" s="122">
        <v>0.0</v>
      </c>
      <c r="L9" s="122">
        <v>1.0</v>
      </c>
      <c r="M9" s="122">
        <v>2.0</v>
      </c>
      <c r="N9" s="122">
        <v>1.0</v>
      </c>
      <c r="O9" s="122">
        <v>2.0</v>
      </c>
      <c r="P9" s="122">
        <v>1.0</v>
      </c>
      <c r="Q9" s="122">
        <v>3.0</v>
      </c>
      <c r="R9" s="122">
        <v>3.0</v>
      </c>
      <c r="S9" s="123">
        <v>1.0</v>
      </c>
    </row>
    <row r="10" ht="16.5" customHeight="1">
      <c r="B10" s="103" t="s">
        <v>135</v>
      </c>
      <c r="D10" s="124" t="s">
        <v>136</v>
      </c>
      <c r="E10" s="125">
        <f t="shared" ref="E10:S10" si="1">IFERROR(AVERAGEIF(E6:E9,"&lt;&gt;0",E6:E9),0)</f>
        <v>1.5</v>
      </c>
      <c r="F10" s="125">
        <f t="shared" si="1"/>
        <v>2.5</v>
      </c>
      <c r="G10" s="125">
        <f t="shared" si="1"/>
        <v>1.75</v>
      </c>
      <c r="H10" s="125">
        <f t="shared" si="1"/>
        <v>1.666666667</v>
      </c>
      <c r="I10" s="125">
        <f t="shared" si="1"/>
        <v>1.5</v>
      </c>
      <c r="J10" s="125">
        <f t="shared" si="1"/>
        <v>2</v>
      </c>
      <c r="K10" s="125">
        <f t="shared" si="1"/>
        <v>2</v>
      </c>
      <c r="L10" s="125">
        <f t="shared" si="1"/>
        <v>1</v>
      </c>
      <c r="M10" s="125">
        <f t="shared" si="1"/>
        <v>2</v>
      </c>
      <c r="N10" s="125">
        <f t="shared" si="1"/>
        <v>1.333333333</v>
      </c>
      <c r="O10" s="125">
        <f t="shared" si="1"/>
        <v>2</v>
      </c>
      <c r="P10" s="125">
        <f t="shared" si="1"/>
        <v>1.75</v>
      </c>
      <c r="Q10" s="125">
        <f t="shared" si="1"/>
        <v>2</v>
      </c>
      <c r="R10" s="125">
        <f t="shared" si="1"/>
        <v>2</v>
      </c>
      <c r="S10" s="125">
        <f t="shared" si="1"/>
        <v>1.5</v>
      </c>
    </row>
    <row r="12" ht="15.75" customHeight="1"/>
    <row r="13" ht="48.0" customHeight="1">
      <c r="B13" s="103" t="s">
        <v>137</v>
      </c>
      <c r="D13" s="104" t="s">
        <v>113</v>
      </c>
      <c r="E13" s="105" t="s">
        <v>114</v>
      </c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7"/>
      <c r="Q13" s="105" t="s">
        <v>115</v>
      </c>
      <c r="R13" s="106"/>
      <c r="S13" s="107"/>
    </row>
    <row r="14" ht="142.5" customHeight="1">
      <c r="D14" s="108"/>
      <c r="E14" s="109" t="s">
        <v>116</v>
      </c>
      <c r="F14" s="110" t="s">
        <v>117</v>
      </c>
      <c r="G14" s="111" t="s">
        <v>118</v>
      </c>
      <c r="H14" s="112" t="s">
        <v>119</v>
      </c>
      <c r="I14" s="113" t="s">
        <v>120</v>
      </c>
      <c r="J14" s="114" t="s">
        <v>121</v>
      </c>
      <c r="K14" s="115" t="s">
        <v>122</v>
      </c>
      <c r="L14" s="116" t="s">
        <v>123</v>
      </c>
      <c r="M14" s="117" t="s">
        <v>124</v>
      </c>
      <c r="N14" s="118" t="s">
        <v>125</v>
      </c>
      <c r="O14" s="118" t="s">
        <v>126</v>
      </c>
      <c r="P14" s="119" t="s">
        <v>127</v>
      </c>
      <c r="Q14" s="120" t="s">
        <v>128</v>
      </c>
      <c r="R14" s="120" t="s">
        <v>129</v>
      </c>
      <c r="S14" s="120" t="s">
        <v>130</v>
      </c>
    </row>
    <row r="15" ht="16.5" customHeight="1">
      <c r="C15" s="103">
        <f>DSEB1!N19</f>
        <v>0.3</v>
      </c>
      <c r="D15" s="121" t="s">
        <v>131</v>
      </c>
      <c r="E15" s="122">
        <f t="shared" ref="E15:S15" si="2">($C$15*E6/3)</f>
        <v>0.2</v>
      </c>
      <c r="F15" s="122">
        <f t="shared" si="2"/>
        <v>0.2</v>
      </c>
      <c r="G15" s="122">
        <f t="shared" si="2"/>
        <v>0.3</v>
      </c>
      <c r="H15" s="122">
        <f t="shared" si="2"/>
        <v>0.2</v>
      </c>
      <c r="I15" s="122">
        <f t="shared" si="2"/>
        <v>0</v>
      </c>
      <c r="J15" s="122">
        <f t="shared" si="2"/>
        <v>0</v>
      </c>
      <c r="K15" s="122">
        <f t="shared" si="2"/>
        <v>0.3</v>
      </c>
      <c r="L15" s="122">
        <f t="shared" si="2"/>
        <v>0</v>
      </c>
      <c r="M15" s="122">
        <f t="shared" si="2"/>
        <v>0.3</v>
      </c>
      <c r="N15" s="122">
        <f t="shared" si="2"/>
        <v>0.1</v>
      </c>
      <c r="O15" s="122">
        <f t="shared" si="2"/>
        <v>0.1</v>
      </c>
      <c r="P15" s="122">
        <f t="shared" si="2"/>
        <v>0.2</v>
      </c>
      <c r="Q15" s="122">
        <f t="shared" si="2"/>
        <v>0</v>
      </c>
      <c r="R15" s="122">
        <f t="shared" si="2"/>
        <v>0.1</v>
      </c>
      <c r="S15" s="122">
        <f t="shared" si="2"/>
        <v>0.3</v>
      </c>
    </row>
    <row r="16" ht="16.5" customHeight="1">
      <c r="D16" s="121" t="s">
        <v>132</v>
      </c>
      <c r="E16" s="122">
        <f t="shared" ref="E16:S16" si="3">($C$15*E7/3)</f>
        <v>0.2</v>
      </c>
      <c r="F16" s="122">
        <f t="shared" si="3"/>
        <v>0.3</v>
      </c>
      <c r="G16" s="122">
        <f t="shared" si="3"/>
        <v>0.2</v>
      </c>
      <c r="H16" s="122">
        <f t="shared" si="3"/>
        <v>0.1</v>
      </c>
      <c r="I16" s="122">
        <f t="shared" si="3"/>
        <v>0.2</v>
      </c>
      <c r="J16" s="122">
        <f t="shared" si="3"/>
        <v>0.3</v>
      </c>
      <c r="K16" s="122">
        <f t="shared" si="3"/>
        <v>0.1</v>
      </c>
      <c r="L16" s="122">
        <f t="shared" si="3"/>
        <v>0.1</v>
      </c>
      <c r="M16" s="122">
        <f t="shared" si="3"/>
        <v>0.1</v>
      </c>
      <c r="N16" s="122">
        <f t="shared" si="3"/>
        <v>0.2</v>
      </c>
      <c r="O16" s="122">
        <f t="shared" si="3"/>
        <v>0.3</v>
      </c>
      <c r="P16" s="122">
        <f t="shared" si="3"/>
        <v>0.1</v>
      </c>
      <c r="Q16" s="122">
        <f t="shared" si="3"/>
        <v>0.2</v>
      </c>
      <c r="R16" s="122">
        <f t="shared" si="3"/>
        <v>0</v>
      </c>
      <c r="S16" s="122">
        <f t="shared" si="3"/>
        <v>0.1</v>
      </c>
    </row>
    <row r="17" ht="16.5" customHeight="1">
      <c r="D17" s="121" t="s">
        <v>133</v>
      </c>
      <c r="E17" s="122">
        <f t="shared" ref="E17:S17" si="4">($C$15*E8/3)</f>
        <v>0.1</v>
      </c>
      <c r="F17" s="122">
        <f t="shared" si="4"/>
        <v>0.2</v>
      </c>
      <c r="G17" s="122">
        <f t="shared" si="4"/>
        <v>0.1</v>
      </c>
      <c r="H17" s="122">
        <f t="shared" si="4"/>
        <v>0.2</v>
      </c>
      <c r="I17" s="122">
        <f t="shared" si="4"/>
        <v>0.1</v>
      </c>
      <c r="J17" s="122">
        <f t="shared" si="4"/>
        <v>0.2</v>
      </c>
      <c r="K17" s="122">
        <f t="shared" si="4"/>
        <v>0</v>
      </c>
      <c r="L17" s="122">
        <f t="shared" si="4"/>
        <v>0.1</v>
      </c>
      <c r="M17" s="122">
        <f t="shared" si="4"/>
        <v>0.2</v>
      </c>
      <c r="N17" s="122">
        <f t="shared" si="4"/>
        <v>0</v>
      </c>
      <c r="O17" s="122">
        <f t="shared" si="4"/>
        <v>0.2</v>
      </c>
      <c r="P17" s="122">
        <f t="shared" si="4"/>
        <v>0.3</v>
      </c>
      <c r="Q17" s="122">
        <f t="shared" si="4"/>
        <v>0.1</v>
      </c>
      <c r="R17" s="122">
        <f t="shared" si="4"/>
        <v>0</v>
      </c>
      <c r="S17" s="122">
        <f t="shared" si="4"/>
        <v>0.1</v>
      </c>
    </row>
    <row r="18" ht="16.5" customHeight="1">
      <c r="D18" s="121" t="s">
        <v>134</v>
      </c>
      <c r="E18" s="122">
        <f t="shared" ref="E18:S18" si="5">($C$15*E9/3)</f>
        <v>0.1</v>
      </c>
      <c r="F18" s="122">
        <f t="shared" si="5"/>
        <v>0.3</v>
      </c>
      <c r="G18" s="122">
        <f t="shared" si="5"/>
        <v>0.1</v>
      </c>
      <c r="H18" s="122">
        <f t="shared" si="5"/>
        <v>0</v>
      </c>
      <c r="I18" s="122">
        <f t="shared" si="5"/>
        <v>0</v>
      </c>
      <c r="J18" s="122">
        <f t="shared" si="5"/>
        <v>0.1</v>
      </c>
      <c r="K18" s="122">
        <f t="shared" si="5"/>
        <v>0</v>
      </c>
      <c r="L18" s="122">
        <f t="shared" si="5"/>
        <v>0.1</v>
      </c>
      <c r="M18" s="122">
        <f t="shared" si="5"/>
        <v>0.2</v>
      </c>
      <c r="N18" s="122">
        <f t="shared" si="5"/>
        <v>0.1</v>
      </c>
      <c r="O18" s="122">
        <f t="shared" si="5"/>
        <v>0.2</v>
      </c>
      <c r="P18" s="122">
        <f t="shared" si="5"/>
        <v>0.1</v>
      </c>
      <c r="Q18" s="122">
        <f t="shared" si="5"/>
        <v>0.3</v>
      </c>
      <c r="R18" s="122">
        <f t="shared" si="5"/>
        <v>0.3</v>
      </c>
      <c r="S18" s="122">
        <f t="shared" si="5"/>
        <v>0.1</v>
      </c>
    </row>
    <row r="19" ht="16.5" customHeight="1">
      <c r="D19" s="124" t="s">
        <v>136</v>
      </c>
      <c r="E19" s="125">
        <f t="shared" ref="E19:S19" si="6">IFERROR(AVERAGEIF(E15:E18,"&lt;&gt;0",E15:E18),0)</f>
        <v>0.15</v>
      </c>
      <c r="F19" s="125">
        <f t="shared" si="6"/>
        <v>0.25</v>
      </c>
      <c r="G19" s="125">
        <f t="shared" si="6"/>
        <v>0.175</v>
      </c>
      <c r="H19" s="125">
        <f t="shared" si="6"/>
        <v>0.1666666667</v>
      </c>
      <c r="I19" s="125">
        <f t="shared" si="6"/>
        <v>0.15</v>
      </c>
      <c r="J19" s="125">
        <f t="shared" si="6"/>
        <v>0.2</v>
      </c>
      <c r="K19" s="125">
        <f t="shared" si="6"/>
        <v>0.2</v>
      </c>
      <c r="L19" s="125">
        <f t="shared" si="6"/>
        <v>0.1</v>
      </c>
      <c r="M19" s="125">
        <f t="shared" si="6"/>
        <v>0.2</v>
      </c>
      <c r="N19" s="125">
        <f t="shared" si="6"/>
        <v>0.1333333333</v>
      </c>
      <c r="O19" s="125">
        <f t="shared" si="6"/>
        <v>0.2</v>
      </c>
      <c r="P19" s="125">
        <f t="shared" si="6"/>
        <v>0.175</v>
      </c>
      <c r="Q19" s="125">
        <f t="shared" si="6"/>
        <v>0.2</v>
      </c>
      <c r="R19" s="125">
        <f t="shared" si="6"/>
        <v>0.2</v>
      </c>
      <c r="S19" s="125">
        <f t="shared" si="6"/>
        <v>0.15</v>
      </c>
    </row>
    <row r="21" ht="15.75" customHeight="1"/>
    <row r="22" ht="15.75" customHeight="1">
      <c r="B22" s="126" t="s">
        <v>135</v>
      </c>
      <c r="C22" s="127"/>
      <c r="D22" s="128" t="s">
        <v>136</v>
      </c>
      <c r="E22" s="129">
        <f t="shared" ref="E22:S22" si="7">E10</f>
        <v>1.5</v>
      </c>
      <c r="F22" s="129">
        <f t="shared" si="7"/>
        <v>2.5</v>
      </c>
      <c r="G22" s="129">
        <f t="shared" si="7"/>
        <v>1.75</v>
      </c>
      <c r="H22" s="129">
        <f t="shared" si="7"/>
        <v>1.666666667</v>
      </c>
      <c r="I22" s="129">
        <f t="shared" si="7"/>
        <v>1.5</v>
      </c>
      <c r="J22" s="129">
        <f t="shared" si="7"/>
        <v>2</v>
      </c>
      <c r="K22" s="129">
        <f t="shared" si="7"/>
        <v>2</v>
      </c>
      <c r="L22" s="129">
        <f t="shared" si="7"/>
        <v>1</v>
      </c>
      <c r="M22" s="129">
        <f t="shared" si="7"/>
        <v>2</v>
      </c>
      <c r="N22" s="129">
        <f t="shared" si="7"/>
        <v>1.333333333</v>
      </c>
      <c r="O22" s="129">
        <f t="shared" si="7"/>
        <v>2</v>
      </c>
      <c r="P22" s="129">
        <f t="shared" si="7"/>
        <v>1.75</v>
      </c>
      <c r="Q22" s="129">
        <f t="shared" si="7"/>
        <v>2</v>
      </c>
      <c r="R22" s="129">
        <f t="shared" si="7"/>
        <v>2</v>
      </c>
      <c r="S22" s="129">
        <f t="shared" si="7"/>
        <v>1.5</v>
      </c>
    </row>
    <row r="23" ht="15.75" customHeight="1">
      <c r="B23" s="130" t="s">
        <v>137</v>
      </c>
      <c r="C23" s="127"/>
      <c r="D23" s="128" t="s">
        <v>136</v>
      </c>
      <c r="E23" s="131">
        <f t="shared" ref="E23:S23" si="8">E19</f>
        <v>0.15</v>
      </c>
      <c r="F23" s="131">
        <f t="shared" si="8"/>
        <v>0.25</v>
      </c>
      <c r="G23" s="131">
        <f t="shared" si="8"/>
        <v>0.175</v>
      </c>
      <c r="H23" s="131">
        <f t="shared" si="8"/>
        <v>0.1666666667</v>
      </c>
      <c r="I23" s="131">
        <f t="shared" si="8"/>
        <v>0.15</v>
      </c>
      <c r="J23" s="131">
        <f t="shared" si="8"/>
        <v>0.2</v>
      </c>
      <c r="K23" s="131">
        <f t="shared" si="8"/>
        <v>0.2</v>
      </c>
      <c r="L23" s="131">
        <f t="shared" si="8"/>
        <v>0.1</v>
      </c>
      <c r="M23" s="131">
        <f t="shared" si="8"/>
        <v>0.2</v>
      </c>
      <c r="N23" s="131">
        <f t="shared" si="8"/>
        <v>0.1333333333</v>
      </c>
      <c r="O23" s="131">
        <f t="shared" si="8"/>
        <v>0.2</v>
      </c>
      <c r="P23" s="131">
        <f t="shared" si="8"/>
        <v>0.175</v>
      </c>
      <c r="Q23" s="131">
        <f t="shared" si="8"/>
        <v>0.2</v>
      </c>
      <c r="R23" s="131">
        <f t="shared" si="8"/>
        <v>0.2</v>
      </c>
      <c r="S23" s="131">
        <f t="shared" si="8"/>
        <v>0.15</v>
      </c>
    </row>
    <row r="24" ht="15.75" customHeight="1"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</row>
    <row r="25" ht="15.75" customHeight="1">
      <c r="B25" s="127" t="s">
        <v>138</v>
      </c>
      <c r="C25" s="127"/>
      <c r="D25" s="127"/>
      <c r="E25" s="126">
        <f t="shared" ref="E25:S25" si="9">E22-E23</f>
        <v>1.35</v>
      </c>
      <c r="F25" s="126">
        <f t="shared" si="9"/>
        <v>2.25</v>
      </c>
      <c r="G25" s="126">
        <f t="shared" si="9"/>
        <v>1.575</v>
      </c>
      <c r="H25" s="126">
        <f t="shared" si="9"/>
        <v>1.5</v>
      </c>
      <c r="I25" s="126">
        <f t="shared" si="9"/>
        <v>1.35</v>
      </c>
      <c r="J25" s="126">
        <f t="shared" si="9"/>
        <v>1.8</v>
      </c>
      <c r="K25" s="126">
        <f t="shared" si="9"/>
        <v>1.8</v>
      </c>
      <c r="L25" s="126">
        <f t="shared" si="9"/>
        <v>0.9</v>
      </c>
      <c r="M25" s="126">
        <f t="shared" si="9"/>
        <v>1.8</v>
      </c>
      <c r="N25" s="126">
        <f t="shared" si="9"/>
        <v>1.2</v>
      </c>
      <c r="O25" s="126">
        <f t="shared" si="9"/>
        <v>1.8</v>
      </c>
      <c r="P25" s="126">
        <f t="shared" si="9"/>
        <v>1.575</v>
      </c>
      <c r="Q25" s="126">
        <f t="shared" si="9"/>
        <v>1.8</v>
      </c>
      <c r="R25" s="126">
        <f t="shared" si="9"/>
        <v>1.8</v>
      </c>
      <c r="S25" s="126">
        <f t="shared" si="9"/>
        <v>1.35</v>
      </c>
    </row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E4:P4"/>
    <mergeCell ref="Q4:S4"/>
    <mergeCell ref="E13:P13"/>
    <mergeCell ref="Q13:S13"/>
  </mergeCells>
  <printOptions/>
  <pageMargins bottom="0.75" footer="0.0" header="0.0" left="0.7" right="0.7" top="0.75"/>
  <pageSetup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11.0"/>
    <col customWidth="1" min="3" max="3" width="16.43"/>
    <col customWidth="1" min="4" max="4" width="19.57"/>
    <col customWidth="1" min="5" max="5" width="15.86"/>
    <col customWidth="1" min="6" max="6" width="18.29"/>
    <col customWidth="1" min="7" max="7" width="12.43"/>
    <col customWidth="1" min="8" max="8" width="11.71"/>
    <col customWidth="1" min="9" max="9" width="12.43"/>
    <col customWidth="1" min="10" max="10" width="7.0"/>
    <col customWidth="1" min="11" max="11" width="12.0"/>
    <col customWidth="1" min="12" max="12" width="13.29"/>
    <col customWidth="1" min="13" max="13" width="8.0"/>
    <col customWidth="1" min="14" max="14" width="12.29"/>
    <col customWidth="1" min="15" max="15" width="6.57"/>
    <col customWidth="1" min="16" max="16" width="11.14"/>
    <col customWidth="1" min="17" max="17" width="5.14"/>
    <col customWidth="1" min="18" max="19" width="6.0"/>
    <col customWidth="1" min="20" max="20" width="6.57"/>
    <col customWidth="1" min="21" max="21" width="5.71"/>
    <col customWidth="1" min="22" max="26" width="8.0"/>
  </cols>
  <sheetData>
    <row r="1" ht="15.0" customHeight="1">
      <c r="A1" s="1"/>
      <c r="B1" s="2" t="s">
        <v>0</v>
      </c>
      <c r="C1" s="3"/>
      <c r="D1" s="4" t="s">
        <v>187</v>
      </c>
      <c r="E1" s="5" t="s">
        <v>2</v>
      </c>
      <c r="F1" s="6"/>
      <c r="G1" s="6"/>
      <c r="H1" s="6"/>
      <c r="I1" s="6"/>
      <c r="J1" s="3"/>
      <c r="K1" s="7"/>
      <c r="L1" s="7"/>
      <c r="M1" s="7"/>
      <c r="N1" s="8"/>
      <c r="O1" s="8"/>
      <c r="P1" s="8"/>
      <c r="Q1" s="8"/>
      <c r="R1" s="8"/>
      <c r="S1" s="9"/>
      <c r="T1" s="9"/>
      <c r="U1" s="9"/>
      <c r="V1" s="1"/>
      <c r="W1" s="1"/>
      <c r="X1" s="1"/>
      <c r="Y1" s="1"/>
      <c r="Z1" s="1"/>
    </row>
    <row r="2" ht="16.5" customHeight="1">
      <c r="A2" s="1"/>
      <c r="B2" s="10" t="s">
        <v>3</v>
      </c>
      <c r="C2" s="3"/>
      <c r="D2" s="199" t="s">
        <v>305</v>
      </c>
      <c r="E2" s="11"/>
      <c r="F2" s="12" t="s">
        <v>5</v>
      </c>
      <c r="G2" s="6"/>
      <c r="H2" s="6"/>
      <c r="I2" s="3"/>
      <c r="J2" s="11"/>
      <c r="K2" s="7"/>
      <c r="L2" s="7"/>
      <c r="M2" s="7"/>
      <c r="N2" s="13"/>
      <c r="O2" s="13"/>
      <c r="P2" s="13"/>
      <c r="Q2" s="13"/>
      <c r="R2" s="14"/>
      <c r="S2" s="7"/>
      <c r="T2" s="7"/>
      <c r="U2" s="7"/>
      <c r="V2" s="1"/>
      <c r="W2" s="1"/>
      <c r="X2" s="1"/>
      <c r="Y2" s="1"/>
      <c r="Z2" s="1"/>
    </row>
    <row r="3" ht="15.0" customHeight="1">
      <c r="A3" s="1"/>
      <c r="B3" s="15" t="s">
        <v>6</v>
      </c>
      <c r="C3" s="3"/>
      <c r="D3" s="4" t="s">
        <v>295</v>
      </c>
      <c r="E3" s="11"/>
      <c r="F3" s="16" t="s">
        <v>8</v>
      </c>
      <c r="G3" s="6"/>
      <c r="H3" s="6"/>
      <c r="I3" s="3"/>
      <c r="J3" s="11"/>
      <c r="K3" s="7"/>
      <c r="L3" s="7"/>
      <c r="M3" s="7"/>
      <c r="N3" s="13"/>
      <c r="O3" s="13"/>
      <c r="P3" s="13"/>
      <c r="Q3" s="13"/>
      <c r="R3" s="14"/>
      <c r="S3" s="7"/>
      <c r="T3" s="7"/>
      <c r="U3" s="7"/>
      <c r="V3" s="1"/>
      <c r="W3" s="1"/>
      <c r="X3" s="1"/>
      <c r="Y3" s="1"/>
      <c r="Z3" s="1"/>
    </row>
    <row r="4" ht="16.5" customHeight="1">
      <c r="A4" s="1"/>
      <c r="B4" s="10" t="s">
        <v>9</v>
      </c>
      <c r="C4" s="3"/>
      <c r="D4" s="4" t="s">
        <v>306</v>
      </c>
      <c r="E4" s="11"/>
      <c r="F4" s="17" t="s">
        <v>11</v>
      </c>
      <c r="G4" s="6"/>
      <c r="H4" s="6"/>
      <c r="I4" s="3"/>
      <c r="J4" s="11"/>
      <c r="K4" s="1"/>
      <c r="L4" s="1"/>
      <c r="M4" s="1"/>
      <c r="N4" s="13"/>
      <c r="O4" s="13"/>
      <c r="P4" s="13"/>
      <c r="Q4" s="13"/>
      <c r="R4" s="14"/>
      <c r="S4" s="7"/>
      <c r="T4" s="7"/>
      <c r="U4" s="7"/>
      <c r="V4" s="1"/>
      <c r="W4" s="1"/>
      <c r="X4" s="1"/>
      <c r="Y4" s="1"/>
      <c r="Z4" s="1"/>
    </row>
    <row r="5" ht="14.25" customHeight="1">
      <c r="A5" s="1"/>
      <c r="B5" s="18" t="s">
        <v>12</v>
      </c>
      <c r="C5" s="3"/>
      <c r="D5" s="4">
        <v>4.0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6.5" customHeight="1">
      <c r="A6" s="1"/>
      <c r="B6" s="19" t="s">
        <v>13</v>
      </c>
      <c r="C6" s="3"/>
      <c r="D6" s="20" t="s">
        <v>14</v>
      </c>
      <c r="E6" s="21"/>
      <c r="F6" s="21"/>
      <c r="G6" s="21"/>
      <c r="H6" s="21"/>
      <c r="I6" s="21"/>
      <c r="J6" s="22"/>
      <c r="K6" s="22"/>
      <c r="L6" s="22"/>
      <c r="M6" s="22" t="str">
        <f>IFERROR(SUM(M1:M5)/COUNT(M1:M5),"")</f>
        <v/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4.5" customHeight="1">
      <c r="A7" s="1"/>
      <c r="B7" s="23"/>
      <c r="C7" s="23"/>
      <c r="D7" s="24"/>
      <c r="E7" s="25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1"/>
      <c r="W7" s="1"/>
      <c r="X7" s="1"/>
      <c r="Y7" s="1"/>
      <c r="Z7" s="1"/>
    </row>
    <row r="8" ht="15.0" customHeight="1">
      <c r="A8" s="1"/>
      <c r="B8" s="26" t="s">
        <v>15</v>
      </c>
      <c r="C8" s="6"/>
      <c r="D8" s="3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4.25" customHeight="1">
      <c r="A9" s="1"/>
      <c r="B9" s="10"/>
      <c r="C9" s="3"/>
      <c r="D9" s="27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4.25" customHeight="1">
      <c r="A10" s="1"/>
      <c r="B10" s="10"/>
      <c r="C10" s="3"/>
      <c r="D10" s="27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4.25" customHeight="1">
      <c r="A11" s="1"/>
      <c r="B11" s="10"/>
      <c r="C11" s="3"/>
      <c r="D11" s="27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3.0" customHeight="1">
      <c r="A12" s="1"/>
      <c r="B12" s="23"/>
      <c r="C12" s="23"/>
      <c r="D12" s="24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4.25" hidden="1" customHeight="1">
      <c r="A13" s="28"/>
      <c r="B13" s="28"/>
      <c r="C13" s="23"/>
      <c r="D13" s="24"/>
      <c r="E13" s="23"/>
      <c r="F13" s="29"/>
      <c r="G13" s="30"/>
      <c r="H13" s="3"/>
      <c r="I13" s="30"/>
      <c r="J13" s="3"/>
      <c r="K13" s="31"/>
      <c r="L13" s="31"/>
      <c r="M13" s="31"/>
      <c r="N13" s="31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ht="33.0" customHeight="1">
      <c r="A14" s="1"/>
      <c r="B14" s="32" t="s">
        <v>16</v>
      </c>
      <c r="C14" s="6"/>
      <c r="D14" s="3"/>
      <c r="E14" s="33"/>
      <c r="F14" s="34"/>
      <c r="G14" s="34"/>
      <c r="H14" s="34"/>
      <c r="I14" s="34"/>
      <c r="J14" s="34"/>
      <c r="K14" s="31"/>
      <c r="L14" s="31"/>
      <c r="M14" s="31"/>
      <c r="N14" s="3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57.0" customHeight="1">
      <c r="A15" s="35"/>
      <c r="B15" s="32" t="s">
        <v>17</v>
      </c>
      <c r="C15" s="6"/>
      <c r="D15" s="3"/>
      <c r="E15" s="35"/>
      <c r="F15" s="36"/>
      <c r="G15" s="37"/>
      <c r="H15" s="38"/>
      <c r="I15" s="39"/>
      <c r="J15" s="39"/>
      <c r="K15" s="40"/>
      <c r="L15" s="40"/>
      <c r="M15" s="40"/>
      <c r="N15" s="40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ht="72.0" customHeight="1">
      <c r="A16" s="41"/>
      <c r="B16" s="32" t="s">
        <v>18</v>
      </c>
      <c r="C16" s="6"/>
      <c r="D16" s="3"/>
      <c r="E16" s="42" t="s">
        <v>19</v>
      </c>
      <c r="F16" s="43"/>
      <c r="G16" s="43"/>
      <c r="H16" s="43"/>
      <c r="I16" s="43"/>
      <c r="J16" s="43"/>
      <c r="K16" s="44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ht="14.25" customHeight="1">
      <c r="A17" s="41"/>
      <c r="B17" s="45" t="s">
        <v>20</v>
      </c>
      <c r="C17" s="6"/>
      <c r="D17" s="3"/>
      <c r="E17" s="46" t="s">
        <v>21</v>
      </c>
      <c r="F17" s="47"/>
      <c r="G17" s="47"/>
      <c r="H17" s="48"/>
      <c r="I17" s="49" t="s">
        <v>22</v>
      </c>
      <c r="J17" s="50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ht="49.5" customHeight="1">
      <c r="A18" s="41" t="s">
        <v>23</v>
      </c>
      <c r="B18" s="51"/>
      <c r="C18" s="52" t="s">
        <v>24</v>
      </c>
      <c r="D18" s="53" t="s">
        <v>25</v>
      </c>
      <c r="E18" s="169" t="s">
        <v>26</v>
      </c>
      <c r="F18" s="169" t="s">
        <v>27</v>
      </c>
      <c r="G18" s="169" t="s">
        <v>28</v>
      </c>
      <c r="H18" s="169" t="s">
        <v>29</v>
      </c>
      <c r="I18" s="35">
        <v>65.0</v>
      </c>
      <c r="J18" s="35" t="s">
        <v>214</v>
      </c>
      <c r="K18" s="35" t="s">
        <v>30</v>
      </c>
      <c r="L18" s="35" t="s">
        <v>31</v>
      </c>
      <c r="M18" s="35" t="s">
        <v>32</v>
      </c>
      <c r="N18" s="35" t="s">
        <v>33</v>
      </c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ht="17.25" customHeight="1">
      <c r="A19" s="78">
        <v>1.0</v>
      </c>
      <c r="B19" s="57"/>
      <c r="C19" s="196" t="s">
        <v>34</v>
      </c>
      <c r="D19" s="127" t="s">
        <v>35</v>
      </c>
      <c r="E19" s="59" t="s">
        <v>36</v>
      </c>
      <c r="F19" s="59" t="s">
        <v>36</v>
      </c>
      <c r="G19" s="59" t="s">
        <v>36</v>
      </c>
      <c r="H19" s="59" t="s">
        <v>37</v>
      </c>
      <c r="I19" s="59">
        <v>36.0</v>
      </c>
      <c r="J19" s="59">
        <f t="shared" ref="J19:J52" si="1">(I19/65)*100</f>
        <v>55.38461538</v>
      </c>
      <c r="K19" s="59" t="str">
        <f t="shared" ref="K19:K52" si="2">IF(J19&lt;=0,"",IF((J19&gt;=60),"Y","N"))</f>
        <v>N</v>
      </c>
      <c r="L19" s="61">
        <f>(E57+F57+G57+H57)/4</f>
        <v>2</v>
      </c>
      <c r="M19" s="61">
        <f>K57</f>
        <v>1</v>
      </c>
      <c r="N19" s="62">
        <f>(L19*0.2+M19*0.8)</f>
        <v>1.2</v>
      </c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ht="15.0" customHeight="1">
      <c r="A20" s="78">
        <v>2.0</v>
      </c>
      <c r="B20" s="57"/>
      <c r="C20" s="196" t="s">
        <v>256</v>
      </c>
      <c r="D20" s="127" t="s">
        <v>39</v>
      </c>
      <c r="E20" s="59" t="s">
        <v>36</v>
      </c>
      <c r="F20" s="59" t="s">
        <v>37</v>
      </c>
      <c r="G20" s="59" t="s">
        <v>36</v>
      </c>
      <c r="H20" s="59" t="s">
        <v>36</v>
      </c>
      <c r="I20" s="59">
        <v>42.0</v>
      </c>
      <c r="J20" s="59">
        <f t="shared" si="1"/>
        <v>64.61538462</v>
      </c>
      <c r="K20" s="59" t="str">
        <f t="shared" si="2"/>
        <v>Y</v>
      </c>
      <c r="L20" s="65"/>
      <c r="M20" s="65"/>
      <c r="N20" s="66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ht="17.25" customHeight="1">
      <c r="A21" s="78">
        <v>3.0</v>
      </c>
      <c r="B21" s="57"/>
      <c r="C21" s="196" t="s">
        <v>257</v>
      </c>
      <c r="D21" s="127" t="s">
        <v>41</v>
      </c>
      <c r="E21" s="59" t="s">
        <v>36</v>
      </c>
      <c r="F21" s="59" t="s">
        <v>36</v>
      </c>
      <c r="G21" s="59" t="s">
        <v>36</v>
      </c>
      <c r="H21" s="59" t="s">
        <v>36</v>
      </c>
      <c r="I21" s="59">
        <v>29.0</v>
      </c>
      <c r="J21" s="59">
        <f t="shared" si="1"/>
        <v>44.61538462</v>
      </c>
      <c r="K21" s="59" t="str">
        <f t="shared" si="2"/>
        <v>N</v>
      </c>
      <c r="L21" s="65"/>
      <c r="M21" s="65"/>
      <c r="N21" s="66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</row>
    <row r="22" ht="13.5" customHeight="1">
      <c r="A22" s="78">
        <v>4.0</v>
      </c>
      <c r="B22" s="57"/>
      <c r="C22" s="196" t="s">
        <v>258</v>
      </c>
      <c r="D22" s="127" t="s">
        <v>43</v>
      </c>
      <c r="E22" s="59" t="s">
        <v>37</v>
      </c>
      <c r="F22" s="59" t="s">
        <v>37</v>
      </c>
      <c r="G22" s="59" t="s">
        <v>37</v>
      </c>
      <c r="H22" s="59" t="s">
        <v>36</v>
      </c>
      <c r="I22" s="59">
        <v>49.0</v>
      </c>
      <c r="J22" s="59">
        <f t="shared" si="1"/>
        <v>75.38461538</v>
      </c>
      <c r="K22" s="59" t="str">
        <f t="shared" si="2"/>
        <v>Y</v>
      </c>
      <c r="L22" s="65"/>
      <c r="M22" s="65"/>
      <c r="N22" s="66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ht="13.5" customHeight="1">
      <c r="A23" s="78">
        <v>5.0</v>
      </c>
      <c r="B23" s="57"/>
      <c r="C23" s="196" t="s">
        <v>259</v>
      </c>
      <c r="D23" s="127" t="s">
        <v>45</v>
      </c>
      <c r="E23" s="59" t="s">
        <v>36</v>
      </c>
      <c r="F23" s="59" t="s">
        <v>37</v>
      </c>
      <c r="G23" s="59" t="s">
        <v>36</v>
      </c>
      <c r="H23" s="59" t="s">
        <v>37</v>
      </c>
      <c r="I23" s="40">
        <v>45.0</v>
      </c>
      <c r="J23" s="59">
        <f t="shared" si="1"/>
        <v>69.23076923</v>
      </c>
      <c r="K23" s="59" t="str">
        <f t="shared" si="2"/>
        <v>Y</v>
      </c>
      <c r="L23" s="65"/>
      <c r="M23" s="65"/>
      <c r="N23" s="66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3.5" customHeight="1">
      <c r="A24" s="78">
        <v>6.0</v>
      </c>
      <c r="B24" s="57"/>
      <c r="C24" s="196" t="s">
        <v>260</v>
      </c>
      <c r="D24" s="127" t="s">
        <v>47</v>
      </c>
      <c r="E24" s="59" t="s">
        <v>37</v>
      </c>
      <c r="F24" s="59" t="s">
        <v>37</v>
      </c>
      <c r="G24" s="59" t="s">
        <v>36</v>
      </c>
      <c r="H24" s="59" t="s">
        <v>36</v>
      </c>
      <c r="I24" s="40">
        <v>36.0</v>
      </c>
      <c r="J24" s="59">
        <f t="shared" si="1"/>
        <v>55.38461538</v>
      </c>
      <c r="K24" s="59" t="str">
        <f t="shared" si="2"/>
        <v>N</v>
      </c>
      <c r="L24" s="65"/>
      <c r="M24" s="65"/>
      <c r="N24" s="66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3.5" customHeight="1">
      <c r="A25" s="78">
        <v>7.0</v>
      </c>
      <c r="B25" s="57"/>
      <c r="C25" s="196" t="s">
        <v>261</v>
      </c>
      <c r="D25" s="127" t="s">
        <v>49</v>
      </c>
      <c r="E25" s="59" t="s">
        <v>36</v>
      </c>
      <c r="F25" s="59" t="s">
        <v>36</v>
      </c>
      <c r="G25" s="59" t="s">
        <v>36</v>
      </c>
      <c r="H25" s="59" t="s">
        <v>36</v>
      </c>
      <c r="I25" s="40">
        <v>38.0</v>
      </c>
      <c r="J25" s="59">
        <f t="shared" si="1"/>
        <v>58.46153846</v>
      </c>
      <c r="K25" s="59" t="str">
        <f t="shared" si="2"/>
        <v>N</v>
      </c>
      <c r="L25" s="65"/>
      <c r="M25" s="65"/>
      <c r="N25" s="66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3.5" customHeight="1">
      <c r="A26" s="78">
        <v>8.0</v>
      </c>
      <c r="B26" s="57"/>
      <c r="C26" s="196" t="s">
        <v>262</v>
      </c>
      <c r="D26" s="127" t="s">
        <v>51</v>
      </c>
      <c r="E26" s="59" t="s">
        <v>37</v>
      </c>
      <c r="F26" s="59" t="s">
        <v>37</v>
      </c>
      <c r="G26" s="59" t="s">
        <v>36</v>
      </c>
      <c r="H26" s="59" t="s">
        <v>293</v>
      </c>
      <c r="I26" s="40">
        <v>50.0</v>
      </c>
      <c r="J26" s="59">
        <f t="shared" si="1"/>
        <v>76.92307692</v>
      </c>
      <c r="K26" s="59" t="str">
        <f t="shared" si="2"/>
        <v>Y</v>
      </c>
      <c r="L26" s="65"/>
      <c r="M26" s="65"/>
      <c r="N26" s="66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3.5" customHeight="1">
      <c r="A27" s="78">
        <v>9.0</v>
      </c>
      <c r="B27" s="57"/>
      <c r="C27" s="196" t="s">
        <v>263</v>
      </c>
      <c r="D27" s="127" t="s">
        <v>53</v>
      </c>
      <c r="E27" s="59" t="s">
        <v>36</v>
      </c>
      <c r="F27" s="59" t="s">
        <v>37</v>
      </c>
      <c r="G27" s="59" t="s">
        <v>36</v>
      </c>
      <c r="H27" s="59" t="s">
        <v>37</v>
      </c>
      <c r="I27" s="40">
        <v>28.0</v>
      </c>
      <c r="J27" s="59">
        <f t="shared" si="1"/>
        <v>43.07692308</v>
      </c>
      <c r="K27" s="59" t="str">
        <f t="shared" si="2"/>
        <v>N</v>
      </c>
      <c r="L27" s="65"/>
      <c r="M27" s="65"/>
      <c r="N27" s="66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3.5" customHeight="1">
      <c r="A28" s="78">
        <v>10.0</v>
      </c>
      <c r="B28" s="57"/>
      <c r="C28" s="196" t="s">
        <v>264</v>
      </c>
      <c r="D28" s="127" t="s">
        <v>55</v>
      </c>
      <c r="E28" s="59" t="s">
        <v>37</v>
      </c>
      <c r="F28" s="59" t="s">
        <v>37</v>
      </c>
      <c r="G28" s="59" t="s">
        <v>36</v>
      </c>
      <c r="H28" s="59" t="s">
        <v>36</v>
      </c>
      <c r="I28" s="40">
        <v>50.0</v>
      </c>
      <c r="J28" s="59">
        <f t="shared" si="1"/>
        <v>76.92307692</v>
      </c>
      <c r="K28" s="59" t="str">
        <f t="shared" si="2"/>
        <v>Y</v>
      </c>
      <c r="L28" s="65"/>
      <c r="M28" s="65"/>
      <c r="N28" s="66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3.5" customHeight="1">
      <c r="A29" s="78">
        <v>11.0</v>
      </c>
      <c r="B29" s="57"/>
      <c r="C29" s="196" t="s">
        <v>265</v>
      </c>
      <c r="D29" s="127" t="s">
        <v>57</v>
      </c>
      <c r="E29" s="59" t="s">
        <v>36</v>
      </c>
      <c r="F29" s="59" t="s">
        <v>36</v>
      </c>
      <c r="G29" s="59" t="s">
        <v>37</v>
      </c>
      <c r="H29" s="59" t="s">
        <v>36</v>
      </c>
      <c r="I29" s="40">
        <v>51.0</v>
      </c>
      <c r="J29" s="59">
        <f t="shared" si="1"/>
        <v>78.46153846</v>
      </c>
      <c r="K29" s="59" t="str">
        <f t="shared" si="2"/>
        <v>Y</v>
      </c>
      <c r="L29" s="65"/>
      <c r="M29" s="65"/>
      <c r="N29" s="66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3.5" customHeight="1">
      <c r="A30" s="78">
        <v>12.0</v>
      </c>
      <c r="B30" s="57"/>
      <c r="C30" s="196" t="s">
        <v>266</v>
      </c>
      <c r="D30" s="127" t="s">
        <v>59</v>
      </c>
      <c r="E30" s="59" t="s">
        <v>37</v>
      </c>
      <c r="F30" s="59" t="s">
        <v>37</v>
      </c>
      <c r="G30" s="59" t="s">
        <v>36</v>
      </c>
      <c r="H30" s="59" t="s">
        <v>36</v>
      </c>
      <c r="I30" s="40">
        <v>46.0</v>
      </c>
      <c r="J30" s="59">
        <f t="shared" si="1"/>
        <v>70.76923077</v>
      </c>
      <c r="K30" s="59" t="str">
        <f t="shared" si="2"/>
        <v>Y</v>
      </c>
      <c r="L30" s="65"/>
      <c r="M30" s="65"/>
      <c r="N30" s="66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3.5" customHeight="1">
      <c r="A31" s="78">
        <v>13.0</v>
      </c>
      <c r="B31" s="57"/>
      <c r="C31" s="196" t="s">
        <v>267</v>
      </c>
      <c r="D31" s="127" t="s">
        <v>61</v>
      </c>
      <c r="E31" s="59" t="s">
        <v>36</v>
      </c>
      <c r="F31" s="59" t="s">
        <v>36</v>
      </c>
      <c r="G31" s="59" t="s">
        <v>36</v>
      </c>
      <c r="H31" s="59" t="s">
        <v>37</v>
      </c>
      <c r="I31" s="40">
        <v>52.0</v>
      </c>
      <c r="J31" s="59">
        <f t="shared" si="1"/>
        <v>80</v>
      </c>
      <c r="K31" s="59" t="str">
        <f t="shared" si="2"/>
        <v>Y</v>
      </c>
      <c r="L31" s="65"/>
      <c r="M31" s="65"/>
      <c r="N31" s="66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3.5" customHeight="1">
      <c r="A32" s="78">
        <v>14.0</v>
      </c>
      <c r="B32" s="57"/>
      <c r="C32" s="196" t="s">
        <v>268</v>
      </c>
      <c r="D32" s="127" t="s">
        <v>63</v>
      </c>
      <c r="E32" s="59" t="s">
        <v>36</v>
      </c>
      <c r="F32" s="59" t="s">
        <v>37</v>
      </c>
      <c r="G32" s="59" t="s">
        <v>36</v>
      </c>
      <c r="H32" s="59" t="s">
        <v>36</v>
      </c>
      <c r="I32" s="40">
        <v>49.0</v>
      </c>
      <c r="J32" s="59">
        <f t="shared" si="1"/>
        <v>75.38461538</v>
      </c>
      <c r="K32" s="59" t="str">
        <f t="shared" si="2"/>
        <v>Y</v>
      </c>
      <c r="L32" s="65"/>
      <c r="M32" s="65"/>
      <c r="N32" s="66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3.5" customHeight="1">
      <c r="A33" s="78">
        <v>15.0</v>
      </c>
      <c r="B33" s="57"/>
      <c r="C33" s="196" t="s">
        <v>269</v>
      </c>
      <c r="D33" s="127" t="s">
        <v>65</v>
      </c>
      <c r="E33" s="59" t="s">
        <v>36</v>
      </c>
      <c r="F33" s="59" t="s">
        <v>36</v>
      </c>
      <c r="G33" s="59" t="s">
        <v>37</v>
      </c>
      <c r="H33" s="59" t="s">
        <v>36</v>
      </c>
      <c r="I33" s="40">
        <v>47.0</v>
      </c>
      <c r="J33" s="59">
        <f t="shared" si="1"/>
        <v>72.30769231</v>
      </c>
      <c r="K33" s="59" t="str">
        <f t="shared" si="2"/>
        <v>Y</v>
      </c>
      <c r="L33" s="65"/>
      <c r="M33" s="65"/>
      <c r="N33" s="66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3.5" customHeight="1">
      <c r="A34" s="78">
        <v>16.0</v>
      </c>
      <c r="B34" s="57"/>
      <c r="C34" s="196" t="s">
        <v>270</v>
      </c>
      <c r="D34" s="127" t="s">
        <v>67</v>
      </c>
      <c r="E34" s="59" t="s">
        <v>37</v>
      </c>
      <c r="F34" s="59" t="s">
        <v>37</v>
      </c>
      <c r="G34" s="59" t="s">
        <v>36</v>
      </c>
      <c r="H34" s="59" t="s">
        <v>36</v>
      </c>
      <c r="I34" s="40">
        <v>48.0</v>
      </c>
      <c r="J34" s="59">
        <f t="shared" si="1"/>
        <v>73.84615385</v>
      </c>
      <c r="K34" s="59" t="str">
        <f t="shared" si="2"/>
        <v>Y</v>
      </c>
      <c r="L34" s="65"/>
      <c r="M34" s="65"/>
      <c r="N34" s="66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3.5" customHeight="1">
      <c r="A35" s="78">
        <v>17.0</v>
      </c>
      <c r="B35" s="57"/>
      <c r="C35" s="196" t="s">
        <v>271</v>
      </c>
      <c r="D35" s="127" t="s">
        <v>69</v>
      </c>
      <c r="E35" s="59" t="s">
        <v>36</v>
      </c>
      <c r="F35" s="59" t="s">
        <v>37</v>
      </c>
      <c r="G35" s="59" t="s">
        <v>37</v>
      </c>
      <c r="H35" s="59" t="s">
        <v>36</v>
      </c>
      <c r="I35" s="40">
        <v>40.0</v>
      </c>
      <c r="J35" s="59">
        <f t="shared" si="1"/>
        <v>61.53846154</v>
      </c>
      <c r="K35" s="59" t="str">
        <f t="shared" si="2"/>
        <v>Y</v>
      </c>
      <c r="L35" s="65"/>
      <c r="M35" s="65"/>
      <c r="N35" s="66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3.5" customHeight="1">
      <c r="A36" s="78">
        <v>18.0</v>
      </c>
      <c r="B36" s="57"/>
      <c r="C36" s="196" t="s">
        <v>272</v>
      </c>
      <c r="D36" s="127" t="s">
        <v>71</v>
      </c>
      <c r="E36" s="59" t="s">
        <v>37</v>
      </c>
      <c r="F36" s="59" t="s">
        <v>36</v>
      </c>
      <c r="G36" s="59" t="s">
        <v>37</v>
      </c>
      <c r="H36" s="59" t="s">
        <v>36</v>
      </c>
      <c r="I36" s="40">
        <v>42.0</v>
      </c>
      <c r="J36" s="59">
        <f t="shared" si="1"/>
        <v>64.61538462</v>
      </c>
      <c r="K36" s="59" t="str">
        <f t="shared" si="2"/>
        <v>Y</v>
      </c>
      <c r="L36" s="65"/>
      <c r="M36" s="65"/>
      <c r="N36" s="66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3.5" customHeight="1">
      <c r="A37" s="78">
        <v>19.0</v>
      </c>
      <c r="B37" s="57"/>
      <c r="C37" s="196" t="s">
        <v>273</v>
      </c>
      <c r="D37" s="127" t="s">
        <v>73</v>
      </c>
      <c r="E37" s="59" t="s">
        <v>36</v>
      </c>
      <c r="F37" s="59" t="s">
        <v>37</v>
      </c>
      <c r="G37" s="59" t="s">
        <v>36</v>
      </c>
      <c r="H37" s="59" t="s">
        <v>36</v>
      </c>
      <c r="I37" s="40">
        <v>43.0</v>
      </c>
      <c r="J37" s="59">
        <f t="shared" si="1"/>
        <v>66.15384615</v>
      </c>
      <c r="K37" s="59" t="str">
        <f t="shared" si="2"/>
        <v>Y</v>
      </c>
      <c r="L37" s="65"/>
      <c r="M37" s="65"/>
      <c r="N37" s="66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78">
        <v>20.0</v>
      </c>
      <c r="B38" s="57"/>
      <c r="C38" s="196" t="s">
        <v>274</v>
      </c>
      <c r="D38" s="127" t="s">
        <v>75</v>
      </c>
      <c r="E38" s="59" t="s">
        <v>37</v>
      </c>
      <c r="F38" s="59" t="s">
        <v>37</v>
      </c>
      <c r="G38" s="59" t="s">
        <v>36</v>
      </c>
      <c r="H38" s="59" t="s">
        <v>37</v>
      </c>
      <c r="I38" s="40">
        <v>46.0</v>
      </c>
      <c r="J38" s="59">
        <f t="shared" si="1"/>
        <v>70.76923077</v>
      </c>
      <c r="K38" s="59" t="str">
        <f t="shared" si="2"/>
        <v>Y</v>
      </c>
      <c r="L38" s="65"/>
      <c r="M38" s="65"/>
      <c r="N38" s="66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3.5" customHeight="1">
      <c r="A39" s="78">
        <v>21.0</v>
      </c>
      <c r="B39" s="57"/>
      <c r="C39" s="196" t="s">
        <v>275</v>
      </c>
      <c r="D39" s="127" t="s">
        <v>77</v>
      </c>
      <c r="E39" s="59" t="s">
        <v>36</v>
      </c>
      <c r="F39" s="59" t="s">
        <v>37</v>
      </c>
      <c r="G39" s="59" t="s">
        <v>36</v>
      </c>
      <c r="H39" s="59" t="s">
        <v>36</v>
      </c>
      <c r="I39" s="40">
        <v>45.0</v>
      </c>
      <c r="J39" s="59">
        <f t="shared" si="1"/>
        <v>69.23076923</v>
      </c>
      <c r="K39" s="59" t="str">
        <f t="shared" si="2"/>
        <v>Y</v>
      </c>
      <c r="L39" s="65"/>
      <c r="M39" s="65"/>
      <c r="N39" s="66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3.5" customHeight="1">
      <c r="A40" s="78">
        <v>22.0</v>
      </c>
      <c r="B40" s="57"/>
      <c r="C40" s="196" t="s">
        <v>276</v>
      </c>
      <c r="D40" s="127" t="s">
        <v>79</v>
      </c>
      <c r="E40" s="59" t="s">
        <v>36</v>
      </c>
      <c r="F40" s="59" t="s">
        <v>37</v>
      </c>
      <c r="G40" s="59" t="s">
        <v>36</v>
      </c>
      <c r="H40" s="59" t="s">
        <v>36</v>
      </c>
      <c r="I40" s="40">
        <v>48.0</v>
      </c>
      <c r="J40" s="59">
        <f t="shared" si="1"/>
        <v>73.84615385</v>
      </c>
      <c r="K40" s="59" t="str">
        <f t="shared" si="2"/>
        <v>Y</v>
      </c>
      <c r="L40" s="65"/>
      <c r="M40" s="65"/>
      <c r="N40" s="66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3.5" customHeight="1">
      <c r="A41" s="78">
        <v>23.0</v>
      </c>
      <c r="B41" s="57"/>
      <c r="C41" s="196" t="s">
        <v>277</v>
      </c>
      <c r="D41" s="127" t="s">
        <v>81</v>
      </c>
      <c r="E41" s="59" t="s">
        <v>37</v>
      </c>
      <c r="F41" s="59" t="s">
        <v>36</v>
      </c>
      <c r="G41" s="59" t="s">
        <v>36</v>
      </c>
      <c r="H41" s="59" t="s">
        <v>36</v>
      </c>
      <c r="I41" s="40">
        <v>40.0</v>
      </c>
      <c r="J41" s="59">
        <f t="shared" si="1"/>
        <v>61.53846154</v>
      </c>
      <c r="K41" s="59" t="str">
        <f t="shared" si="2"/>
        <v>Y</v>
      </c>
      <c r="L41" s="65"/>
      <c r="M41" s="65"/>
      <c r="N41" s="66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3.5" customHeight="1">
      <c r="A42" s="78">
        <v>24.0</v>
      </c>
      <c r="B42" s="57"/>
      <c r="C42" s="196" t="s">
        <v>278</v>
      </c>
      <c r="D42" s="127" t="s">
        <v>83</v>
      </c>
      <c r="E42" s="59" t="s">
        <v>36</v>
      </c>
      <c r="F42" s="59" t="s">
        <v>37</v>
      </c>
      <c r="G42" s="59" t="s">
        <v>36</v>
      </c>
      <c r="H42" s="59" t="s">
        <v>36</v>
      </c>
      <c r="I42" s="40">
        <v>29.0</v>
      </c>
      <c r="J42" s="59">
        <f t="shared" si="1"/>
        <v>44.61538462</v>
      </c>
      <c r="K42" s="59" t="str">
        <f t="shared" si="2"/>
        <v>N</v>
      </c>
      <c r="L42" s="65"/>
      <c r="M42" s="65"/>
      <c r="N42" s="66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3.5" customHeight="1">
      <c r="A43" s="78">
        <v>25.0</v>
      </c>
      <c r="B43" s="57"/>
      <c r="C43" s="196" t="s">
        <v>279</v>
      </c>
      <c r="D43" s="127" t="s">
        <v>85</v>
      </c>
      <c r="E43" s="59" t="s">
        <v>36</v>
      </c>
      <c r="F43" s="59" t="s">
        <v>37</v>
      </c>
      <c r="G43" s="59" t="s">
        <v>36</v>
      </c>
      <c r="H43" s="59" t="s">
        <v>37</v>
      </c>
      <c r="I43" s="40">
        <v>34.0</v>
      </c>
      <c r="J43" s="59">
        <f t="shared" si="1"/>
        <v>52.30769231</v>
      </c>
      <c r="K43" s="59" t="str">
        <f t="shared" si="2"/>
        <v>N</v>
      </c>
      <c r="L43" s="65"/>
      <c r="M43" s="65"/>
      <c r="N43" s="66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3.5" customHeight="1">
      <c r="A44" s="78">
        <v>26.0</v>
      </c>
      <c r="B44" s="57"/>
      <c r="C44" s="196" t="s">
        <v>280</v>
      </c>
      <c r="D44" s="127" t="s">
        <v>87</v>
      </c>
      <c r="E44" s="59" t="s">
        <v>36</v>
      </c>
      <c r="F44" s="59" t="s">
        <v>37</v>
      </c>
      <c r="G44" s="59" t="s">
        <v>36</v>
      </c>
      <c r="H44" s="59" t="s">
        <v>37</v>
      </c>
      <c r="I44" s="40">
        <v>38.0</v>
      </c>
      <c r="J44" s="59">
        <f t="shared" si="1"/>
        <v>58.46153846</v>
      </c>
      <c r="K44" s="59" t="str">
        <f t="shared" si="2"/>
        <v>N</v>
      </c>
      <c r="L44" s="65"/>
      <c r="M44" s="65"/>
      <c r="N44" s="66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78">
        <v>27.0</v>
      </c>
      <c r="B45" s="57"/>
      <c r="C45" s="196" t="s">
        <v>281</v>
      </c>
      <c r="D45" s="127" t="s">
        <v>89</v>
      </c>
      <c r="E45" s="59" t="s">
        <v>36</v>
      </c>
      <c r="F45" s="59" t="s">
        <v>37</v>
      </c>
      <c r="G45" s="59" t="s">
        <v>36</v>
      </c>
      <c r="H45" s="59" t="s">
        <v>36</v>
      </c>
      <c r="I45" s="40">
        <v>32.0</v>
      </c>
      <c r="J45" s="59">
        <f t="shared" si="1"/>
        <v>49.23076923</v>
      </c>
      <c r="K45" s="59" t="str">
        <f t="shared" si="2"/>
        <v>N</v>
      </c>
      <c r="L45" s="65"/>
      <c r="M45" s="65"/>
      <c r="N45" s="66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78">
        <v>28.0</v>
      </c>
      <c r="B46" s="57"/>
      <c r="C46" s="196" t="s">
        <v>282</v>
      </c>
      <c r="D46" s="127" t="s">
        <v>91</v>
      </c>
      <c r="E46" s="59" t="s">
        <v>36</v>
      </c>
      <c r="F46" s="59" t="s">
        <v>36</v>
      </c>
      <c r="G46" s="59" t="s">
        <v>36</v>
      </c>
      <c r="H46" s="59" t="s">
        <v>37</v>
      </c>
      <c r="I46" s="40">
        <v>37.0</v>
      </c>
      <c r="J46" s="59">
        <f t="shared" si="1"/>
        <v>56.92307692</v>
      </c>
      <c r="K46" s="59" t="str">
        <f t="shared" si="2"/>
        <v>N</v>
      </c>
      <c r="L46" s="65"/>
      <c r="M46" s="65"/>
      <c r="N46" s="66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3.5" customHeight="1">
      <c r="A47" s="78">
        <v>29.0</v>
      </c>
      <c r="B47" s="57"/>
      <c r="C47" s="196" t="s">
        <v>283</v>
      </c>
      <c r="D47" s="127" t="s">
        <v>93</v>
      </c>
      <c r="E47" s="59" t="s">
        <v>36</v>
      </c>
      <c r="F47" s="59" t="s">
        <v>37</v>
      </c>
      <c r="G47" s="59" t="s">
        <v>36</v>
      </c>
      <c r="H47" s="59" t="s">
        <v>37</v>
      </c>
      <c r="I47" s="40">
        <v>39.0</v>
      </c>
      <c r="J47" s="59">
        <f t="shared" si="1"/>
        <v>60</v>
      </c>
      <c r="K47" s="59" t="str">
        <f t="shared" si="2"/>
        <v>Y</v>
      </c>
      <c r="L47" s="65"/>
      <c r="M47" s="65"/>
      <c r="N47" s="66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3.5" customHeight="1">
      <c r="A48" s="78">
        <v>30.0</v>
      </c>
      <c r="B48" s="57"/>
      <c r="C48" s="196" t="s">
        <v>284</v>
      </c>
      <c r="D48" s="127" t="s">
        <v>95</v>
      </c>
      <c r="E48" s="59" t="s">
        <v>36</v>
      </c>
      <c r="F48" s="59" t="s">
        <v>37</v>
      </c>
      <c r="G48" s="59" t="s">
        <v>36</v>
      </c>
      <c r="H48" s="59" t="s">
        <v>36</v>
      </c>
      <c r="I48" s="40">
        <v>47.0</v>
      </c>
      <c r="J48" s="59">
        <f t="shared" si="1"/>
        <v>72.30769231</v>
      </c>
      <c r="K48" s="59" t="str">
        <f t="shared" si="2"/>
        <v>Y</v>
      </c>
      <c r="L48" s="65"/>
      <c r="M48" s="65"/>
      <c r="N48" s="66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3.5" customHeight="1">
      <c r="A49" s="78">
        <v>31.0</v>
      </c>
      <c r="B49" s="57"/>
      <c r="C49" s="196" t="s">
        <v>285</v>
      </c>
      <c r="D49" s="127" t="s">
        <v>97</v>
      </c>
      <c r="E49" s="59" t="s">
        <v>36</v>
      </c>
      <c r="F49" s="59" t="s">
        <v>36</v>
      </c>
      <c r="G49" s="59" t="s">
        <v>37</v>
      </c>
      <c r="H49" s="59" t="s">
        <v>37</v>
      </c>
      <c r="I49" s="40">
        <v>49.0</v>
      </c>
      <c r="J49" s="59">
        <f t="shared" si="1"/>
        <v>75.38461538</v>
      </c>
      <c r="K49" s="59" t="str">
        <f t="shared" si="2"/>
        <v>Y</v>
      </c>
      <c r="L49" s="65"/>
      <c r="M49" s="65"/>
      <c r="N49" s="66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3.5" customHeight="1">
      <c r="A50" s="78">
        <v>32.0</v>
      </c>
      <c r="B50" s="57"/>
      <c r="C50" s="196" t="s">
        <v>286</v>
      </c>
      <c r="D50" s="127" t="s">
        <v>99</v>
      </c>
      <c r="E50" s="59" t="s">
        <v>36</v>
      </c>
      <c r="F50" s="59" t="s">
        <v>37</v>
      </c>
      <c r="G50" s="59" t="s">
        <v>36</v>
      </c>
      <c r="H50" s="59" t="s">
        <v>36</v>
      </c>
      <c r="I50" s="40">
        <v>42.0</v>
      </c>
      <c r="J50" s="59">
        <f t="shared" si="1"/>
        <v>64.61538462</v>
      </c>
      <c r="K50" s="59" t="str">
        <f t="shared" si="2"/>
        <v>Y</v>
      </c>
      <c r="L50" s="65"/>
      <c r="M50" s="65"/>
      <c r="N50" s="66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3.5" customHeight="1">
      <c r="A51" s="78">
        <v>33.0</v>
      </c>
      <c r="B51" s="57"/>
      <c r="C51" s="196" t="s">
        <v>287</v>
      </c>
      <c r="D51" s="127" t="s">
        <v>101</v>
      </c>
      <c r="E51" s="59" t="s">
        <v>36</v>
      </c>
      <c r="F51" s="59" t="s">
        <v>37</v>
      </c>
      <c r="G51" s="59" t="s">
        <v>36</v>
      </c>
      <c r="H51" s="59" t="s">
        <v>37</v>
      </c>
      <c r="I51" s="40">
        <v>48.0</v>
      </c>
      <c r="J51" s="59">
        <f t="shared" si="1"/>
        <v>73.84615385</v>
      </c>
      <c r="K51" s="59" t="str">
        <f t="shared" si="2"/>
        <v>Y</v>
      </c>
      <c r="L51" s="65"/>
      <c r="M51" s="65"/>
      <c r="N51" s="66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3.5" customHeight="1">
      <c r="A52" s="78">
        <v>34.0</v>
      </c>
      <c r="B52" s="57"/>
      <c r="C52" s="196" t="s">
        <v>288</v>
      </c>
      <c r="D52" s="127" t="s">
        <v>103</v>
      </c>
      <c r="E52" s="59" t="s">
        <v>36</v>
      </c>
      <c r="F52" s="59" t="s">
        <v>37</v>
      </c>
      <c r="G52" s="59" t="s">
        <v>37</v>
      </c>
      <c r="H52" s="59" t="s">
        <v>37</v>
      </c>
      <c r="I52" s="40">
        <v>43.0</v>
      </c>
      <c r="J52" s="59">
        <f t="shared" si="1"/>
        <v>66.15384615</v>
      </c>
      <c r="K52" s="59" t="str">
        <f t="shared" si="2"/>
        <v>Y</v>
      </c>
      <c r="L52" s="65"/>
      <c r="M52" s="65"/>
      <c r="N52" s="66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15.5" customHeight="1">
      <c r="A53" s="67" t="s">
        <v>104</v>
      </c>
      <c r="B53" s="3"/>
      <c r="C53" s="67">
        <f>COUNTA(A19:A52)</f>
        <v>34</v>
      </c>
      <c r="D53" s="170"/>
      <c r="E53" s="40">
        <f t="shared" ref="E53:H53" si="3">COUNTIF(E19:E52,"Y")</f>
        <v>25</v>
      </c>
      <c r="F53" s="40">
        <f t="shared" si="3"/>
        <v>10</v>
      </c>
      <c r="G53" s="40">
        <f t="shared" si="3"/>
        <v>27</v>
      </c>
      <c r="H53" s="40">
        <f t="shared" si="3"/>
        <v>21</v>
      </c>
      <c r="I53" s="40"/>
      <c r="J53" s="40"/>
      <c r="K53" s="40">
        <f>COUNTIF(K19:K52,"Y")</f>
        <v>24</v>
      </c>
      <c r="L53" s="65"/>
      <c r="M53" s="65"/>
      <c r="N53" s="66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87.75" customHeight="1">
      <c r="A54" s="171" t="s">
        <v>105</v>
      </c>
      <c r="B54" s="172"/>
      <c r="C54" s="67" t="str">
        <f>'[1]CC1-CO-Attainment-correct'!C34</f>
        <v>#REF!</v>
      </c>
      <c r="D54" s="173" t="s">
        <v>106</v>
      </c>
      <c r="E54" s="40" t="str">
        <f>(E53/C54)*100</f>
        <v>#REF!</v>
      </c>
      <c r="F54" s="40" t="str">
        <f>(F53/C54)*100</f>
        <v>#REF!</v>
      </c>
      <c r="G54" s="40" t="str">
        <f>(G53/C54)*100</f>
        <v>#REF!</v>
      </c>
      <c r="H54" s="40" t="str">
        <f>(H53/C54)*100</f>
        <v>#REF!</v>
      </c>
      <c r="I54" s="40"/>
      <c r="J54" s="40"/>
      <c r="K54" s="40" t="str">
        <f>(K53/C54)*100</f>
        <v>#REF!</v>
      </c>
      <c r="L54" s="65"/>
      <c r="M54" s="65"/>
      <c r="N54" s="66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39.75" customHeight="1">
      <c r="A55" s="78"/>
      <c r="B55" s="57"/>
      <c r="C55" s="57"/>
      <c r="D55" s="174"/>
      <c r="E55" s="176" t="str">
        <f t="shared" ref="E55:K55" si="4">IF(E54&lt;=0,"",IF((E54&gt;=60),"Attained","Not-Attained"))</f>
        <v>#REF!</v>
      </c>
      <c r="F55" s="176" t="str">
        <f t="shared" si="4"/>
        <v>#REF!</v>
      </c>
      <c r="G55" s="176" t="str">
        <f t="shared" si="4"/>
        <v>#REF!</v>
      </c>
      <c r="H55" s="176" t="str">
        <f t="shared" si="4"/>
        <v>#REF!</v>
      </c>
      <c r="I55" s="40" t="str">
        <f t="shared" si="4"/>
        <v/>
      </c>
      <c r="J55" s="40" t="str">
        <f t="shared" si="4"/>
        <v/>
      </c>
      <c r="K55" s="40" t="str">
        <f t="shared" si="4"/>
        <v>#REF!</v>
      </c>
      <c r="L55" s="65"/>
      <c r="M55" s="65"/>
      <c r="N55" s="66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0" customHeight="1">
      <c r="A56" s="78"/>
      <c r="B56" s="57"/>
      <c r="C56" s="57"/>
      <c r="D56" s="174"/>
      <c r="E56" s="40"/>
      <c r="F56" s="40"/>
      <c r="G56" s="40"/>
      <c r="H56" s="40"/>
      <c r="I56" s="40"/>
      <c r="J56" s="40"/>
      <c r="K56" s="40"/>
      <c r="L56" s="65"/>
      <c r="M56" s="65"/>
      <c r="N56" s="66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0" customHeight="1">
      <c r="A57" s="78"/>
      <c r="B57" s="57"/>
      <c r="C57" s="57"/>
      <c r="D57" s="174"/>
      <c r="E57" s="175">
        <v>0.0</v>
      </c>
      <c r="F57" s="175">
        <v>3.0</v>
      </c>
      <c r="G57" s="175">
        <v>3.0</v>
      </c>
      <c r="H57" s="175">
        <v>2.0</v>
      </c>
      <c r="I57" s="40"/>
      <c r="J57" s="40"/>
      <c r="K57" s="175">
        <v>1.0</v>
      </c>
      <c r="L57" s="76"/>
      <c r="M57" s="76"/>
      <c r="N57" s="77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0" customHeight="1">
      <c r="A58" s="78"/>
      <c r="B58" s="57"/>
      <c r="C58" s="57"/>
      <c r="D58" s="69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0" customHeight="1">
      <c r="A59" s="78"/>
      <c r="B59" s="57"/>
      <c r="C59" s="57"/>
      <c r="D59" s="69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0" customHeight="1">
      <c r="A60" s="78"/>
      <c r="B60" s="57"/>
      <c r="C60" s="57"/>
      <c r="D60" s="69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0" customHeight="1">
      <c r="A61" s="78"/>
      <c r="B61" s="57"/>
      <c r="C61" s="57"/>
      <c r="D61" s="69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0" customHeight="1">
      <c r="A62" s="78"/>
      <c r="B62" s="57"/>
      <c r="C62" s="57"/>
      <c r="D62" s="79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0" customHeight="1">
      <c r="A63" s="78"/>
      <c r="B63" s="57"/>
      <c r="C63" s="57"/>
      <c r="D63" s="69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0" customHeight="1">
      <c r="A64" s="78"/>
      <c r="B64" s="57"/>
      <c r="C64" s="57"/>
      <c r="D64" s="69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0" customHeight="1">
      <c r="A65" s="78"/>
      <c r="B65" s="57"/>
      <c r="C65" s="57"/>
      <c r="D65" s="69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3.5" customHeight="1">
      <c r="A66" s="78"/>
      <c r="B66" s="80"/>
      <c r="C66" s="80"/>
      <c r="D66" s="80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3.5" customHeight="1">
      <c r="A67" s="78"/>
      <c r="B67" s="80"/>
      <c r="C67" s="80"/>
      <c r="D67" s="80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3.5" customHeight="1">
      <c r="A68" s="78"/>
      <c r="B68" s="80"/>
      <c r="C68" s="80"/>
      <c r="D68" s="80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3.5" customHeight="1">
      <c r="A69" s="78"/>
      <c r="B69" s="80"/>
      <c r="C69" s="80"/>
      <c r="D69" s="80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3.5" customHeight="1">
      <c r="A70" s="78"/>
      <c r="B70" s="80"/>
      <c r="C70" s="80"/>
      <c r="D70" s="80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3.5" customHeight="1">
      <c r="A71" s="78"/>
      <c r="B71" s="80"/>
      <c r="C71" s="80"/>
      <c r="D71" s="80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3.5" customHeight="1">
      <c r="A72" s="78"/>
      <c r="B72" s="80"/>
      <c r="C72" s="80"/>
      <c r="D72" s="80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3.5" customHeight="1">
      <c r="A73" s="78"/>
      <c r="B73" s="80"/>
      <c r="C73" s="80"/>
      <c r="D73" s="80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3.5" customHeight="1">
      <c r="A74" s="78"/>
      <c r="B74" s="80"/>
      <c r="C74" s="80"/>
      <c r="D74" s="80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3.5" customHeight="1">
      <c r="A75" s="78"/>
      <c r="B75" s="80"/>
      <c r="C75" s="80"/>
      <c r="D75" s="80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3.5" customHeight="1">
      <c r="A76" s="78"/>
      <c r="B76" s="80"/>
      <c r="C76" s="80"/>
      <c r="D76" s="80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3.5" customHeight="1">
      <c r="A77" s="78"/>
      <c r="B77" s="80"/>
      <c r="C77" s="80"/>
      <c r="D77" s="80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3.5" customHeight="1">
      <c r="A78" s="78"/>
      <c r="B78" s="80"/>
      <c r="C78" s="80"/>
      <c r="D78" s="80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3.5" customHeight="1">
      <c r="A79" s="78"/>
      <c r="B79" s="80"/>
      <c r="C79" s="80"/>
      <c r="D79" s="80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3.5" customHeight="1">
      <c r="A80" s="78"/>
      <c r="B80" s="80"/>
      <c r="C80" s="80"/>
      <c r="D80" s="80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3.5" customHeight="1">
      <c r="A81" s="78"/>
      <c r="B81" s="80"/>
      <c r="C81" s="80"/>
      <c r="D81" s="80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3.5" customHeight="1">
      <c r="A82" s="78"/>
      <c r="B82" s="80"/>
      <c r="C82" s="80"/>
      <c r="D82" s="80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3.5" customHeight="1">
      <c r="A83" s="78"/>
      <c r="B83" s="80"/>
      <c r="C83" s="80"/>
      <c r="D83" s="80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3.5" customHeight="1">
      <c r="A84" s="78"/>
      <c r="B84" s="80"/>
      <c r="C84" s="80"/>
      <c r="D84" s="80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3.5" customHeight="1">
      <c r="A85" s="78"/>
      <c r="B85" s="80"/>
      <c r="C85" s="80"/>
      <c r="D85" s="80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3.5" customHeight="1">
      <c r="A86" s="78"/>
      <c r="B86" s="80"/>
      <c r="C86" s="80"/>
      <c r="D86" s="80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3.5" customHeight="1">
      <c r="A87" s="78"/>
      <c r="B87" s="80"/>
      <c r="C87" s="80"/>
      <c r="D87" s="80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3.5" customHeight="1">
      <c r="A88" s="78"/>
      <c r="B88" s="80"/>
      <c r="C88" s="80"/>
      <c r="D88" s="80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3.5" customHeight="1">
      <c r="A89" s="78"/>
      <c r="B89" s="80"/>
      <c r="C89" s="80"/>
      <c r="D89" s="80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3.5" customHeight="1">
      <c r="A90" s="78"/>
      <c r="B90" s="80"/>
      <c r="C90" s="80"/>
      <c r="D90" s="80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3.5" customHeight="1">
      <c r="A91" s="78"/>
      <c r="B91" s="80"/>
      <c r="C91" s="80"/>
      <c r="D91" s="80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3.5" customHeight="1">
      <c r="A92" s="78"/>
      <c r="B92" s="80"/>
      <c r="C92" s="80"/>
      <c r="D92" s="80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3.5" customHeight="1">
      <c r="A93" s="78"/>
      <c r="B93" s="80"/>
      <c r="C93" s="80"/>
      <c r="D93" s="80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3.5" customHeight="1">
      <c r="A94" s="78"/>
      <c r="B94" s="80"/>
      <c r="C94" s="80"/>
      <c r="D94" s="80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3.5" customHeight="1">
      <c r="A95" s="78"/>
      <c r="B95" s="80"/>
      <c r="C95" s="80"/>
      <c r="D95" s="80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3.5" customHeight="1">
      <c r="A96" s="78"/>
      <c r="B96" s="80"/>
      <c r="C96" s="80"/>
      <c r="D96" s="80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3.5" customHeight="1">
      <c r="A97" s="78"/>
      <c r="B97" s="80"/>
      <c r="C97" s="80"/>
      <c r="D97" s="80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3.5" customHeight="1">
      <c r="A98" s="78"/>
      <c r="B98" s="80"/>
      <c r="C98" s="80"/>
      <c r="D98" s="80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3.5" customHeight="1">
      <c r="A99" s="78"/>
      <c r="B99" s="80"/>
      <c r="C99" s="80"/>
      <c r="D99" s="80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3.5" customHeight="1">
      <c r="A100" s="78"/>
      <c r="B100" s="80"/>
      <c r="C100" s="80"/>
      <c r="D100" s="80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3.5" customHeight="1">
      <c r="A101" s="78"/>
      <c r="B101" s="80"/>
      <c r="C101" s="80"/>
      <c r="D101" s="80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3.5" customHeight="1">
      <c r="A102" s="78"/>
      <c r="B102" s="80"/>
      <c r="C102" s="80"/>
      <c r="D102" s="80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3.5" customHeight="1">
      <c r="A103" s="78"/>
      <c r="B103" s="80"/>
      <c r="C103" s="80"/>
      <c r="D103" s="80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3.5" customHeight="1">
      <c r="A104" s="78"/>
      <c r="B104" s="80"/>
      <c r="C104" s="80"/>
      <c r="D104" s="80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3.5" customHeight="1">
      <c r="A105" s="78"/>
      <c r="B105" s="80"/>
      <c r="C105" s="80"/>
      <c r="D105" s="80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3.5" customHeight="1">
      <c r="A106" s="78"/>
      <c r="B106" s="80"/>
      <c r="C106" s="80"/>
      <c r="D106" s="80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3.5" customHeight="1">
      <c r="A107" s="78"/>
      <c r="B107" s="80"/>
      <c r="C107" s="80"/>
      <c r="D107" s="80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3.5" customHeight="1">
      <c r="A108" s="78"/>
      <c r="B108" s="80"/>
      <c r="C108" s="80"/>
      <c r="D108" s="80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3.5" customHeight="1">
      <c r="A109" s="78"/>
      <c r="B109" s="80"/>
      <c r="C109" s="80"/>
      <c r="D109" s="80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3.5" customHeight="1">
      <c r="A110" s="78"/>
      <c r="B110" s="80"/>
      <c r="C110" s="80"/>
      <c r="D110" s="80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3.5" customHeight="1">
      <c r="A111" s="78"/>
      <c r="B111" s="80"/>
      <c r="C111" s="80"/>
      <c r="D111" s="80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0" customHeight="1">
      <c r="A112" s="78"/>
      <c r="B112" s="80"/>
      <c r="C112" s="80"/>
      <c r="D112" s="80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0" customHeight="1">
      <c r="A113" s="78"/>
      <c r="B113" s="80"/>
      <c r="C113" s="80"/>
      <c r="D113" s="80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0" customHeight="1">
      <c r="A114" s="78"/>
      <c r="B114" s="80"/>
      <c r="C114" s="80"/>
      <c r="D114" s="80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0" customHeight="1">
      <c r="A115" s="78"/>
      <c r="B115" s="80"/>
      <c r="C115" s="80"/>
      <c r="D115" s="80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0" customHeight="1">
      <c r="A116" s="78"/>
      <c r="B116" s="80"/>
      <c r="C116" s="80"/>
      <c r="D116" s="80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0" customHeight="1">
      <c r="A117" s="78"/>
      <c r="B117" s="80"/>
      <c r="C117" s="80"/>
      <c r="D117" s="80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0" customHeight="1">
      <c r="A118" s="78"/>
      <c r="B118" s="80"/>
      <c r="C118" s="80"/>
      <c r="D118" s="80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0" customHeight="1">
      <c r="A119" s="78"/>
      <c r="B119" s="80"/>
      <c r="C119" s="80"/>
      <c r="D119" s="80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0" customHeight="1">
      <c r="A120" s="78"/>
      <c r="B120" s="80"/>
      <c r="C120" s="80"/>
      <c r="D120" s="80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0" customHeight="1">
      <c r="A121" s="78"/>
      <c r="B121" s="80"/>
      <c r="C121" s="80"/>
      <c r="D121" s="80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0" customHeight="1">
      <c r="A122" s="78"/>
      <c r="B122" s="80"/>
      <c r="C122" s="80"/>
      <c r="D122" s="80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0" customHeight="1">
      <c r="A123" s="78"/>
      <c r="B123" s="80"/>
      <c r="C123" s="80"/>
      <c r="D123" s="80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0" customHeight="1">
      <c r="A124" s="78"/>
      <c r="B124" s="80"/>
      <c r="C124" s="80"/>
      <c r="D124" s="80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0" customHeight="1">
      <c r="A125" s="78"/>
      <c r="B125" s="80"/>
      <c r="C125" s="80"/>
      <c r="D125" s="80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0" customHeight="1">
      <c r="A126" s="78"/>
      <c r="B126" s="80"/>
      <c r="C126" s="80"/>
      <c r="D126" s="80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0" customHeight="1">
      <c r="A127" s="78"/>
      <c r="B127" s="80"/>
      <c r="C127" s="80"/>
      <c r="D127" s="80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0" customHeight="1">
      <c r="A128" s="78"/>
      <c r="B128" s="80"/>
      <c r="C128" s="80"/>
      <c r="D128" s="80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0" customHeight="1">
      <c r="A129" s="78"/>
      <c r="B129" s="80"/>
      <c r="C129" s="80"/>
      <c r="D129" s="80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3.5" customHeight="1">
      <c r="A130" s="78"/>
      <c r="B130" s="80"/>
      <c r="C130" s="80"/>
      <c r="D130" s="80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3.5" customHeight="1">
      <c r="A131" s="81"/>
      <c r="B131" s="82"/>
      <c r="C131" s="82"/>
      <c r="D131" s="83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3.5" customHeight="1">
      <c r="A132" s="81"/>
      <c r="B132" s="82"/>
      <c r="C132" s="82"/>
      <c r="D132" s="83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3.5" customHeight="1">
      <c r="A133" s="81"/>
      <c r="B133" s="82"/>
      <c r="C133" s="82"/>
      <c r="D133" s="83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3.5" customHeight="1">
      <c r="A134" s="81"/>
      <c r="B134" s="82"/>
      <c r="C134" s="82"/>
      <c r="D134" s="83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3.5" customHeight="1">
      <c r="A135" s="81"/>
      <c r="B135" s="82"/>
      <c r="C135" s="82"/>
      <c r="D135" s="83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3.5" customHeight="1">
      <c r="A136" s="81"/>
      <c r="B136" s="82"/>
      <c r="C136" s="82"/>
      <c r="D136" s="84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3.5" customHeight="1">
      <c r="A137" s="81"/>
      <c r="B137" s="82"/>
      <c r="C137" s="82"/>
      <c r="D137" s="83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3.5" customHeight="1">
      <c r="A138" s="81"/>
      <c r="B138" s="82"/>
      <c r="C138" s="82"/>
      <c r="D138" s="83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3.5" customHeight="1">
      <c r="A139" s="81"/>
      <c r="B139" s="82"/>
      <c r="C139" s="82"/>
      <c r="D139" s="84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3.5" customHeight="1">
      <c r="A140" s="81"/>
      <c r="B140" s="82"/>
      <c r="C140" s="82"/>
      <c r="D140" s="83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3.5" customHeight="1">
      <c r="A141" s="81"/>
      <c r="B141" s="82"/>
      <c r="C141" s="82"/>
      <c r="D141" s="84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3.5" customHeight="1">
      <c r="A142" s="81"/>
      <c r="B142" s="82"/>
      <c r="C142" s="82"/>
      <c r="D142" s="84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3.5" customHeight="1">
      <c r="A143" s="81"/>
      <c r="B143" s="85"/>
      <c r="C143" s="85"/>
      <c r="D143" s="86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3.5" customHeight="1">
      <c r="A144" s="81"/>
      <c r="B144" s="82"/>
      <c r="C144" s="82"/>
      <c r="D144" s="83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3.5" customHeight="1">
      <c r="A145" s="81"/>
      <c r="B145" s="82"/>
      <c r="C145" s="82"/>
      <c r="D145" s="83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3.5" customHeight="1">
      <c r="A146" s="81"/>
      <c r="B146" s="82"/>
      <c r="C146" s="82"/>
      <c r="D146" s="83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3.5" customHeight="1">
      <c r="A147" s="81"/>
      <c r="B147" s="82"/>
      <c r="C147" s="82"/>
      <c r="D147" s="83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3.5" customHeight="1">
      <c r="A148" s="81"/>
      <c r="B148" s="82"/>
      <c r="C148" s="82"/>
      <c r="D148" s="83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3.5" customHeight="1">
      <c r="A149" s="81"/>
      <c r="B149" s="82"/>
      <c r="C149" s="82"/>
      <c r="D149" s="83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3.5" customHeight="1">
      <c r="A150" s="81"/>
      <c r="B150" s="82"/>
      <c r="C150" s="82"/>
      <c r="D150" s="84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3.5" customHeight="1">
      <c r="A151" s="81"/>
      <c r="B151" s="82"/>
      <c r="C151" s="82"/>
      <c r="D151" s="83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3.5" customHeight="1">
      <c r="A152" s="81"/>
      <c r="B152" s="82"/>
      <c r="C152" s="82"/>
      <c r="D152" s="83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3.5" customHeight="1">
      <c r="A153" s="81"/>
      <c r="B153" s="82"/>
      <c r="C153" s="82"/>
      <c r="D153" s="83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3.5" customHeight="1">
      <c r="A154" s="81"/>
      <c r="B154" s="82"/>
      <c r="C154" s="82"/>
      <c r="D154" s="84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3.5" customHeight="1">
      <c r="A155" s="87"/>
      <c r="B155" s="88"/>
      <c r="C155" s="89"/>
      <c r="D155" s="90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3.5" customHeight="1">
      <c r="A156" s="87"/>
      <c r="B156" s="88"/>
      <c r="C156" s="89"/>
      <c r="D156" s="90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3.5" customHeight="1">
      <c r="A157" s="87"/>
      <c r="B157" s="88"/>
      <c r="C157" s="89"/>
      <c r="D157" s="90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3.5" customHeight="1">
      <c r="A158" s="87"/>
      <c r="B158" s="88"/>
      <c r="C158" s="89"/>
      <c r="D158" s="90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3.5" customHeight="1">
      <c r="A159" s="87"/>
      <c r="B159" s="88"/>
      <c r="C159" s="89"/>
      <c r="D159" s="90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3.5" customHeight="1">
      <c r="A160" s="87"/>
      <c r="B160" s="88"/>
      <c r="C160" s="89"/>
      <c r="D160" s="90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3.5" customHeight="1">
      <c r="A161" s="87"/>
      <c r="B161" s="88"/>
      <c r="C161" s="89"/>
      <c r="D161" s="90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3.5" customHeight="1">
      <c r="A162" s="87"/>
      <c r="B162" s="88"/>
      <c r="C162" s="89"/>
      <c r="D162" s="90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3.5" customHeight="1">
      <c r="A163" s="87"/>
      <c r="B163" s="88"/>
      <c r="C163" s="89"/>
      <c r="D163" s="90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3.5" customHeight="1">
      <c r="A164" s="87"/>
      <c r="B164" s="88"/>
      <c r="C164" s="89"/>
      <c r="D164" s="90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3.5" customHeight="1">
      <c r="A165" s="87"/>
      <c r="B165" s="88"/>
      <c r="C165" s="91"/>
      <c r="D165" s="92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3.5" customHeight="1">
      <c r="A166" s="87"/>
      <c r="B166" s="88"/>
      <c r="C166" s="91"/>
      <c r="D166" s="92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3.5" customHeight="1">
      <c r="A167" s="87"/>
      <c r="B167" s="88"/>
      <c r="C167" s="91"/>
      <c r="D167" s="92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3.5" customHeight="1">
      <c r="A168" s="87"/>
      <c r="B168" s="88"/>
      <c r="C168" s="91"/>
      <c r="D168" s="92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3.5" customHeight="1">
      <c r="A169" s="87">
        <v>146.0</v>
      </c>
      <c r="B169" s="88"/>
      <c r="C169" s="91"/>
      <c r="D169" s="92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3.5" customHeight="1">
      <c r="A170" s="87">
        <v>147.0</v>
      </c>
      <c r="B170" s="88"/>
      <c r="C170" s="91"/>
      <c r="D170" s="92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3.5" customHeight="1">
      <c r="A171" s="87">
        <v>148.0</v>
      </c>
      <c r="B171" s="88"/>
      <c r="C171" s="91"/>
      <c r="D171" s="92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3.5" customHeight="1">
      <c r="A172" s="87">
        <v>149.0</v>
      </c>
      <c r="B172" s="88"/>
      <c r="C172" s="91"/>
      <c r="D172" s="92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3.5" customHeight="1">
      <c r="A173" s="87">
        <v>150.0</v>
      </c>
      <c r="B173" s="88"/>
      <c r="C173" s="91"/>
      <c r="D173" s="92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3.5" customHeight="1">
      <c r="A174" s="87">
        <v>151.0</v>
      </c>
      <c r="B174" s="93"/>
      <c r="C174" s="91"/>
      <c r="D174" s="92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3.5" customHeight="1">
      <c r="A175" s="87">
        <v>152.0</v>
      </c>
      <c r="B175" s="88"/>
      <c r="C175" s="91"/>
      <c r="D175" s="92"/>
      <c r="E175" s="33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6.5" customHeight="1">
      <c r="A176" s="87">
        <v>153.0</v>
      </c>
      <c r="B176" s="88"/>
      <c r="C176" s="91"/>
      <c r="D176" s="92"/>
      <c r="E176" s="33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80.25" customHeight="1">
      <c r="A177" s="94"/>
      <c r="B177" s="95" t="s">
        <v>104</v>
      </c>
      <c r="C177" s="75"/>
      <c r="D177" s="67">
        <f>COUNTA(D19:D176)</f>
        <v>35</v>
      </c>
      <c r="E177" s="96" t="s">
        <v>107</v>
      </c>
      <c r="F177" s="97" t="str">
        <f>COUNTIF(#REF!,"3")</f>
        <v>#REF!</v>
      </c>
      <c r="G177" s="97" t="s">
        <v>108</v>
      </c>
      <c r="H177" s="96" t="str">
        <f>COUNTIF(#REF!,"2")</f>
        <v>#REF!</v>
      </c>
      <c r="I177" s="97" t="s">
        <v>109</v>
      </c>
      <c r="J177" s="96" t="str">
        <f>COUNTIF(#REF!,"1")</f>
        <v>#REF!</v>
      </c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</row>
    <row r="178" ht="75.75" customHeight="1">
      <c r="A178" s="98"/>
      <c r="B178" s="67" t="s">
        <v>105</v>
      </c>
      <c r="C178" s="3"/>
      <c r="D178" s="67" t="str">
        <f>COUNTIF(#REF!,"&gt;0")</f>
        <v>#REF!</v>
      </c>
      <c r="E178" s="99" t="s">
        <v>106</v>
      </c>
      <c r="F178" s="100" t="str">
        <f>F177/D178*100</f>
        <v>#REF!</v>
      </c>
      <c r="G178" s="101" t="s">
        <v>110</v>
      </c>
      <c r="H178" s="100" t="str">
        <f>H177/D178*100</f>
        <v>#REF!</v>
      </c>
      <c r="I178" s="101" t="s">
        <v>111</v>
      </c>
      <c r="J178" s="100" t="str">
        <f>J177/D178*100</f>
        <v>#REF!</v>
      </c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21.0" customHeight="1">
      <c r="A179" s="1"/>
      <c r="B179" s="1"/>
      <c r="C179" s="33"/>
      <c r="D179" s="102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3.5" customHeight="1">
      <c r="A180" s="1"/>
      <c r="B180" s="1"/>
      <c r="C180" s="33"/>
      <c r="D180" s="102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3.5" customHeight="1">
      <c r="A181" s="1"/>
      <c r="B181" s="1"/>
      <c r="C181" s="33"/>
      <c r="D181" s="102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3.5" customHeight="1">
      <c r="A182" s="1"/>
      <c r="B182" s="1"/>
      <c r="C182" s="33"/>
      <c r="D182" s="102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3.5" customHeight="1">
      <c r="A183" s="1"/>
      <c r="B183" s="1"/>
      <c r="C183" s="33"/>
      <c r="D183" s="102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3.5" customHeight="1">
      <c r="A184" s="1"/>
      <c r="B184" s="1"/>
      <c r="C184" s="33"/>
      <c r="D184" s="102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3.5" customHeight="1">
      <c r="A185" s="1"/>
      <c r="B185" s="1"/>
      <c r="C185" s="33"/>
      <c r="D185" s="102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3.5" customHeight="1">
      <c r="A186" s="1"/>
      <c r="B186" s="1"/>
      <c r="C186" s="33"/>
      <c r="D186" s="102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3.5" customHeight="1">
      <c r="A187" s="1"/>
      <c r="B187" s="1"/>
      <c r="C187" s="33"/>
      <c r="D187" s="102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3.5" customHeight="1">
      <c r="A188" s="1"/>
      <c r="B188" s="1"/>
      <c r="C188" s="33"/>
      <c r="D188" s="102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3.5" customHeight="1">
      <c r="A189" s="1"/>
      <c r="B189" s="1"/>
      <c r="C189" s="33"/>
      <c r="D189" s="102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3.5" customHeight="1">
      <c r="A190" s="1"/>
      <c r="B190" s="1"/>
      <c r="C190" s="33"/>
      <c r="D190" s="102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3.5" customHeight="1">
      <c r="A191" s="1"/>
      <c r="B191" s="1"/>
      <c r="C191" s="33"/>
      <c r="D191" s="102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3.5" customHeight="1">
      <c r="A192" s="1"/>
      <c r="B192" s="1"/>
      <c r="C192" s="33"/>
      <c r="D192" s="102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3.5" customHeight="1">
      <c r="A193" s="1"/>
      <c r="B193" s="1"/>
      <c r="C193" s="33"/>
      <c r="D193" s="102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3.5" customHeight="1">
      <c r="A194" s="1"/>
      <c r="B194" s="1"/>
      <c r="C194" s="33"/>
      <c r="D194" s="102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3.5" customHeight="1">
      <c r="A195" s="1"/>
      <c r="B195" s="1"/>
      <c r="C195" s="33"/>
      <c r="D195" s="102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3.5" customHeight="1">
      <c r="A196" s="1"/>
      <c r="B196" s="1"/>
      <c r="C196" s="33"/>
      <c r="D196" s="102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3.5" customHeight="1">
      <c r="A197" s="1"/>
      <c r="B197" s="1"/>
      <c r="C197" s="33"/>
      <c r="D197" s="102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3.5" customHeight="1">
      <c r="A198" s="1"/>
      <c r="B198" s="1"/>
      <c r="C198" s="33"/>
      <c r="D198" s="102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3.5" customHeight="1">
      <c r="A199" s="1"/>
      <c r="B199" s="1"/>
      <c r="C199" s="33"/>
      <c r="D199" s="102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3.5" customHeight="1">
      <c r="A200" s="1"/>
      <c r="B200" s="1"/>
      <c r="C200" s="33"/>
      <c r="D200" s="102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3.5" customHeight="1">
      <c r="A201" s="1"/>
      <c r="B201" s="1"/>
      <c r="C201" s="33"/>
      <c r="D201" s="102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3.5" customHeight="1">
      <c r="A202" s="1"/>
      <c r="B202" s="1"/>
      <c r="C202" s="33"/>
      <c r="D202" s="102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3.5" customHeight="1">
      <c r="A203" s="1"/>
      <c r="B203" s="1"/>
      <c r="C203" s="33"/>
      <c r="D203" s="102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3.5" customHeight="1">
      <c r="A204" s="1"/>
      <c r="B204" s="1"/>
      <c r="C204" s="33"/>
      <c r="D204" s="102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3.5" customHeight="1">
      <c r="A205" s="1"/>
      <c r="B205" s="1"/>
      <c r="C205" s="33"/>
      <c r="D205" s="102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3.5" customHeight="1">
      <c r="A206" s="1"/>
      <c r="B206" s="1"/>
      <c r="C206" s="33"/>
      <c r="D206" s="102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3.5" customHeight="1">
      <c r="A207" s="1"/>
      <c r="B207" s="1"/>
      <c r="C207" s="33"/>
      <c r="D207" s="102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3.5" customHeight="1">
      <c r="A208" s="1"/>
      <c r="B208" s="1"/>
      <c r="C208" s="33"/>
      <c r="D208" s="102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3.5" customHeight="1">
      <c r="A209" s="1"/>
      <c r="B209" s="1"/>
      <c r="C209" s="33"/>
      <c r="D209" s="102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3.5" customHeight="1">
      <c r="A210" s="1"/>
      <c r="B210" s="1"/>
      <c r="C210" s="33"/>
      <c r="D210" s="102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3.5" customHeight="1">
      <c r="A211" s="1"/>
      <c r="B211" s="1"/>
      <c r="C211" s="33"/>
      <c r="D211" s="102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3.5" customHeight="1">
      <c r="A212" s="1"/>
      <c r="B212" s="1"/>
      <c r="C212" s="33"/>
      <c r="D212" s="102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3.5" customHeight="1">
      <c r="A213" s="1"/>
      <c r="B213" s="1"/>
      <c r="C213" s="33"/>
      <c r="D213" s="102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3.5" customHeight="1">
      <c r="A214" s="1"/>
      <c r="B214" s="1"/>
      <c r="C214" s="33"/>
      <c r="D214" s="102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3.5" customHeight="1">
      <c r="A215" s="1"/>
      <c r="B215" s="1"/>
      <c r="C215" s="33"/>
      <c r="D215" s="102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3.5" customHeight="1">
      <c r="A216" s="1"/>
      <c r="B216" s="1"/>
      <c r="C216" s="33"/>
      <c r="D216" s="102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3.5" customHeight="1">
      <c r="A217" s="1"/>
      <c r="B217" s="1"/>
      <c r="C217" s="33"/>
      <c r="D217" s="102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3.5" customHeight="1">
      <c r="A218" s="1"/>
      <c r="B218" s="1"/>
      <c r="C218" s="33"/>
      <c r="D218" s="102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3.5" customHeight="1">
      <c r="A219" s="1"/>
      <c r="B219" s="1"/>
      <c r="C219" s="33"/>
      <c r="D219" s="102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3.5" customHeight="1">
      <c r="A220" s="1"/>
      <c r="B220" s="1"/>
      <c r="C220" s="33"/>
      <c r="D220" s="102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3.5" customHeight="1">
      <c r="A221" s="1"/>
      <c r="B221" s="1"/>
      <c r="C221" s="33"/>
      <c r="D221" s="102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3.5" customHeight="1">
      <c r="A222" s="1"/>
      <c r="B222" s="1"/>
      <c r="C222" s="33"/>
      <c r="D222" s="102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3.5" customHeight="1">
      <c r="A223" s="1"/>
      <c r="B223" s="1"/>
      <c r="C223" s="33"/>
      <c r="D223" s="102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3.5" customHeight="1">
      <c r="A224" s="1"/>
      <c r="B224" s="1"/>
      <c r="C224" s="33"/>
      <c r="D224" s="102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3.5" customHeight="1">
      <c r="A225" s="1"/>
      <c r="B225" s="1"/>
      <c r="C225" s="33"/>
      <c r="D225" s="102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3.5" customHeight="1">
      <c r="A226" s="1"/>
      <c r="B226" s="1"/>
      <c r="C226" s="33"/>
      <c r="D226" s="102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3.5" customHeight="1">
      <c r="A227" s="1"/>
      <c r="B227" s="1"/>
      <c r="C227" s="33"/>
      <c r="D227" s="102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3.5" customHeight="1">
      <c r="A228" s="1"/>
      <c r="B228" s="1"/>
      <c r="C228" s="33"/>
      <c r="D228" s="102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3.5" customHeight="1">
      <c r="A229" s="1"/>
      <c r="B229" s="1"/>
      <c r="C229" s="33"/>
      <c r="D229" s="102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3.5" customHeight="1">
      <c r="A230" s="1"/>
      <c r="B230" s="1"/>
      <c r="C230" s="33"/>
      <c r="D230" s="102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3.5" customHeight="1">
      <c r="A231" s="1"/>
      <c r="B231" s="1"/>
      <c r="C231" s="33"/>
      <c r="D231" s="102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3.5" customHeight="1">
      <c r="A232" s="1"/>
      <c r="B232" s="1"/>
      <c r="C232" s="33"/>
      <c r="D232" s="102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3.5" customHeight="1">
      <c r="A233" s="1"/>
      <c r="B233" s="1"/>
      <c r="C233" s="33"/>
      <c r="D233" s="102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3.5" customHeight="1">
      <c r="A234" s="1"/>
      <c r="B234" s="1"/>
      <c r="C234" s="33"/>
      <c r="D234" s="102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3.5" customHeight="1">
      <c r="A235" s="1"/>
      <c r="B235" s="1"/>
      <c r="C235" s="33"/>
      <c r="D235" s="102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3.5" customHeight="1">
      <c r="A236" s="1"/>
      <c r="B236" s="1"/>
      <c r="C236" s="33"/>
      <c r="D236" s="102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3.5" customHeight="1">
      <c r="A237" s="1"/>
      <c r="B237" s="1"/>
      <c r="C237" s="33"/>
      <c r="D237" s="102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3.5" customHeight="1">
      <c r="A238" s="1"/>
      <c r="B238" s="1"/>
      <c r="C238" s="33"/>
      <c r="D238" s="102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3.5" customHeight="1">
      <c r="A239" s="1"/>
      <c r="B239" s="1"/>
      <c r="C239" s="33"/>
      <c r="D239" s="102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3.5" customHeight="1">
      <c r="A240" s="1"/>
      <c r="B240" s="1"/>
      <c r="C240" s="33"/>
      <c r="D240" s="102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3.5" customHeight="1">
      <c r="A241" s="1"/>
      <c r="B241" s="1"/>
      <c r="C241" s="33"/>
      <c r="D241" s="102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3.5" customHeight="1">
      <c r="A242" s="1"/>
      <c r="B242" s="1"/>
      <c r="C242" s="33"/>
      <c r="D242" s="102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3.5" customHeight="1">
      <c r="A243" s="1"/>
      <c r="B243" s="1"/>
      <c r="C243" s="33"/>
      <c r="D243" s="102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3.5" customHeight="1">
      <c r="A244" s="1"/>
      <c r="B244" s="1"/>
      <c r="C244" s="33"/>
      <c r="D244" s="102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3.5" customHeight="1">
      <c r="A245" s="1"/>
      <c r="B245" s="1"/>
      <c r="C245" s="33"/>
      <c r="D245" s="102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3.5" customHeight="1">
      <c r="A246" s="1"/>
      <c r="B246" s="1"/>
      <c r="C246" s="33"/>
      <c r="D246" s="102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3.5" customHeight="1">
      <c r="A247" s="1"/>
      <c r="B247" s="1"/>
      <c r="C247" s="33"/>
      <c r="D247" s="102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3.5" customHeight="1">
      <c r="A248" s="1"/>
      <c r="B248" s="1"/>
      <c r="C248" s="33"/>
      <c r="D248" s="102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3.5" customHeight="1">
      <c r="A249" s="1"/>
      <c r="B249" s="1"/>
      <c r="C249" s="33"/>
      <c r="D249" s="102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3.5" customHeight="1">
      <c r="A250" s="1"/>
      <c r="B250" s="1"/>
      <c r="C250" s="33"/>
      <c r="D250" s="102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3.5" customHeight="1">
      <c r="A251" s="1"/>
      <c r="B251" s="1"/>
      <c r="C251" s="33"/>
      <c r="D251" s="102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3.5" customHeight="1">
      <c r="A252" s="1"/>
      <c r="B252" s="1"/>
      <c r="C252" s="33"/>
      <c r="D252" s="102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3.5" customHeight="1">
      <c r="A253" s="1"/>
      <c r="B253" s="1"/>
      <c r="C253" s="33"/>
      <c r="D253" s="102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3.5" customHeight="1">
      <c r="A254" s="1"/>
      <c r="B254" s="1"/>
      <c r="C254" s="33"/>
      <c r="D254" s="102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3.5" customHeight="1">
      <c r="A255" s="1"/>
      <c r="B255" s="1"/>
      <c r="C255" s="33"/>
      <c r="D255" s="102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3.5" customHeight="1">
      <c r="A256" s="1"/>
      <c r="B256" s="1"/>
      <c r="C256" s="33"/>
      <c r="D256" s="102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3.5" customHeight="1">
      <c r="A257" s="1"/>
      <c r="B257" s="1"/>
      <c r="C257" s="33"/>
      <c r="D257" s="102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3.5" customHeight="1">
      <c r="A258" s="1"/>
      <c r="B258" s="1"/>
      <c r="C258" s="33"/>
      <c r="D258" s="102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3.5" customHeight="1">
      <c r="A259" s="1"/>
      <c r="B259" s="1"/>
      <c r="C259" s="33"/>
      <c r="D259" s="102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3.5" customHeight="1">
      <c r="A260" s="1"/>
      <c r="B260" s="1"/>
      <c r="C260" s="33"/>
      <c r="D260" s="102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3.5" customHeight="1">
      <c r="A261" s="1"/>
      <c r="B261" s="1"/>
      <c r="C261" s="33"/>
      <c r="D261" s="102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3.5" customHeight="1">
      <c r="A262" s="1"/>
      <c r="B262" s="1"/>
      <c r="C262" s="33"/>
      <c r="D262" s="102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3.5" customHeight="1">
      <c r="A263" s="1"/>
      <c r="B263" s="1"/>
      <c r="C263" s="33"/>
      <c r="D263" s="102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3.5" customHeight="1">
      <c r="A264" s="1"/>
      <c r="B264" s="1"/>
      <c r="C264" s="33"/>
      <c r="D264" s="102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3.5" customHeight="1">
      <c r="A265" s="1"/>
      <c r="B265" s="1"/>
      <c r="C265" s="33"/>
      <c r="D265" s="102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3.5" customHeight="1">
      <c r="A266" s="1"/>
      <c r="B266" s="1"/>
      <c r="C266" s="33"/>
      <c r="D266" s="102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3.5" customHeight="1">
      <c r="A267" s="1"/>
      <c r="B267" s="1"/>
      <c r="C267" s="33"/>
      <c r="D267" s="102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3.5" customHeight="1">
      <c r="A268" s="1"/>
      <c r="B268" s="1"/>
      <c r="C268" s="33"/>
      <c r="D268" s="102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3.5" customHeight="1">
      <c r="A269" s="1"/>
      <c r="B269" s="1"/>
      <c r="C269" s="33"/>
      <c r="D269" s="102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3.5" customHeight="1">
      <c r="A270" s="1"/>
      <c r="B270" s="1"/>
      <c r="C270" s="33"/>
      <c r="D270" s="102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3.5" customHeight="1">
      <c r="A271" s="1"/>
      <c r="B271" s="1"/>
      <c r="C271" s="33"/>
      <c r="D271" s="102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3.5" customHeight="1">
      <c r="A272" s="1"/>
      <c r="B272" s="1"/>
      <c r="C272" s="33"/>
      <c r="D272" s="102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3.5" customHeight="1">
      <c r="A273" s="1"/>
      <c r="B273" s="1"/>
      <c r="C273" s="33"/>
      <c r="D273" s="102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3.5" customHeight="1">
      <c r="A274" s="1"/>
      <c r="B274" s="1"/>
      <c r="C274" s="33"/>
      <c r="D274" s="102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3.5" customHeight="1">
      <c r="A275" s="1"/>
      <c r="B275" s="1"/>
      <c r="C275" s="33"/>
      <c r="D275" s="102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3.5" customHeight="1">
      <c r="A276" s="1"/>
      <c r="B276" s="1"/>
      <c r="C276" s="33"/>
      <c r="D276" s="102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3.5" customHeight="1">
      <c r="A277" s="1"/>
      <c r="B277" s="1"/>
      <c r="C277" s="33"/>
      <c r="D277" s="102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3.5" customHeight="1">
      <c r="A278" s="1"/>
      <c r="B278" s="1"/>
      <c r="C278" s="33"/>
      <c r="D278" s="102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3.5" customHeight="1">
      <c r="A279" s="1"/>
      <c r="B279" s="1"/>
      <c r="C279" s="33"/>
      <c r="D279" s="102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3.5" customHeight="1">
      <c r="A280" s="1"/>
      <c r="B280" s="1"/>
      <c r="C280" s="33"/>
      <c r="D280" s="102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3.5" customHeight="1">
      <c r="A281" s="1"/>
      <c r="B281" s="1"/>
      <c r="C281" s="33"/>
      <c r="D281" s="102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3.5" customHeight="1">
      <c r="A282" s="1"/>
      <c r="B282" s="1"/>
      <c r="C282" s="33"/>
      <c r="D282" s="102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3.5" customHeight="1">
      <c r="A283" s="1"/>
      <c r="B283" s="1"/>
      <c r="C283" s="33"/>
      <c r="D283" s="102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3.5" customHeight="1">
      <c r="A284" s="1"/>
      <c r="B284" s="1"/>
      <c r="C284" s="33"/>
      <c r="D284" s="102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3.5" customHeight="1">
      <c r="A285" s="1"/>
      <c r="B285" s="1"/>
      <c r="C285" s="33"/>
      <c r="D285" s="102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3.5" customHeight="1">
      <c r="A286" s="1"/>
      <c r="B286" s="1"/>
      <c r="C286" s="33"/>
      <c r="D286" s="102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3.5" customHeight="1">
      <c r="A287" s="1"/>
      <c r="B287" s="1"/>
      <c r="C287" s="33"/>
      <c r="D287" s="102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3.5" customHeight="1">
      <c r="A288" s="1"/>
      <c r="B288" s="1"/>
      <c r="C288" s="33"/>
      <c r="D288" s="102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3.5" customHeight="1">
      <c r="A289" s="1"/>
      <c r="B289" s="1"/>
      <c r="C289" s="33"/>
      <c r="D289" s="102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3.5" customHeight="1">
      <c r="A290" s="1"/>
      <c r="B290" s="1"/>
      <c r="C290" s="33"/>
      <c r="D290" s="102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3.5" customHeight="1">
      <c r="A291" s="1"/>
      <c r="B291" s="1"/>
      <c r="C291" s="33"/>
      <c r="D291" s="102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3.5" customHeight="1">
      <c r="A292" s="1"/>
      <c r="B292" s="1"/>
      <c r="C292" s="33"/>
      <c r="D292" s="102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3.5" customHeight="1">
      <c r="A293" s="1"/>
      <c r="B293" s="1"/>
      <c r="C293" s="33"/>
      <c r="D293" s="102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3.5" customHeight="1">
      <c r="A294" s="1"/>
      <c r="B294" s="1"/>
      <c r="C294" s="33"/>
      <c r="D294" s="102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3.5" customHeight="1">
      <c r="A295" s="1"/>
      <c r="B295" s="1"/>
      <c r="C295" s="33"/>
      <c r="D295" s="102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3.5" customHeight="1">
      <c r="A296" s="1"/>
      <c r="B296" s="1"/>
      <c r="C296" s="33"/>
      <c r="D296" s="102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3.5" customHeight="1">
      <c r="A297" s="1"/>
      <c r="B297" s="1"/>
      <c r="C297" s="33"/>
      <c r="D297" s="102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3.5" customHeight="1">
      <c r="A298" s="1"/>
      <c r="B298" s="1"/>
      <c r="C298" s="33"/>
      <c r="D298" s="102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3.5" customHeight="1">
      <c r="A299" s="1"/>
      <c r="B299" s="1"/>
      <c r="C299" s="33"/>
      <c r="D299" s="102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3.5" customHeight="1">
      <c r="A300" s="1"/>
      <c r="B300" s="1"/>
      <c r="C300" s="33"/>
      <c r="D300" s="102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3.5" customHeight="1">
      <c r="A301" s="1"/>
      <c r="B301" s="1"/>
      <c r="C301" s="33"/>
      <c r="D301" s="102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3.5" customHeight="1">
      <c r="A302" s="1"/>
      <c r="B302" s="1"/>
      <c r="C302" s="33"/>
      <c r="D302" s="102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3.5" customHeight="1">
      <c r="A303" s="1"/>
      <c r="B303" s="1"/>
      <c r="C303" s="33"/>
      <c r="D303" s="102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3.5" customHeight="1">
      <c r="A304" s="1"/>
      <c r="B304" s="1"/>
      <c r="C304" s="33"/>
      <c r="D304" s="102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3.5" customHeight="1">
      <c r="A305" s="1"/>
      <c r="B305" s="1"/>
      <c r="C305" s="33"/>
      <c r="D305" s="102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3.5" customHeight="1">
      <c r="A306" s="1"/>
      <c r="B306" s="1"/>
      <c r="C306" s="33"/>
      <c r="D306" s="102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3.5" customHeight="1">
      <c r="A307" s="1"/>
      <c r="B307" s="1"/>
      <c r="C307" s="33"/>
      <c r="D307" s="102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3.5" customHeight="1">
      <c r="A308" s="1"/>
      <c r="B308" s="1"/>
      <c r="C308" s="33"/>
      <c r="D308" s="102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3.5" customHeight="1">
      <c r="A309" s="1"/>
      <c r="B309" s="1"/>
      <c r="C309" s="33"/>
      <c r="D309" s="102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3.5" customHeight="1">
      <c r="A310" s="1"/>
      <c r="B310" s="1"/>
      <c r="C310" s="33"/>
      <c r="D310" s="102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3.5" customHeight="1">
      <c r="A311" s="1"/>
      <c r="B311" s="1"/>
      <c r="C311" s="33"/>
      <c r="D311" s="102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3.5" customHeight="1">
      <c r="A312" s="1"/>
      <c r="B312" s="1"/>
      <c r="C312" s="33"/>
      <c r="D312" s="102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3.5" customHeight="1">
      <c r="A313" s="1"/>
      <c r="B313" s="1"/>
      <c r="C313" s="33"/>
      <c r="D313" s="102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3.5" customHeight="1">
      <c r="A314" s="1"/>
      <c r="B314" s="1"/>
      <c r="C314" s="33"/>
      <c r="D314" s="102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3.5" customHeight="1">
      <c r="A315" s="1"/>
      <c r="B315" s="1"/>
      <c r="C315" s="33"/>
      <c r="D315" s="102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3.5" customHeight="1">
      <c r="A316" s="1"/>
      <c r="B316" s="1"/>
      <c r="C316" s="33"/>
      <c r="D316" s="102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3.5" customHeight="1">
      <c r="A317" s="1"/>
      <c r="B317" s="1"/>
      <c r="C317" s="33"/>
      <c r="D317" s="102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3.5" customHeight="1">
      <c r="A318" s="1"/>
      <c r="B318" s="1"/>
      <c r="C318" s="33"/>
      <c r="D318" s="102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3.5" customHeight="1">
      <c r="A319" s="1"/>
      <c r="B319" s="1"/>
      <c r="C319" s="33"/>
      <c r="D319" s="102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3.5" customHeight="1">
      <c r="A320" s="1"/>
      <c r="B320" s="1"/>
      <c r="C320" s="33"/>
      <c r="D320" s="102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3.5" customHeight="1">
      <c r="A321" s="1"/>
      <c r="B321" s="1"/>
      <c r="C321" s="33"/>
      <c r="D321" s="102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3.5" customHeight="1">
      <c r="A322" s="1"/>
      <c r="B322" s="1"/>
      <c r="C322" s="33"/>
      <c r="D322" s="102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3.5" customHeight="1">
      <c r="A323" s="1"/>
      <c r="B323" s="1"/>
      <c r="C323" s="33"/>
      <c r="D323" s="102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3.5" customHeight="1">
      <c r="A324" s="1"/>
      <c r="B324" s="1"/>
      <c r="C324" s="33"/>
      <c r="D324" s="102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3.5" customHeight="1">
      <c r="A325" s="1"/>
      <c r="B325" s="1"/>
      <c r="C325" s="33"/>
      <c r="D325" s="102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3.5" customHeight="1">
      <c r="A326" s="1"/>
      <c r="B326" s="1"/>
      <c r="C326" s="33"/>
      <c r="D326" s="102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3.5" customHeight="1">
      <c r="A327" s="1"/>
      <c r="B327" s="1"/>
      <c r="C327" s="33"/>
      <c r="D327" s="102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3.5" customHeight="1">
      <c r="A328" s="1"/>
      <c r="B328" s="1"/>
      <c r="C328" s="33"/>
      <c r="D328" s="102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3.5" customHeight="1">
      <c r="A329" s="1"/>
      <c r="B329" s="1"/>
      <c r="C329" s="33"/>
      <c r="D329" s="102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3.5" customHeight="1">
      <c r="A330" s="1"/>
      <c r="B330" s="1"/>
      <c r="C330" s="33"/>
      <c r="D330" s="102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3.5" customHeight="1">
      <c r="A331" s="1"/>
      <c r="B331" s="1"/>
      <c r="C331" s="33"/>
      <c r="D331" s="102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3.5" customHeight="1">
      <c r="A332" s="1"/>
      <c r="B332" s="1"/>
      <c r="C332" s="33"/>
      <c r="D332" s="102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3.5" customHeight="1">
      <c r="A333" s="1"/>
      <c r="B333" s="1"/>
      <c r="C333" s="33"/>
      <c r="D333" s="102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3.5" customHeight="1">
      <c r="A334" s="1"/>
      <c r="B334" s="1"/>
      <c r="C334" s="33"/>
      <c r="D334" s="102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3.5" customHeight="1">
      <c r="A335" s="1"/>
      <c r="B335" s="1"/>
      <c r="C335" s="33"/>
      <c r="D335" s="102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3.5" customHeight="1">
      <c r="A336" s="1"/>
      <c r="B336" s="1"/>
      <c r="C336" s="33"/>
      <c r="D336" s="102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3.5" customHeight="1">
      <c r="A337" s="1"/>
      <c r="B337" s="1"/>
      <c r="C337" s="33"/>
      <c r="D337" s="102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3.5" customHeight="1">
      <c r="A338" s="1"/>
      <c r="B338" s="1"/>
      <c r="C338" s="33"/>
      <c r="D338" s="102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3.5" customHeight="1">
      <c r="A339" s="1"/>
      <c r="B339" s="1"/>
      <c r="C339" s="33"/>
      <c r="D339" s="102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3.5" customHeight="1">
      <c r="A340" s="1"/>
      <c r="B340" s="1"/>
      <c r="C340" s="33"/>
      <c r="D340" s="102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3.5" customHeight="1">
      <c r="A341" s="1"/>
      <c r="B341" s="1"/>
      <c r="C341" s="33"/>
      <c r="D341" s="102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3.5" customHeight="1">
      <c r="A342" s="1"/>
      <c r="B342" s="1"/>
      <c r="C342" s="33"/>
      <c r="D342" s="102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3.5" customHeight="1">
      <c r="A343" s="1"/>
      <c r="B343" s="1"/>
      <c r="C343" s="33"/>
      <c r="D343" s="102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3.5" customHeight="1">
      <c r="A344" s="1"/>
      <c r="B344" s="1"/>
      <c r="C344" s="33"/>
      <c r="D344" s="102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3.5" customHeight="1">
      <c r="A345" s="1"/>
      <c r="B345" s="1"/>
      <c r="C345" s="33"/>
      <c r="D345" s="102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3.5" customHeight="1">
      <c r="A346" s="1"/>
      <c r="B346" s="1"/>
      <c r="C346" s="33"/>
      <c r="D346" s="102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3.5" customHeight="1">
      <c r="A347" s="1"/>
      <c r="B347" s="1"/>
      <c r="C347" s="33"/>
      <c r="D347" s="102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3.5" customHeight="1">
      <c r="A348" s="1"/>
      <c r="B348" s="1"/>
      <c r="C348" s="33"/>
      <c r="D348" s="102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3.5" customHeight="1">
      <c r="A349" s="1"/>
      <c r="B349" s="1"/>
      <c r="C349" s="33"/>
      <c r="D349" s="102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3.5" customHeight="1">
      <c r="A350" s="1"/>
      <c r="B350" s="1"/>
      <c r="C350" s="33"/>
      <c r="D350" s="102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3.5" customHeight="1">
      <c r="A351" s="1"/>
      <c r="B351" s="1"/>
      <c r="C351" s="33"/>
      <c r="D351" s="102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3.5" customHeight="1">
      <c r="A352" s="1"/>
      <c r="B352" s="1"/>
      <c r="C352" s="33"/>
      <c r="D352" s="102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3.5" customHeight="1">
      <c r="A353" s="1"/>
      <c r="B353" s="1"/>
      <c r="C353" s="33"/>
      <c r="D353" s="102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3.5" customHeight="1">
      <c r="A354" s="1"/>
      <c r="B354" s="1"/>
      <c r="C354" s="33"/>
      <c r="D354" s="102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3.5" customHeight="1">
      <c r="A355" s="1"/>
      <c r="B355" s="1"/>
      <c r="C355" s="33"/>
      <c r="D355" s="102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3.5" customHeight="1">
      <c r="A356" s="1"/>
      <c r="B356" s="1"/>
      <c r="C356" s="33"/>
      <c r="D356" s="102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3.5" customHeight="1">
      <c r="A357" s="1"/>
      <c r="B357" s="1"/>
      <c r="C357" s="33"/>
      <c r="D357" s="102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3.5" customHeight="1">
      <c r="A358" s="1"/>
      <c r="B358" s="1"/>
      <c r="C358" s="33"/>
      <c r="D358" s="102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3.5" customHeight="1">
      <c r="A359" s="1"/>
      <c r="B359" s="1"/>
      <c r="C359" s="33"/>
      <c r="D359" s="102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3.5" customHeight="1">
      <c r="A360" s="1"/>
      <c r="B360" s="1"/>
      <c r="C360" s="33"/>
      <c r="D360" s="102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3.5" customHeight="1">
      <c r="A361" s="1"/>
      <c r="B361" s="1"/>
      <c r="C361" s="33"/>
      <c r="D361" s="102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3.5" customHeight="1">
      <c r="A362" s="1"/>
      <c r="B362" s="1"/>
      <c r="C362" s="33"/>
      <c r="D362" s="102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3.5" customHeight="1">
      <c r="A363" s="1"/>
      <c r="B363" s="1"/>
      <c r="C363" s="33"/>
      <c r="D363" s="102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3.5" customHeight="1">
      <c r="A364" s="1"/>
      <c r="B364" s="1"/>
      <c r="C364" s="33"/>
      <c r="D364" s="102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3.5" customHeight="1">
      <c r="A365" s="1"/>
      <c r="B365" s="1"/>
      <c r="C365" s="33"/>
      <c r="D365" s="102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3.5" customHeight="1">
      <c r="A366" s="1"/>
      <c r="B366" s="1"/>
      <c r="C366" s="33"/>
      <c r="D366" s="102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3.5" customHeight="1">
      <c r="A367" s="1"/>
      <c r="B367" s="1"/>
      <c r="C367" s="33"/>
      <c r="D367" s="102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3.5" customHeight="1">
      <c r="A368" s="1"/>
      <c r="B368" s="1"/>
      <c r="C368" s="33"/>
      <c r="D368" s="102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3.5" customHeight="1">
      <c r="A369" s="1"/>
      <c r="B369" s="1"/>
      <c r="C369" s="33"/>
      <c r="D369" s="102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3.5" customHeight="1">
      <c r="A370" s="1"/>
      <c r="B370" s="1"/>
      <c r="C370" s="33"/>
      <c r="D370" s="102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3.5" customHeight="1">
      <c r="A371" s="1"/>
      <c r="B371" s="1"/>
      <c r="C371" s="33"/>
      <c r="D371" s="102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3.5" customHeight="1">
      <c r="A372" s="1"/>
      <c r="B372" s="1"/>
      <c r="C372" s="33"/>
      <c r="D372" s="102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3.5" customHeight="1">
      <c r="A373" s="1"/>
      <c r="B373" s="1"/>
      <c r="C373" s="33"/>
      <c r="D373" s="102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3.5" customHeight="1">
      <c r="A374" s="1"/>
      <c r="B374" s="1"/>
      <c r="C374" s="33"/>
      <c r="D374" s="102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3.5" customHeight="1">
      <c r="A375" s="1"/>
      <c r="B375" s="1"/>
      <c r="C375" s="33"/>
      <c r="D375" s="102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3.5" customHeight="1">
      <c r="A376" s="1"/>
      <c r="B376" s="1"/>
      <c r="C376" s="33"/>
      <c r="D376" s="102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3.5" customHeight="1">
      <c r="A377" s="1"/>
      <c r="B377" s="1"/>
      <c r="C377" s="33"/>
      <c r="D377" s="102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3.5" customHeight="1">
      <c r="A378" s="1"/>
      <c r="B378" s="1"/>
      <c r="C378" s="33"/>
      <c r="D378" s="102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3.5" customHeight="1">
      <c r="A379" s="1"/>
      <c r="B379" s="1"/>
      <c r="C379" s="33"/>
      <c r="D379" s="102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3.5" customHeight="1">
      <c r="A380" s="1"/>
      <c r="B380" s="1"/>
      <c r="C380" s="33"/>
      <c r="D380" s="102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3.5" customHeight="1">
      <c r="A381" s="1"/>
      <c r="B381" s="1"/>
      <c r="C381" s="33"/>
      <c r="D381" s="102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3.5" customHeight="1">
      <c r="A382" s="1"/>
      <c r="B382" s="1"/>
      <c r="C382" s="33"/>
      <c r="D382" s="102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3.5" customHeight="1">
      <c r="A383" s="1"/>
      <c r="B383" s="1"/>
      <c r="C383" s="33"/>
      <c r="D383" s="102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3.5" customHeight="1">
      <c r="A384" s="1"/>
      <c r="B384" s="1"/>
      <c r="C384" s="33"/>
      <c r="D384" s="102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3.5" customHeight="1">
      <c r="A385" s="1"/>
      <c r="B385" s="1"/>
      <c r="C385" s="33"/>
      <c r="D385" s="102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3.5" customHeight="1">
      <c r="A386" s="1"/>
      <c r="B386" s="1"/>
      <c r="C386" s="33"/>
      <c r="D386" s="102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3.5" customHeight="1">
      <c r="A387" s="1"/>
      <c r="B387" s="1"/>
      <c r="C387" s="33"/>
      <c r="D387" s="102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3.5" customHeight="1">
      <c r="A388" s="1"/>
      <c r="B388" s="1"/>
      <c r="C388" s="33"/>
      <c r="D388" s="102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3.5" customHeight="1">
      <c r="A389" s="1"/>
      <c r="B389" s="1"/>
      <c r="C389" s="33"/>
      <c r="D389" s="102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3.5" customHeight="1">
      <c r="A390" s="1"/>
      <c r="B390" s="1"/>
      <c r="C390" s="33"/>
      <c r="D390" s="102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3.5" customHeight="1">
      <c r="A391" s="1"/>
      <c r="B391" s="1"/>
      <c r="C391" s="33"/>
      <c r="D391" s="102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3.5" customHeight="1">
      <c r="A392" s="1"/>
      <c r="B392" s="1"/>
      <c r="C392" s="33"/>
      <c r="D392" s="102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3.5" customHeight="1">
      <c r="A393" s="1"/>
      <c r="B393" s="1"/>
      <c r="C393" s="33"/>
      <c r="D393" s="102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3.5" customHeight="1">
      <c r="A394" s="1"/>
      <c r="B394" s="1"/>
      <c r="C394" s="33"/>
      <c r="D394" s="102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3.5" customHeight="1">
      <c r="A395" s="1"/>
      <c r="B395" s="1"/>
      <c r="C395" s="33"/>
      <c r="D395" s="102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3.5" customHeight="1">
      <c r="A396" s="1"/>
      <c r="B396" s="1"/>
      <c r="C396" s="33"/>
      <c r="D396" s="102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3.5" customHeight="1">
      <c r="A397" s="1"/>
      <c r="B397" s="1"/>
      <c r="C397" s="33"/>
      <c r="D397" s="102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3.5" customHeight="1">
      <c r="A398" s="1"/>
      <c r="B398" s="1"/>
      <c r="C398" s="33"/>
      <c r="D398" s="102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3.5" customHeight="1">
      <c r="A399" s="1"/>
      <c r="B399" s="1"/>
      <c r="C399" s="33"/>
      <c r="D399" s="102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3.5" customHeight="1">
      <c r="A400" s="1"/>
      <c r="B400" s="1"/>
      <c r="C400" s="33"/>
      <c r="D400" s="102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3.5" customHeight="1">
      <c r="A401" s="1"/>
      <c r="B401" s="1"/>
      <c r="C401" s="33"/>
      <c r="D401" s="102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3.5" customHeight="1">
      <c r="A402" s="1"/>
      <c r="B402" s="1"/>
      <c r="C402" s="33"/>
      <c r="D402" s="102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3.5" customHeight="1">
      <c r="A403" s="1"/>
      <c r="B403" s="1"/>
      <c r="C403" s="33"/>
      <c r="D403" s="102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3.5" customHeight="1">
      <c r="A404" s="1"/>
      <c r="B404" s="1"/>
      <c r="C404" s="33"/>
      <c r="D404" s="102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3.5" customHeight="1">
      <c r="A405" s="1"/>
      <c r="B405" s="1"/>
      <c r="C405" s="33"/>
      <c r="D405" s="102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3.5" customHeight="1">
      <c r="A406" s="1"/>
      <c r="B406" s="1"/>
      <c r="C406" s="33"/>
      <c r="D406" s="102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3.5" customHeight="1">
      <c r="A407" s="1"/>
      <c r="B407" s="1"/>
      <c r="C407" s="33"/>
      <c r="D407" s="102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3.5" customHeight="1">
      <c r="A408" s="1"/>
      <c r="B408" s="1"/>
      <c r="C408" s="33"/>
      <c r="D408" s="102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3.5" customHeight="1">
      <c r="A409" s="1"/>
      <c r="B409" s="1"/>
      <c r="C409" s="33"/>
      <c r="D409" s="102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3.5" customHeight="1">
      <c r="A410" s="1"/>
      <c r="B410" s="1"/>
      <c r="C410" s="33"/>
      <c r="D410" s="102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3.5" customHeight="1">
      <c r="A411" s="1"/>
      <c r="B411" s="1"/>
      <c r="C411" s="33"/>
      <c r="D411" s="102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3.5" customHeight="1">
      <c r="A412" s="1"/>
      <c r="B412" s="1"/>
      <c r="C412" s="33"/>
      <c r="D412" s="102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3.5" customHeight="1">
      <c r="A413" s="1"/>
      <c r="B413" s="1"/>
      <c r="C413" s="33"/>
      <c r="D413" s="102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3.5" customHeight="1">
      <c r="A414" s="1"/>
      <c r="B414" s="1"/>
      <c r="C414" s="33"/>
      <c r="D414" s="102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3.5" customHeight="1">
      <c r="A415" s="1"/>
      <c r="B415" s="1"/>
      <c r="C415" s="33"/>
      <c r="D415" s="102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3.5" customHeight="1">
      <c r="A416" s="1"/>
      <c r="B416" s="1"/>
      <c r="C416" s="33"/>
      <c r="D416" s="102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3.5" customHeight="1">
      <c r="A417" s="1"/>
      <c r="B417" s="1"/>
      <c r="C417" s="33"/>
      <c r="D417" s="102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3.5" customHeight="1">
      <c r="A418" s="1"/>
      <c r="B418" s="1"/>
      <c r="C418" s="33"/>
      <c r="D418" s="102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3.5" customHeight="1">
      <c r="A419" s="1"/>
      <c r="B419" s="1"/>
      <c r="C419" s="33"/>
      <c r="D419" s="102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3.5" customHeight="1">
      <c r="A420" s="1"/>
      <c r="B420" s="1"/>
      <c r="C420" s="33"/>
      <c r="D420" s="102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3.5" customHeight="1">
      <c r="A421" s="1"/>
      <c r="B421" s="1"/>
      <c r="C421" s="33"/>
      <c r="D421" s="102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3.5" customHeight="1">
      <c r="A422" s="1"/>
      <c r="B422" s="1"/>
      <c r="C422" s="33"/>
      <c r="D422" s="102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3.5" customHeight="1">
      <c r="A423" s="1"/>
      <c r="B423" s="1"/>
      <c r="C423" s="33"/>
      <c r="D423" s="102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3.5" customHeight="1">
      <c r="A424" s="1"/>
      <c r="B424" s="1"/>
      <c r="C424" s="33"/>
      <c r="D424" s="102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3.5" customHeight="1">
      <c r="A425" s="1"/>
      <c r="B425" s="1"/>
      <c r="C425" s="33"/>
      <c r="D425" s="102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3.5" customHeight="1">
      <c r="A426" s="1"/>
      <c r="B426" s="1"/>
      <c r="C426" s="33"/>
      <c r="D426" s="102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3.5" customHeight="1">
      <c r="A427" s="1"/>
      <c r="B427" s="1"/>
      <c r="C427" s="33"/>
      <c r="D427" s="102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3.5" customHeight="1">
      <c r="A428" s="1"/>
      <c r="B428" s="1"/>
      <c r="C428" s="33"/>
      <c r="D428" s="102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3.5" customHeight="1">
      <c r="A429" s="1"/>
      <c r="B429" s="1"/>
      <c r="C429" s="33"/>
      <c r="D429" s="102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3.5" customHeight="1">
      <c r="A430" s="1"/>
      <c r="B430" s="1"/>
      <c r="C430" s="33"/>
      <c r="D430" s="102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3.5" customHeight="1">
      <c r="A431" s="1"/>
      <c r="B431" s="1"/>
      <c r="C431" s="33"/>
      <c r="D431" s="102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3.5" customHeight="1">
      <c r="A432" s="1"/>
      <c r="B432" s="1"/>
      <c r="C432" s="33"/>
      <c r="D432" s="102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3.5" customHeight="1">
      <c r="A433" s="1"/>
      <c r="B433" s="1"/>
      <c r="C433" s="33"/>
      <c r="D433" s="102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3.5" customHeight="1">
      <c r="A434" s="1"/>
      <c r="B434" s="1"/>
      <c r="C434" s="33"/>
      <c r="D434" s="102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3.5" customHeight="1">
      <c r="A435" s="1"/>
      <c r="B435" s="1"/>
      <c r="C435" s="33"/>
      <c r="D435" s="102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3.5" customHeight="1">
      <c r="A436" s="1"/>
      <c r="B436" s="1"/>
      <c r="C436" s="33"/>
      <c r="D436" s="102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3.5" customHeight="1">
      <c r="A437" s="1"/>
      <c r="B437" s="1"/>
      <c r="C437" s="33"/>
      <c r="D437" s="102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3.5" customHeight="1">
      <c r="A438" s="1"/>
      <c r="B438" s="1"/>
      <c r="C438" s="33"/>
      <c r="D438" s="102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3.5" customHeight="1">
      <c r="A439" s="1"/>
      <c r="B439" s="1"/>
      <c r="C439" s="33"/>
      <c r="D439" s="102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3.5" customHeight="1">
      <c r="A440" s="1"/>
      <c r="B440" s="1"/>
      <c r="C440" s="33"/>
      <c r="D440" s="102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3.5" customHeight="1">
      <c r="A441" s="1"/>
      <c r="B441" s="1"/>
      <c r="C441" s="33"/>
      <c r="D441" s="102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3.5" customHeight="1">
      <c r="A442" s="1"/>
      <c r="B442" s="1"/>
      <c r="C442" s="33"/>
      <c r="D442" s="102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3.5" customHeight="1">
      <c r="A443" s="1"/>
      <c r="B443" s="1"/>
      <c r="C443" s="33"/>
      <c r="D443" s="102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3.5" customHeight="1">
      <c r="A444" s="1"/>
      <c r="B444" s="1"/>
      <c r="C444" s="33"/>
      <c r="D444" s="102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3.5" customHeight="1">
      <c r="A445" s="1"/>
      <c r="B445" s="1"/>
      <c r="C445" s="33"/>
      <c r="D445" s="102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3.5" customHeight="1">
      <c r="A446" s="1"/>
      <c r="B446" s="1"/>
      <c r="C446" s="33"/>
      <c r="D446" s="102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3.5" customHeight="1">
      <c r="A447" s="1"/>
      <c r="B447" s="1"/>
      <c r="C447" s="33"/>
      <c r="D447" s="102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3.5" customHeight="1">
      <c r="A448" s="1"/>
      <c r="B448" s="1"/>
      <c r="C448" s="33"/>
      <c r="D448" s="102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3.5" customHeight="1">
      <c r="A449" s="1"/>
      <c r="B449" s="1"/>
      <c r="C449" s="33"/>
      <c r="D449" s="102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3.5" customHeight="1">
      <c r="A450" s="1"/>
      <c r="B450" s="1"/>
      <c r="C450" s="33"/>
      <c r="D450" s="102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3.5" customHeight="1">
      <c r="A451" s="1"/>
      <c r="B451" s="1"/>
      <c r="C451" s="33"/>
      <c r="D451" s="102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3.5" customHeight="1">
      <c r="A452" s="1"/>
      <c r="B452" s="1"/>
      <c r="C452" s="33"/>
      <c r="D452" s="102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3.5" customHeight="1">
      <c r="A453" s="1"/>
      <c r="B453" s="1"/>
      <c r="C453" s="33"/>
      <c r="D453" s="102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3.5" customHeight="1">
      <c r="A454" s="1"/>
      <c r="B454" s="1"/>
      <c r="C454" s="33"/>
      <c r="D454" s="102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3.5" customHeight="1">
      <c r="A455" s="1"/>
      <c r="B455" s="1"/>
      <c r="C455" s="33"/>
      <c r="D455" s="102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3.5" customHeight="1">
      <c r="A456" s="1"/>
      <c r="B456" s="1"/>
      <c r="C456" s="33"/>
      <c r="D456" s="102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3.5" customHeight="1">
      <c r="A457" s="1"/>
      <c r="B457" s="1"/>
      <c r="C457" s="33"/>
      <c r="D457" s="102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3.5" customHeight="1">
      <c r="A458" s="1"/>
      <c r="B458" s="1"/>
      <c r="C458" s="33"/>
      <c r="D458" s="102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3.5" customHeight="1">
      <c r="A459" s="1"/>
      <c r="B459" s="1"/>
      <c r="C459" s="33"/>
      <c r="D459" s="102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3.5" customHeight="1">
      <c r="A460" s="1"/>
      <c r="B460" s="1"/>
      <c r="C460" s="33"/>
      <c r="D460" s="102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3.5" customHeight="1">
      <c r="A461" s="1"/>
      <c r="B461" s="1"/>
      <c r="C461" s="33"/>
      <c r="D461" s="102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3.5" customHeight="1">
      <c r="A462" s="1"/>
      <c r="B462" s="1"/>
      <c r="C462" s="33"/>
      <c r="D462" s="102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3.5" customHeight="1">
      <c r="A463" s="1"/>
      <c r="B463" s="1"/>
      <c r="C463" s="33"/>
      <c r="D463" s="102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3.5" customHeight="1">
      <c r="A464" s="1"/>
      <c r="B464" s="1"/>
      <c r="C464" s="33"/>
      <c r="D464" s="102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3.5" customHeight="1">
      <c r="A465" s="1"/>
      <c r="B465" s="1"/>
      <c r="C465" s="33"/>
      <c r="D465" s="102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3.5" customHeight="1">
      <c r="A466" s="1"/>
      <c r="B466" s="1"/>
      <c r="C466" s="33"/>
      <c r="D466" s="102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3.5" customHeight="1">
      <c r="A467" s="1"/>
      <c r="B467" s="1"/>
      <c r="C467" s="33"/>
      <c r="D467" s="102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3.5" customHeight="1">
      <c r="A468" s="1"/>
      <c r="B468" s="1"/>
      <c r="C468" s="33"/>
      <c r="D468" s="102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3.5" customHeight="1">
      <c r="A469" s="1"/>
      <c r="B469" s="1"/>
      <c r="C469" s="33"/>
      <c r="D469" s="102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3.5" customHeight="1">
      <c r="A470" s="1"/>
      <c r="B470" s="1"/>
      <c r="C470" s="33"/>
      <c r="D470" s="102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3.5" customHeight="1">
      <c r="A471" s="1"/>
      <c r="B471" s="1"/>
      <c r="C471" s="33"/>
      <c r="D471" s="102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3.5" customHeight="1">
      <c r="A472" s="1"/>
      <c r="B472" s="1"/>
      <c r="C472" s="33"/>
      <c r="D472" s="102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3.5" customHeight="1">
      <c r="A473" s="1"/>
      <c r="B473" s="1"/>
      <c r="C473" s="33"/>
      <c r="D473" s="102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3.5" customHeight="1">
      <c r="A474" s="1"/>
      <c r="B474" s="1"/>
      <c r="C474" s="33"/>
      <c r="D474" s="102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3.5" customHeight="1">
      <c r="A475" s="1"/>
      <c r="B475" s="1"/>
      <c r="C475" s="33"/>
      <c r="D475" s="102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3.5" customHeight="1">
      <c r="A476" s="1"/>
      <c r="B476" s="1"/>
      <c r="C476" s="33"/>
      <c r="D476" s="102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3.5" customHeight="1">
      <c r="A477" s="1"/>
      <c r="B477" s="1"/>
      <c r="C477" s="33"/>
      <c r="D477" s="102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3.5" customHeight="1">
      <c r="A478" s="1"/>
      <c r="B478" s="1"/>
      <c r="C478" s="33"/>
      <c r="D478" s="102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3.5" customHeight="1">
      <c r="A479" s="1"/>
      <c r="B479" s="1"/>
      <c r="C479" s="33"/>
      <c r="D479" s="102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3.5" customHeight="1">
      <c r="A480" s="1"/>
      <c r="B480" s="1"/>
      <c r="C480" s="33"/>
      <c r="D480" s="102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3.5" customHeight="1">
      <c r="A481" s="1"/>
      <c r="B481" s="1"/>
      <c r="C481" s="33"/>
      <c r="D481" s="102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3.5" customHeight="1">
      <c r="A482" s="1"/>
      <c r="B482" s="1"/>
      <c r="C482" s="33"/>
      <c r="D482" s="102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3.5" customHeight="1">
      <c r="A483" s="1"/>
      <c r="B483" s="1"/>
      <c r="C483" s="33"/>
      <c r="D483" s="102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3.5" customHeight="1">
      <c r="A484" s="1"/>
      <c r="B484" s="1"/>
      <c r="C484" s="33"/>
      <c r="D484" s="102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3.5" customHeight="1">
      <c r="A485" s="1"/>
      <c r="B485" s="1"/>
      <c r="C485" s="33"/>
      <c r="D485" s="102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3.5" customHeight="1">
      <c r="A486" s="1"/>
      <c r="B486" s="1"/>
      <c r="C486" s="33"/>
      <c r="D486" s="102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3.5" customHeight="1">
      <c r="A487" s="1"/>
      <c r="B487" s="1"/>
      <c r="C487" s="33"/>
      <c r="D487" s="102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3.5" customHeight="1">
      <c r="A488" s="1"/>
      <c r="B488" s="1"/>
      <c r="C488" s="33"/>
      <c r="D488" s="102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3.5" customHeight="1">
      <c r="A489" s="1"/>
      <c r="B489" s="1"/>
      <c r="C489" s="33"/>
      <c r="D489" s="102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3.5" customHeight="1">
      <c r="A490" s="1"/>
      <c r="B490" s="1"/>
      <c r="C490" s="33"/>
      <c r="D490" s="102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3.5" customHeight="1">
      <c r="A491" s="1"/>
      <c r="B491" s="1"/>
      <c r="C491" s="33"/>
      <c r="D491" s="102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3.5" customHeight="1">
      <c r="A492" s="1"/>
      <c r="B492" s="1"/>
      <c r="C492" s="33"/>
      <c r="D492" s="102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3.5" customHeight="1">
      <c r="A493" s="1"/>
      <c r="B493" s="1"/>
      <c r="C493" s="33"/>
      <c r="D493" s="102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3.5" customHeight="1">
      <c r="A494" s="1"/>
      <c r="B494" s="1"/>
      <c r="C494" s="33"/>
      <c r="D494" s="102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3.5" customHeight="1">
      <c r="A495" s="1"/>
      <c r="B495" s="1"/>
      <c r="C495" s="33"/>
      <c r="D495" s="102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3.5" customHeight="1">
      <c r="A496" s="1"/>
      <c r="B496" s="1"/>
      <c r="C496" s="33"/>
      <c r="D496" s="102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3.5" customHeight="1">
      <c r="A497" s="1"/>
      <c r="B497" s="1"/>
      <c r="C497" s="33"/>
      <c r="D497" s="102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3.5" customHeight="1">
      <c r="A498" s="1"/>
      <c r="B498" s="1"/>
      <c r="C498" s="33"/>
      <c r="D498" s="102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3.5" customHeight="1">
      <c r="A499" s="1"/>
      <c r="B499" s="1"/>
      <c r="C499" s="33"/>
      <c r="D499" s="102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3.5" customHeight="1">
      <c r="A500" s="1"/>
      <c r="B500" s="1"/>
      <c r="C500" s="33"/>
      <c r="D500" s="102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3.5" customHeight="1">
      <c r="A501" s="1"/>
      <c r="B501" s="1"/>
      <c r="C501" s="33"/>
      <c r="D501" s="102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3.5" customHeight="1">
      <c r="A502" s="1"/>
      <c r="B502" s="1"/>
      <c r="C502" s="33"/>
      <c r="D502" s="102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3.5" customHeight="1">
      <c r="A503" s="1"/>
      <c r="B503" s="1"/>
      <c r="C503" s="33"/>
      <c r="D503" s="102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3.5" customHeight="1">
      <c r="A504" s="1"/>
      <c r="B504" s="1"/>
      <c r="C504" s="33"/>
      <c r="D504" s="102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3.5" customHeight="1">
      <c r="A505" s="1"/>
      <c r="B505" s="1"/>
      <c r="C505" s="33"/>
      <c r="D505" s="102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3.5" customHeight="1">
      <c r="A506" s="1"/>
      <c r="B506" s="1"/>
      <c r="C506" s="33"/>
      <c r="D506" s="102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3.5" customHeight="1">
      <c r="A507" s="1"/>
      <c r="B507" s="1"/>
      <c r="C507" s="33"/>
      <c r="D507" s="102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3.5" customHeight="1">
      <c r="A508" s="1"/>
      <c r="B508" s="1"/>
      <c r="C508" s="33"/>
      <c r="D508" s="102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3.5" customHeight="1">
      <c r="A509" s="1"/>
      <c r="B509" s="1"/>
      <c r="C509" s="33"/>
      <c r="D509" s="102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3.5" customHeight="1">
      <c r="A510" s="1"/>
      <c r="B510" s="1"/>
      <c r="C510" s="33"/>
      <c r="D510" s="102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3.5" customHeight="1">
      <c r="A511" s="1"/>
      <c r="B511" s="1"/>
      <c r="C511" s="33"/>
      <c r="D511" s="102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3.5" customHeight="1">
      <c r="A512" s="1"/>
      <c r="B512" s="1"/>
      <c r="C512" s="33"/>
      <c r="D512" s="102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3.5" customHeight="1">
      <c r="A513" s="1"/>
      <c r="B513" s="1"/>
      <c r="C513" s="33"/>
      <c r="D513" s="102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3.5" customHeight="1">
      <c r="A514" s="1"/>
      <c r="B514" s="1"/>
      <c r="C514" s="33"/>
      <c r="D514" s="102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3.5" customHeight="1">
      <c r="A515" s="1"/>
      <c r="B515" s="1"/>
      <c r="C515" s="33"/>
      <c r="D515" s="102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3.5" customHeight="1">
      <c r="A516" s="1"/>
      <c r="B516" s="1"/>
      <c r="C516" s="33"/>
      <c r="D516" s="102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3.5" customHeight="1">
      <c r="A517" s="1"/>
      <c r="B517" s="1"/>
      <c r="C517" s="33"/>
      <c r="D517" s="102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3.5" customHeight="1">
      <c r="A518" s="1"/>
      <c r="B518" s="1"/>
      <c r="C518" s="33"/>
      <c r="D518" s="102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3.5" customHeight="1">
      <c r="A519" s="1"/>
      <c r="B519" s="1"/>
      <c r="C519" s="33"/>
      <c r="D519" s="102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3.5" customHeight="1">
      <c r="A520" s="1"/>
      <c r="B520" s="1"/>
      <c r="C520" s="33"/>
      <c r="D520" s="102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3.5" customHeight="1">
      <c r="A521" s="1"/>
      <c r="B521" s="1"/>
      <c r="C521" s="33"/>
      <c r="D521" s="102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3.5" customHeight="1">
      <c r="A522" s="1"/>
      <c r="B522" s="1"/>
      <c r="C522" s="33"/>
      <c r="D522" s="102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3.5" customHeight="1">
      <c r="A523" s="1"/>
      <c r="B523" s="1"/>
      <c r="C523" s="33"/>
      <c r="D523" s="102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3.5" customHeight="1">
      <c r="A524" s="1"/>
      <c r="B524" s="1"/>
      <c r="C524" s="33"/>
      <c r="D524" s="102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3.5" customHeight="1">
      <c r="A525" s="1"/>
      <c r="B525" s="1"/>
      <c r="C525" s="33"/>
      <c r="D525" s="102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3.5" customHeight="1">
      <c r="A526" s="1"/>
      <c r="B526" s="1"/>
      <c r="C526" s="33"/>
      <c r="D526" s="102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3.5" customHeight="1">
      <c r="A527" s="1"/>
      <c r="B527" s="1"/>
      <c r="C527" s="33"/>
      <c r="D527" s="102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3.5" customHeight="1">
      <c r="A528" s="1"/>
      <c r="B528" s="1"/>
      <c r="C528" s="33"/>
      <c r="D528" s="102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3.5" customHeight="1">
      <c r="A529" s="1"/>
      <c r="B529" s="1"/>
      <c r="C529" s="33"/>
      <c r="D529" s="102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3.5" customHeight="1">
      <c r="A530" s="1"/>
      <c r="B530" s="1"/>
      <c r="C530" s="33"/>
      <c r="D530" s="102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3.5" customHeight="1">
      <c r="A531" s="1"/>
      <c r="B531" s="1"/>
      <c r="C531" s="33"/>
      <c r="D531" s="102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3.5" customHeight="1">
      <c r="A532" s="1"/>
      <c r="B532" s="1"/>
      <c r="C532" s="33"/>
      <c r="D532" s="102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3.5" customHeight="1">
      <c r="A533" s="1"/>
      <c r="B533" s="1"/>
      <c r="C533" s="33"/>
      <c r="D533" s="102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3.5" customHeight="1">
      <c r="A534" s="1"/>
      <c r="B534" s="1"/>
      <c r="C534" s="33"/>
      <c r="D534" s="102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3.5" customHeight="1">
      <c r="A535" s="1"/>
      <c r="B535" s="1"/>
      <c r="C535" s="33"/>
      <c r="D535" s="102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3.5" customHeight="1">
      <c r="A536" s="1"/>
      <c r="B536" s="1"/>
      <c r="C536" s="33"/>
      <c r="D536" s="102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3.5" customHeight="1">
      <c r="A537" s="1"/>
      <c r="B537" s="1"/>
      <c r="C537" s="33"/>
      <c r="D537" s="102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3.5" customHeight="1">
      <c r="A538" s="1"/>
      <c r="B538" s="1"/>
      <c r="C538" s="33"/>
      <c r="D538" s="102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3.5" customHeight="1">
      <c r="A539" s="1"/>
      <c r="B539" s="1"/>
      <c r="C539" s="33"/>
      <c r="D539" s="102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3.5" customHeight="1">
      <c r="A540" s="1"/>
      <c r="B540" s="1"/>
      <c r="C540" s="33"/>
      <c r="D540" s="102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3.5" customHeight="1">
      <c r="A541" s="1"/>
      <c r="B541" s="1"/>
      <c r="C541" s="33"/>
      <c r="D541" s="102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3.5" customHeight="1">
      <c r="A542" s="1"/>
      <c r="B542" s="1"/>
      <c r="C542" s="33"/>
      <c r="D542" s="102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3.5" customHeight="1">
      <c r="A543" s="1"/>
      <c r="B543" s="1"/>
      <c r="C543" s="33"/>
      <c r="D543" s="102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3.5" customHeight="1">
      <c r="A544" s="1"/>
      <c r="B544" s="1"/>
      <c r="C544" s="33"/>
      <c r="D544" s="102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3.5" customHeight="1">
      <c r="A545" s="1"/>
      <c r="B545" s="1"/>
      <c r="C545" s="33"/>
      <c r="D545" s="102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3.5" customHeight="1">
      <c r="A546" s="1"/>
      <c r="B546" s="1"/>
      <c r="C546" s="33"/>
      <c r="D546" s="102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3.5" customHeight="1">
      <c r="A547" s="1"/>
      <c r="B547" s="1"/>
      <c r="C547" s="33"/>
      <c r="D547" s="102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3.5" customHeight="1">
      <c r="A548" s="1"/>
      <c r="B548" s="1"/>
      <c r="C548" s="33"/>
      <c r="D548" s="102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3.5" customHeight="1">
      <c r="A549" s="1"/>
      <c r="B549" s="1"/>
      <c r="C549" s="33"/>
      <c r="D549" s="102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3.5" customHeight="1">
      <c r="A550" s="1"/>
      <c r="B550" s="1"/>
      <c r="C550" s="33"/>
      <c r="D550" s="102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3.5" customHeight="1">
      <c r="A551" s="1"/>
      <c r="B551" s="1"/>
      <c r="C551" s="33"/>
      <c r="D551" s="102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3.5" customHeight="1">
      <c r="A552" s="1"/>
      <c r="B552" s="1"/>
      <c r="C552" s="33"/>
      <c r="D552" s="102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3.5" customHeight="1">
      <c r="A553" s="1"/>
      <c r="B553" s="1"/>
      <c r="C553" s="33"/>
      <c r="D553" s="102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3.5" customHeight="1">
      <c r="A554" s="1"/>
      <c r="B554" s="1"/>
      <c r="C554" s="33"/>
      <c r="D554" s="102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3.5" customHeight="1">
      <c r="A555" s="1"/>
      <c r="B555" s="1"/>
      <c r="C555" s="33"/>
      <c r="D555" s="102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3.5" customHeight="1">
      <c r="A556" s="1"/>
      <c r="B556" s="1"/>
      <c r="C556" s="33"/>
      <c r="D556" s="102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3.5" customHeight="1">
      <c r="A557" s="1"/>
      <c r="B557" s="1"/>
      <c r="C557" s="33"/>
      <c r="D557" s="102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3.5" customHeight="1">
      <c r="A558" s="1"/>
      <c r="B558" s="1"/>
      <c r="C558" s="33"/>
      <c r="D558" s="102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3.5" customHeight="1">
      <c r="A559" s="1"/>
      <c r="B559" s="1"/>
      <c r="C559" s="33"/>
      <c r="D559" s="102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3.5" customHeight="1">
      <c r="A560" s="1"/>
      <c r="B560" s="1"/>
      <c r="C560" s="33"/>
      <c r="D560" s="102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3.5" customHeight="1">
      <c r="A561" s="1"/>
      <c r="B561" s="1"/>
      <c r="C561" s="33"/>
      <c r="D561" s="102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3.5" customHeight="1">
      <c r="A562" s="1"/>
      <c r="B562" s="1"/>
      <c r="C562" s="33"/>
      <c r="D562" s="102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3.5" customHeight="1">
      <c r="A563" s="1"/>
      <c r="B563" s="1"/>
      <c r="C563" s="33"/>
      <c r="D563" s="102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3.5" customHeight="1">
      <c r="A564" s="1"/>
      <c r="B564" s="1"/>
      <c r="C564" s="33"/>
      <c r="D564" s="102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3.5" customHeight="1">
      <c r="A565" s="1"/>
      <c r="B565" s="1"/>
      <c r="C565" s="33"/>
      <c r="D565" s="102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3.5" customHeight="1">
      <c r="A566" s="1"/>
      <c r="B566" s="1"/>
      <c r="C566" s="33"/>
      <c r="D566" s="102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3.5" customHeight="1">
      <c r="A567" s="1"/>
      <c r="B567" s="1"/>
      <c r="C567" s="33"/>
      <c r="D567" s="102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3.5" customHeight="1">
      <c r="A568" s="1"/>
      <c r="B568" s="1"/>
      <c r="C568" s="33"/>
      <c r="D568" s="102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3.5" customHeight="1">
      <c r="A569" s="1"/>
      <c r="B569" s="1"/>
      <c r="C569" s="33"/>
      <c r="D569" s="102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3.5" customHeight="1">
      <c r="A570" s="1"/>
      <c r="B570" s="1"/>
      <c r="C570" s="33"/>
      <c r="D570" s="102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3.5" customHeight="1">
      <c r="A571" s="1"/>
      <c r="B571" s="1"/>
      <c r="C571" s="33"/>
      <c r="D571" s="102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3.5" customHeight="1">
      <c r="A572" s="1"/>
      <c r="B572" s="1"/>
      <c r="C572" s="33"/>
      <c r="D572" s="102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3.5" customHeight="1">
      <c r="A573" s="1"/>
      <c r="B573" s="1"/>
      <c r="C573" s="33"/>
      <c r="D573" s="102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3.5" customHeight="1">
      <c r="A574" s="1"/>
      <c r="B574" s="1"/>
      <c r="C574" s="33"/>
      <c r="D574" s="102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3.5" customHeight="1">
      <c r="A575" s="1"/>
      <c r="B575" s="1"/>
      <c r="C575" s="33"/>
      <c r="D575" s="102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3.5" customHeight="1">
      <c r="A576" s="1"/>
      <c r="B576" s="1"/>
      <c r="C576" s="33"/>
      <c r="D576" s="102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3.5" customHeight="1">
      <c r="A577" s="1"/>
      <c r="B577" s="1"/>
      <c r="C577" s="33"/>
      <c r="D577" s="102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3.5" customHeight="1">
      <c r="A578" s="1"/>
      <c r="B578" s="1"/>
      <c r="C578" s="33"/>
      <c r="D578" s="102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3.5" customHeight="1">
      <c r="A579" s="1"/>
      <c r="B579" s="1"/>
      <c r="C579" s="33"/>
      <c r="D579" s="102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3.5" customHeight="1">
      <c r="A580" s="1"/>
      <c r="B580" s="1"/>
      <c r="C580" s="33"/>
      <c r="D580" s="102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3.5" customHeight="1">
      <c r="A581" s="1"/>
      <c r="B581" s="1"/>
      <c r="C581" s="33"/>
      <c r="D581" s="102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3.5" customHeight="1">
      <c r="A582" s="1"/>
      <c r="B582" s="1"/>
      <c r="C582" s="33"/>
      <c r="D582" s="102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3.5" customHeight="1">
      <c r="A583" s="1"/>
      <c r="B583" s="1"/>
      <c r="C583" s="33"/>
      <c r="D583" s="102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3.5" customHeight="1">
      <c r="A584" s="1"/>
      <c r="B584" s="1"/>
      <c r="C584" s="33"/>
      <c r="D584" s="102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3.5" customHeight="1">
      <c r="A585" s="1"/>
      <c r="B585" s="1"/>
      <c r="C585" s="33"/>
      <c r="D585" s="102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3.5" customHeight="1">
      <c r="A586" s="1"/>
      <c r="B586" s="1"/>
      <c r="C586" s="33"/>
      <c r="D586" s="102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3.5" customHeight="1">
      <c r="A587" s="1"/>
      <c r="B587" s="1"/>
      <c r="C587" s="33"/>
      <c r="D587" s="102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3.5" customHeight="1">
      <c r="A588" s="1"/>
      <c r="B588" s="1"/>
      <c r="C588" s="33"/>
      <c r="D588" s="102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3.5" customHeight="1">
      <c r="A589" s="1"/>
      <c r="B589" s="1"/>
      <c r="C589" s="33"/>
      <c r="D589" s="102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3.5" customHeight="1">
      <c r="A590" s="1"/>
      <c r="B590" s="1"/>
      <c r="C590" s="33"/>
      <c r="D590" s="102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3.5" customHeight="1">
      <c r="A591" s="1"/>
      <c r="B591" s="1"/>
      <c r="C591" s="33"/>
      <c r="D591" s="102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3.5" customHeight="1">
      <c r="A592" s="1"/>
      <c r="B592" s="1"/>
      <c r="C592" s="33"/>
      <c r="D592" s="102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3.5" customHeight="1">
      <c r="A593" s="1"/>
      <c r="B593" s="1"/>
      <c r="C593" s="33"/>
      <c r="D593" s="102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3.5" customHeight="1">
      <c r="A594" s="1"/>
      <c r="B594" s="1"/>
      <c r="C594" s="33"/>
      <c r="D594" s="102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3.5" customHeight="1">
      <c r="A595" s="1"/>
      <c r="B595" s="1"/>
      <c r="C595" s="33"/>
      <c r="D595" s="102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3.5" customHeight="1">
      <c r="A596" s="1"/>
      <c r="B596" s="1"/>
      <c r="C596" s="33"/>
      <c r="D596" s="102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3.5" customHeight="1">
      <c r="A597" s="1"/>
      <c r="B597" s="1"/>
      <c r="C597" s="33"/>
      <c r="D597" s="102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3.5" customHeight="1">
      <c r="A598" s="1"/>
      <c r="B598" s="1"/>
      <c r="C598" s="33"/>
      <c r="D598" s="102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3.5" customHeight="1">
      <c r="A599" s="1"/>
      <c r="B599" s="1"/>
      <c r="C599" s="33"/>
      <c r="D599" s="102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3.5" customHeight="1">
      <c r="A600" s="1"/>
      <c r="B600" s="1"/>
      <c r="C600" s="33"/>
      <c r="D600" s="102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3.5" customHeight="1">
      <c r="A601" s="1"/>
      <c r="B601" s="1"/>
      <c r="C601" s="33"/>
      <c r="D601" s="102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3.5" customHeight="1">
      <c r="A602" s="1"/>
      <c r="B602" s="1"/>
      <c r="C602" s="33"/>
      <c r="D602" s="102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3.5" customHeight="1">
      <c r="A603" s="1"/>
      <c r="B603" s="1"/>
      <c r="C603" s="33"/>
      <c r="D603" s="102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3.5" customHeight="1">
      <c r="A604" s="1"/>
      <c r="B604" s="1"/>
      <c r="C604" s="33"/>
      <c r="D604" s="102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3.5" customHeight="1">
      <c r="A605" s="1"/>
      <c r="B605" s="1"/>
      <c r="C605" s="33"/>
      <c r="D605" s="102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3.5" customHeight="1">
      <c r="A606" s="1"/>
      <c r="B606" s="1"/>
      <c r="C606" s="33"/>
      <c r="D606" s="102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3.5" customHeight="1">
      <c r="A607" s="1"/>
      <c r="B607" s="1"/>
      <c r="C607" s="33"/>
      <c r="D607" s="102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3.5" customHeight="1">
      <c r="A608" s="1"/>
      <c r="B608" s="1"/>
      <c r="C608" s="33"/>
      <c r="D608" s="102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3.5" customHeight="1">
      <c r="A609" s="1"/>
      <c r="B609" s="1"/>
      <c r="C609" s="33"/>
      <c r="D609" s="102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3.5" customHeight="1">
      <c r="A610" s="1"/>
      <c r="B610" s="1"/>
      <c r="C610" s="33"/>
      <c r="D610" s="102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3.5" customHeight="1">
      <c r="A611" s="1"/>
      <c r="B611" s="1"/>
      <c r="C611" s="33"/>
      <c r="D611" s="102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3.5" customHeight="1">
      <c r="A612" s="1"/>
      <c r="B612" s="1"/>
      <c r="C612" s="33"/>
      <c r="D612" s="102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3.5" customHeight="1">
      <c r="A613" s="1"/>
      <c r="B613" s="1"/>
      <c r="C613" s="33"/>
      <c r="D613" s="102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3.5" customHeight="1">
      <c r="A614" s="1"/>
      <c r="B614" s="1"/>
      <c r="C614" s="33"/>
      <c r="D614" s="102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3.5" customHeight="1">
      <c r="A615" s="1"/>
      <c r="B615" s="1"/>
      <c r="C615" s="33"/>
      <c r="D615" s="102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3.5" customHeight="1">
      <c r="A616" s="1"/>
      <c r="B616" s="1"/>
      <c r="C616" s="33"/>
      <c r="D616" s="102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3.5" customHeight="1">
      <c r="A617" s="1"/>
      <c r="B617" s="1"/>
      <c r="C617" s="33"/>
      <c r="D617" s="102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3.5" customHeight="1">
      <c r="A618" s="1"/>
      <c r="B618" s="1"/>
      <c r="C618" s="33"/>
      <c r="D618" s="102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3.5" customHeight="1">
      <c r="A619" s="1"/>
      <c r="B619" s="1"/>
      <c r="C619" s="33"/>
      <c r="D619" s="102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3.5" customHeight="1">
      <c r="A620" s="1"/>
      <c r="B620" s="1"/>
      <c r="C620" s="33"/>
      <c r="D620" s="102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3.5" customHeight="1">
      <c r="A621" s="1"/>
      <c r="B621" s="1"/>
      <c r="C621" s="33"/>
      <c r="D621" s="102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3.5" customHeight="1">
      <c r="A622" s="1"/>
      <c r="B622" s="1"/>
      <c r="C622" s="33"/>
      <c r="D622" s="102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3.5" customHeight="1">
      <c r="A623" s="1"/>
      <c r="B623" s="1"/>
      <c r="C623" s="33"/>
      <c r="D623" s="102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3.5" customHeight="1">
      <c r="A624" s="1"/>
      <c r="B624" s="1"/>
      <c r="C624" s="33"/>
      <c r="D624" s="102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3.5" customHeight="1">
      <c r="A625" s="1"/>
      <c r="B625" s="1"/>
      <c r="C625" s="33"/>
      <c r="D625" s="102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3.5" customHeight="1">
      <c r="A626" s="1"/>
      <c r="B626" s="1"/>
      <c r="C626" s="33"/>
      <c r="D626" s="102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3.5" customHeight="1">
      <c r="A627" s="1"/>
      <c r="B627" s="1"/>
      <c r="C627" s="33"/>
      <c r="D627" s="102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3.5" customHeight="1">
      <c r="A628" s="1"/>
      <c r="B628" s="1"/>
      <c r="C628" s="33"/>
      <c r="D628" s="102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3.5" customHeight="1">
      <c r="A629" s="1"/>
      <c r="B629" s="1"/>
      <c r="C629" s="33"/>
      <c r="D629" s="102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3.5" customHeight="1">
      <c r="A630" s="1"/>
      <c r="B630" s="1"/>
      <c r="C630" s="33"/>
      <c r="D630" s="102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3.5" customHeight="1">
      <c r="A631" s="1"/>
      <c r="B631" s="1"/>
      <c r="C631" s="33"/>
      <c r="D631" s="102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3.5" customHeight="1">
      <c r="A632" s="1"/>
      <c r="B632" s="1"/>
      <c r="C632" s="33"/>
      <c r="D632" s="102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3.5" customHeight="1">
      <c r="A633" s="1"/>
      <c r="B633" s="1"/>
      <c r="C633" s="33"/>
      <c r="D633" s="102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3.5" customHeight="1">
      <c r="A634" s="1"/>
      <c r="B634" s="1"/>
      <c r="C634" s="33"/>
      <c r="D634" s="102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3.5" customHeight="1">
      <c r="A635" s="1"/>
      <c r="B635" s="1"/>
      <c r="C635" s="33"/>
      <c r="D635" s="102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3.5" customHeight="1">
      <c r="A636" s="1"/>
      <c r="B636" s="1"/>
      <c r="C636" s="33"/>
      <c r="D636" s="102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3.5" customHeight="1">
      <c r="A637" s="1"/>
      <c r="B637" s="1"/>
      <c r="C637" s="33"/>
      <c r="D637" s="102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3.5" customHeight="1">
      <c r="A638" s="1"/>
      <c r="B638" s="1"/>
      <c r="C638" s="33"/>
      <c r="D638" s="102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3.5" customHeight="1">
      <c r="A639" s="1"/>
      <c r="B639" s="1"/>
      <c r="C639" s="33"/>
      <c r="D639" s="102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3.5" customHeight="1">
      <c r="A640" s="1"/>
      <c r="B640" s="1"/>
      <c r="C640" s="33"/>
      <c r="D640" s="102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3.5" customHeight="1">
      <c r="A641" s="1"/>
      <c r="B641" s="1"/>
      <c r="C641" s="33"/>
      <c r="D641" s="102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3.5" customHeight="1">
      <c r="A642" s="1"/>
      <c r="B642" s="1"/>
      <c r="C642" s="33"/>
      <c r="D642" s="102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3.5" customHeight="1">
      <c r="A643" s="1"/>
      <c r="B643" s="1"/>
      <c r="C643" s="33"/>
      <c r="D643" s="102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3.5" customHeight="1">
      <c r="A644" s="1"/>
      <c r="B644" s="1"/>
      <c r="C644" s="33"/>
      <c r="D644" s="102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3.5" customHeight="1">
      <c r="A645" s="1"/>
      <c r="B645" s="1"/>
      <c r="C645" s="33"/>
      <c r="D645" s="102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3.5" customHeight="1">
      <c r="A646" s="1"/>
      <c r="B646" s="1"/>
      <c r="C646" s="33"/>
      <c r="D646" s="102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3.5" customHeight="1">
      <c r="A647" s="1"/>
      <c r="B647" s="1"/>
      <c r="C647" s="33"/>
      <c r="D647" s="102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3.5" customHeight="1">
      <c r="A648" s="1"/>
      <c r="B648" s="1"/>
      <c r="C648" s="33"/>
      <c r="D648" s="102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3.5" customHeight="1">
      <c r="A649" s="1"/>
      <c r="B649" s="1"/>
      <c r="C649" s="33"/>
      <c r="D649" s="102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3.5" customHeight="1">
      <c r="A650" s="1"/>
      <c r="B650" s="1"/>
      <c r="C650" s="33"/>
      <c r="D650" s="102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3.5" customHeight="1">
      <c r="A651" s="1"/>
      <c r="B651" s="1"/>
      <c r="C651" s="33"/>
      <c r="D651" s="102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3.5" customHeight="1">
      <c r="A652" s="1"/>
      <c r="B652" s="1"/>
      <c r="C652" s="33"/>
      <c r="D652" s="102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3.5" customHeight="1">
      <c r="A653" s="1"/>
      <c r="B653" s="1"/>
      <c r="C653" s="33"/>
      <c r="D653" s="102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3.5" customHeight="1">
      <c r="A654" s="1"/>
      <c r="B654" s="1"/>
      <c r="C654" s="33"/>
      <c r="D654" s="102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3.5" customHeight="1">
      <c r="A655" s="1"/>
      <c r="B655" s="1"/>
      <c r="C655" s="33"/>
      <c r="D655" s="102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3.5" customHeight="1">
      <c r="A656" s="1"/>
      <c r="B656" s="1"/>
      <c r="C656" s="33"/>
      <c r="D656" s="102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3.5" customHeight="1">
      <c r="A657" s="1"/>
      <c r="B657" s="1"/>
      <c r="C657" s="33"/>
      <c r="D657" s="102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3.5" customHeight="1">
      <c r="A658" s="1"/>
      <c r="B658" s="1"/>
      <c r="C658" s="33"/>
      <c r="D658" s="102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3.5" customHeight="1">
      <c r="A659" s="1"/>
      <c r="B659" s="1"/>
      <c r="C659" s="33"/>
      <c r="D659" s="102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3.5" customHeight="1">
      <c r="A660" s="1"/>
      <c r="B660" s="1"/>
      <c r="C660" s="33"/>
      <c r="D660" s="102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3.5" customHeight="1">
      <c r="A661" s="1"/>
      <c r="B661" s="1"/>
      <c r="C661" s="33"/>
      <c r="D661" s="102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3.5" customHeight="1">
      <c r="A662" s="1"/>
      <c r="B662" s="1"/>
      <c r="C662" s="33"/>
      <c r="D662" s="102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3.5" customHeight="1">
      <c r="A663" s="1"/>
      <c r="B663" s="1"/>
      <c r="C663" s="33"/>
      <c r="D663" s="102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3.5" customHeight="1">
      <c r="A664" s="1"/>
      <c r="B664" s="1"/>
      <c r="C664" s="33"/>
      <c r="D664" s="102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3.5" customHeight="1">
      <c r="A665" s="1"/>
      <c r="B665" s="1"/>
      <c r="C665" s="33"/>
      <c r="D665" s="102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3.5" customHeight="1">
      <c r="A666" s="1"/>
      <c r="B666" s="1"/>
      <c r="C666" s="33"/>
      <c r="D666" s="102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3.5" customHeight="1">
      <c r="A667" s="1"/>
      <c r="B667" s="1"/>
      <c r="C667" s="33"/>
      <c r="D667" s="102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3.5" customHeight="1">
      <c r="A668" s="1"/>
      <c r="B668" s="1"/>
      <c r="C668" s="33"/>
      <c r="D668" s="102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3.5" customHeight="1">
      <c r="A669" s="1"/>
      <c r="B669" s="1"/>
      <c r="C669" s="33"/>
      <c r="D669" s="102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3.5" customHeight="1">
      <c r="A670" s="1"/>
      <c r="B670" s="1"/>
      <c r="C670" s="33"/>
      <c r="D670" s="102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3.5" customHeight="1">
      <c r="A671" s="1"/>
      <c r="B671" s="1"/>
      <c r="C671" s="33"/>
      <c r="D671" s="102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3.5" customHeight="1">
      <c r="A672" s="1"/>
      <c r="B672" s="1"/>
      <c r="C672" s="33"/>
      <c r="D672" s="102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3.5" customHeight="1">
      <c r="A673" s="1"/>
      <c r="B673" s="1"/>
      <c r="C673" s="33"/>
      <c r="D673" s="102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3.5" customHeight="1">
      <c r="A674" s="1"/>
      <c r="B674" s="1"/>
      <c r="C674" s="33"/>
      <c r="D674" s="102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3.5" customHeight="1">
      <c r="A675" s="1"/>
      <c r="B675" s="1"/>
      <c r="C675" s="33"/>
      <c r="D675" s="102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3.5" customHeight="1">
      <c r="A676" s="1"/>
      <c r="B676" s="1"/>
      <c r="C676" s="33"/>
      <c r="D676" s="102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3.5" customHeight="1">
      <c r="A677" s="1"/>
      <c r="B677" s="1"/>
      <c r="C677" s="33"/>
      <c r="D677" s="102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3.5" customHeight="1">
      <c r="A678" s="1"/>
      <c r="B678" s="1"/>
      <c r="C678" s="33"/>
      <c r="D678" s="102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3.5" customHeight="1">
      <c r="A679" s="1"/>
      <c r="B679" s="1"/>
      <c r="C679" s="33"/>
      <c r="D679" s="102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3.5" customHeight="1">
      <c r="A680" s="1"/>
      <c r="B680" s="1"/>
      <c r="C680" s="33"/>
      <c r="D680" s="102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3.5" customHeight="1">
      <c r="A681" s="1"/>
      <c r="B681" s="1"/>
      <c r="C681" s="33"/>
      <c r="D681" s="102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3.5" customHeight="1">
      <c r="A682" s="1"/>
      <c r="B682" s="1"/>
      <c r="C682" s="33"/>
      <c r="D682" s="102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3.5" customHeight="1">
      <c r="A683" s="1"/>
      <c r="B683" s="1"/>
      <c r="C683" s="33"/>
      <c r="D683" s="102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3.5" customHeight="1">
      <c r="A684" s="1"/>
      <c r="B684" s="1"/>
      <c r="C684" s="33"/>
      <c r="D684" s="102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3.5" customHeight="1">
      <c r="A685" s="1"/>
      <c r="B685" s="1"/>
      <c r="C685" s="33"/>
      <c r="D685" s="102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3.5" customHeight="1">
      <c r="A686" s="1"/>
      <c r="B686" s="1"/>
      <c r="C686" s="33"/>
      <c r="D686" s="102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3.5" customHeight="1">
      <c r="A687" s="1"/>
      <c r="B687" s="1"/>
      <c r="C687" s="33"/>
      <c r="D687" s="102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3.5" customHeight="1">
      <c r="A688" s="1"/>
      <c r="B688" s="1"/>
      <c r="C688" s="33"/>
      <c r="D688" s="102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3.5" customHeight="1">
      <c r="A689" s="1"/>
      <c r="B689" s="1"/>
      <c r="C689" s="33"/>
      <c r="D689" s="102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3.5" customHeight="1">
      <c r="A690" s="1"/>
      <c r="B690" s="1"/>
      <c r="C690" s="33"/>
      <c r="D690" s="102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3.5" customHeight="1">
      <c r="A691" s="1"/>
      <c r="B691" s="1"/>
      <c r="C691" s="33"/>
      <c r="D691" s="102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3.5" customHeight="1">
      <c r="A692" s="1"/>
      <c r="B692" s="1"/>
      <c r="C692" s="33"/>
      <c r="D692" s="102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3.5" customHeight="1">
      <c r="A693" s="1"/>
      <c r="B693" s="1"/>
      <c r="C693" s="33"/>
      <c r="D693" s="102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3.5" customHeight="1">
      <c r="A694" s="1"/>
      <c r="B694" s="1"/>
      <c r="C694" s="33"/>
      <c r="D694" s="102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3.5" customHeight="1">
      <c r="A695" s="1"/>
      <c r="B695" s="1"/>
      <c r="C695" s="33"/>
      <c r="D695" s="102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3.5" customHeight="1">
      <c r="A696" s="1"/>
      <c r="B696" s="1"/>
      <c r="C696" s="33"/>
      <c r="D696" s="102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3.5" customHeight="1">
      <c r="A697" s="1"/>
      <c r="B697" s="1"/>
      <c r="C697" s="33"/>
      <c r="D697" s="102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3.5" customHeight="1">
      <c r="A698" s="1"/>
      <c r="B698" s="1"/>
      <c r="C698" s="33"/>
      <c r="D698" s="102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3.5" customHeight="1">
      <c r="A699" s="1"/>
      <c r="B699" s="1"/>
      <c r="C699" s="33"/>
      <c r="D699" s="102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3.5" customHeight="1">
      <c r="A700" s="1"/>
      <c r="B700" s="1"/>
      <c r="C700" s="33"/>
      <c r="D700" s="102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3.5" customHeight="1">
      <c r="A701" s="1"/>
      <c r="B701" s="1"/>
      <c r="C701" s="33"/>
      <c r="D701" s="102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3.5" customHeight="1">
      <c r="A702" s="1"/>
      <c r="B702" s="1"/>
      <c r="C702" s="33"/>
      <c r="D702" s="102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3.5" customHeight="1">
      <c r="A703" s="1"/>
      <c r="B703" s="1"/>
      <c r="C703" s="33"/>
      <c r="D703" s="102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3.5" customHeight="1">
      <c r="A704" s="1"/>
      <c r="B704" s="1"/>
      <c r="C704" s="33"/>
      <c r="D704" s="102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3.5" customHeight="1">
      <c r="A705" s="1"/>
      <c r="B705" s="1"/>
      <c r="C705" s="33"/>
      <c r="D705" s="102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3.5" customHeight="1">
      <c r="A706" s="1"/>
      <c r="B706" s="1"/>
      <c r="C706" s="33"/>
      <c r="D706" s="102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3.5" customHeight="1">
      <c r="A707" s="1"/>
      <c r="B707" s="1"/>
      <c r="C707" s="33"/>
      <c r="D707" s="102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3.5" customHeight="1">
      <c r="A708" s="1"/>
      <c r="B708" s="1"/>
      <c r="C708" s="33"/>
      <c r="D708" s="102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3.5" customHeight="1">
      <c r="A709" s="1"/>
      <c r="B709" s="1"/>
      <c r="C709" s="33"/>
      <c r="D709" s="102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3.5" customHeight="1">
      <c r="A710" s="1"/>
      <c r="B710" s="1"/>
      <c r="C710" s="33"/>
      <c r="D710" s="102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3.5" customHeight="1">
      <c r="A711" s="1"/>
      <c r="B711" s="1"/>
      <c r="C711" s="33"/>
      <c r="D711" s="102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3.5" customHeight="1">
      <c r="A712" s="1"/>
      <c r="B712" s="1"/>
      <c r="C712" s="33"/>
      <c r="D712" s="102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3.5" customHeight="1">
      <c r="A713" s="1"/>
      <c r="B713" s="1"/>
      <c r="C713" s="33"/>
      <c r="D713" s="102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3.5" customHeight="1">
      <c r="A714" s="1"/>
      <c r="B714" s="1"/>
      <c r="C714" s="33"/>
      <c r="D714" s="102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3.5" customHeight="1">
      <c r="A715" s="1"/>
      <c r="B715" s="1"/>
      <c r="C715" s="33"/>
      <c r="D715" s="102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3.5" customHeight="1">
      <c r="A716" s="1"/>
      <c r="B716" s="1"/>
      <c r="C716" s="33"/>
      <c r="D716" s="102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3.5" customHeight="1">
      <c r="A717" s="1"/>
      <c r="B717" s="1"/>
      <c r="C717" s="33"/>
      <c r="D717" s="102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3.5" customHeight="1">
      <c r="A718" s="1"/>
      <c r="B718" s="1"/>
      <c r="C718" s="33"/>
      <c r="D718" s="102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3.5" customHeight="1">
      <c r="A719" s="1"/>
      <c r="B719" s="1"/>
      <c r="C719" s="33"/>
      <c r="D719" s="102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3.5" customHeight="1">
      <c r="A720" s="1"/>
      <c r="B720" s="1"/>
      <c r="C720" s="33"/>
      <c r="D720" s="102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3.5" customHeight="1">
      <c r="A721" s="1"/>
      <c r="B721" s="1"/>
      <c r="C721" s="33"/>
      <c r="D721" s="102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3.5" customHeight="1">
      <c r="A722" s="1"/>
      <c r="B722" s="1"/>
      <c r="C722" s="33"/>
      <c r="D722" s="102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3.5" customHeight="1">
      <c r="A723" s="1"/>
      <c r="B723" s="1"/>
      <c r="C723" s="33"/>
      <c r="D723" s="102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3.5" customHeight="1">
      <c r="A724" s="1"/>
      <c r="B724" s="1"/>
      <c r="C724" s="33"/>
      <c r="D724" s="102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3.5" customHeight="1">
      <c r="A725" s="1"/>
      <c r="B725" s="1"/>
      <c r="C725" s="33"/>
      <c r="D725" s="102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3.5" customHeight="1">
      <c r="A726" s="1"/>
      <c r="B726" s="1"/>
      <c r="C726" s="33"/>
      <c r="D726" s="102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3.5" customHeight="1">
      <c r="A727" s="1"/>
      <c r="B727" s="1"/>
      <c r="C727" s="33"/>
      <c r="D727" s="102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3.5" customHeight="1">
      <c r="A728" s="1"/>
      <c r="B728" s="1"/>
      <c r="C728" s="33"/>
      <c r="D728" s="102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3.5" customHeight="1">
      <c r="A729" s="1"/>
      <c r="B729" s="1"/>
      <c r="C729" s="33"/>
      <c r="D729" s="102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3.5" customHeight="1">
      <c r="A730" s="1"/>
      <c r="B730" s="1"/>
      <c r="C730" s="33"/>
      <c r="D730" s="102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3.5" customHeight="1">
      <c r="A731" s="1"/>
      <c r="B731" s="1"/>
      <c r="C731" s="33"/>
      <c r="D731" s="102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3.5" customHeight="1">
      <c r="A732" s="1"/>
      <c r="B732" s="1"/>
      <c r="C732" s="33"/>
      <c r="D732" s="102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3.5" customHeight="1">
      <c r="A733" s="1"/>
      <c r="B733" s="1"/>
      <c r="C733" s="33"/>
      <c r="D733" s="102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3.5" customHeight="1">
      <c r="A734" s="1"/>
      <c r="B734" s="1"/>
      <c r="C734" s="33"/>
      <c r="D734" s="102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3.5" customHeight="1">
      <c r="A735" s="1"/>
      <c r="B735" s="1"/>
      <c r="C735" s="33"/>
      <c r="D735" s="102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3.5" customHeight="1">
      <c r="A736" s="1"/>
      <c r="B736" s="1"/>
      <c r="C736" s="33"/>
      <c r="D736" s="102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3.5" customHeight="1">
      <c r="A737" s="1"/>
      <c r="B737" s="1"/>
      <c r="C737" s="33"/>
      <c r="D737" s="102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3.5" customHeight="1">
      <c r="A738" s="1"/>
      <c r="B738" s="1"/>
      <c r="C738" s="33"/>
      <c r="D738" s="102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3.5" customHeight="1">
      <c r="A739" s="1"/>
      <c r="B739" s="1"/>
      <c r="C739" s="33"/>
      <c r="D739" s="102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3.5" customHeight="1">
      <c r="A740" s="1"/>
      <c r="B740" s="1"/>
      <c r="C740" s="33"/>
      <c r="D740" s="102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3.5" customHeight="1">
      <c r="A741" s="1"/>
      <c r="B741" s="1"/>
      <c r="C741" s="33"/>
      <c r="D741" s="102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3.5" customHeight="1">
      <c r="A742" s="1"/>
      <c r="B742" s="1"/>
      <c r="C742" s="33"/>
      <c r="D742" s="102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3.5" customHeight="1">
      <c r="A743" s="1"/>
      <c r="B743" s="1"/>
      <c r="C743" s="33"/>
      <c r="D743" s="102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3.5" customHeight="1">
      <c r="A744" s="1"/>
      <c r="B744" s="1"/>
      <c r="C744" s="33"/>
      <c r="D744" s="102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3.5" customHeight="1">
      <c r="A745" s="1"/>
      <c r="B745" s="1"/>
      <c r="C745" s="33"/>
      <c r="D745" s="102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3.5" customHeight="1">
      <c r="A746" s="1"/>
      <c r="B746" s="1"/>
      <c r="C746" s="33"/>
      <c r="D746" s="102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3.5" customHeight="1">
      <c r="A747" s="1"/>
      <c r="B747" s="1"/>
      <c r="C747" s="33"/>
      <c r="D747" s="102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3.5" customHeight="1">
      <c r="A748" s="1"/>
      <c r="B748" s="1"/>
      <c r="C748" s="33"/>
      <c r="D748" s="102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3.5" customHeight="1">
      <c r="A749" s="1"/>
      <c r="B749" s="1"/>
      <c r="C749" s="33"/>
      <c r="D749" s="102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3.5" customHeight="1">
      <c r="A750" s="1"/>
      <c r="B750" s="1"/>
      <c r="C750" s="33"/>
      <c r="D750" s="102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3.5" customHeight="1">
      <c r="A751" s="1"/>
      <c r="B751" s="1"/>
      <c r="C751" s="33"/>
      <c r="D751" s="102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3.5" customHeight="1">
      <c r="A752" s="1"/>
      <c r="B752" s="1"/>
      <c r="C752" s="33"/>
      <c r="D752" s="102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3.5" customHeight="1">
      <c r="A753" s="1"/>
      <c r="B753" s="1"/>
      <c r="C753" s="33"/>
      <c r="D753" s="102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3.5" customHeight="1">
      <c r="A754" s="1"/>
      <c r="B754" s="1"/>
      <c r="C754" s="33"/>
      <c r="D754" s="102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3.5" customHeight="1">
      <c r="A755" s="1"/>
      <c r="B755" s="1"/>
      <c r="C755" s="33"/>
      <c r="D755" s="102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3.5" customHeight="1">
      <c r="A756" s="1"/>
      <c r="B756" s="1"/>
      <c r="C756" s="33"/>
      <c r="D756" s="102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3.5" customHeight="1">
      <c r="A757" s="1"/>
      <c r="B757" s="1"/>
      <c r="C757" s="33"/>
      <c r="D757" s="102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3.5" customHeight="1">
      <c r="A758" s="1"/>
      <c r="B758" s="1"/>
      <c r="C758" s="33"/>
      <c r="D758" s="102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3.5" customHeight="1">
      <c r="A759" s="1"/>
      <c r="B759" s="1"/>
      <c r="C759" s="33"/>
      <c r="D759" s="102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3.5" customHeight="1">
      <c r="A760" s="1"/>
      <c r="B760" s="1"/>
      <c r="C760" s="33"/>
      <c r="D760" s="102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3.5" customHeight="1">
      <c r="A761" s="1"/>
      <c r="B761" s="1"/>
      <c r="C761" s="33"/>
      <c r="D761" s="102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3.5" customHeight="1">
      <c r="A762" s="1"/>
      <c r="B762" s="1"/>
      <c r="C762" s="33"/>
      <c r="D762" s="102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3.5" customHeight="1">
      <c r="A763" s="1"/>
      <c r="B763" s="1"/>
      <c r="C763" s="33"/>
      <c r="D763" s="102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3.5" customHeight="1">
      <c r="A764" s="1"/>
      <c r="B764" s="1"/>
      <c r="C764" s="33"/>
      <c r="D764" s="102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3.5" customHeight="1">
      <c r="A765" s="1"/>
      <c r="B765" s="1"/>
      <c r="C765" s="33"/>
      <c r="D765" s="102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3.5" customHeight="1">
      <c r="A766" s="1"/>
      <c r="B766" s="1"/>
      <c r="C766" s="33"/>
      <c r="D766" s="102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3.5" customHeight="1">
      <c r="A767" s="1"/>
      <c r="B767" s="1"/>
      <c r="C767" s="33"/>
      <c r="D767" s="102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3.5" customHeight="1">
      <c r="A768" s="1"/>
      <c r="B768" s="1"/>
      <c r="C768" s="33"/>
      <c r="D768" s="102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3.5" customHeight="1">
      <c r="A769" s="1"/>
      <c r="B769" s="1"/>
      <c r="C769" s="33"/>
      <c r="D769" s="102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3.5" customHeight="1">
      <c r="A770" s="1"/>
      <c r="B770" s="1"/>
      <c r="C770" s="33"/>
      <c r="D770" s="102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3.5" customHeight="1">
      <c r="A771" s="1"/>
      <c r="B771" s="1"/>
      <c r="C771" s="33"/>
      <c r="D771" s="102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3.5" customHeight="1">
      <c r="A772" s="1"/>
      <c r="B772" s="1"/>
      <c r="C772" s="33"/>
      <c r="D772" s="102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3.5" customHeight="1">
      <c r="A773" s="1"/>
      <c r="B773" s="1"/>
      <c r="C773" s="33"/>
      <c r="D773" s="102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3.5" customHeight="1">
      <c r="A774" s="1"/>
      <c r="B774" s="1"/>
      <c r="C774" s="33"/>
      <c r="D774" s="102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3.5" customHeight="1">
      <c r="A775" s="1"/>
      <c r="B775" s="1"/>
      <c r="C775" s="33"/>
      <c r="D775" s="102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3.5" customHeight="1">
      <c r="A776" s="1"/>
      <c r="B776" s="1"/>
      <c r="C776" s="33"/>
      <c r="D776" s="102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3.5" customHeight="1">
      <c r="A777" s="1"/>
      <c r="B777" s="1"/>
      <c r="C777" s="33"/>
      <c r="D777" s="102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3.5" customHeight="1">
      <c r="A778" s="1"/>
      <c r="B778" s="1"/>
      <c r="C778" s="33"/>
      <c r="D778" s="102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3.5" customHeight="1">
      <c r="A779" s="1"/>
      <c r="B779" s="1"/>
      <c r="C779" s="33"/>
      <c r="D779" s="102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3.5" customHeight="1">
      <c r="A780" s="1"/>
      <c r="B780" s="1"/>
      <c r="C780" s="33"/>
      <c r="D780" s="102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3.5" customHeight="1">
      <c r="A781" s="1"/>
      <c r="B781" s="1"/>
      <c r="C781" s="33"/>
      <c r="D781" s="102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3.5" customHeight="1">
      <c r="A782" s="1"/>
      <c r="B782" s="1"/>
      <c r="C782" s="33"/>
      <c r="D782" s="102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3.5" customHeight="1">
      <c r="A783" s="1"/>
      <c r="B783" s="1"/>
      <c r="C783" s="33"/>
      <c r="D783" s="102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3.5" customHeight="1">
      <c r="A784" s="1"/>
      <c r="B784" s="1"/>
      <c r="C784" s="33"/>
      <c r="D784" s="102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3.5" customHeight="1">
      <c r="A785" s="1"/>
      <c r="B785" s="1"/>
      <c r="C785" s="33"/>
      <c r="D785" s="102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3.5" customHeight="1">
      <c r="A786" s="1"/>
      <c r="B786" s="1"/>
      <c r="C786" s="33"/>
      <c r="D786" s="102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3.5" customHeight="1">
      <c r="A787" s="1"/>
      <c r="B787" s="1"/>
      <c r="C787" s="33"/>
      <c r="D787" s="102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3.5" customHeight="1">
      <c r="A788" s="1"/>
      <c r="B788" s="1"/>
      <c r="C788" s="33"/>
      <c r="D788" s="102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3.5" customHeight="1">
      <c r="A789" s="1"/>
      <c r="B789" s="1"/>
      <c r="C789" s="33"/>
      <c r="D789" s="102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3.5" customHeight="1">
      <c r="A790" s="1"/>
      <c r="B790" s="1"/>
      <c r="C790" s="33"/>
      <c r="D790" s="102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3.5" customHeight="1">
      <c r="A791" s="1"/>
      <c r="B791" s="1"/>
      <c r="C791" s="33"/>
      <c r="D791" s="102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3.5" customHeight="1">
      <c r="A792" s="1"/>
      <c r="B792" s="1"/>
      <c r="C792" s="33"/>
      <c r="D792" s="102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3.5" customHeight="1">
      <c r="A793" s="1"/>
      <c r="B793" s="1"/>
      <c r="C793" s="33"/>
      <c r="D793" s="102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3.5" customHeight="1">
      <c r="A794" s="1"/>
      <c r="B794" s="1"/>
      <c r="C794" s="33"/>
      <c r="D794" s="102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3.5" customHeight="1">
      <c r="A795" s="1"/>
      <c r="B795" s="1"/>
      <c r="C795" s="33"/>
      <c r="D795" s="102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3.5" customHeight="1">
      <c r="A796" s="1"/>
      <c r="B796" s="1"/>
      <c r="C796" s="33"/>
      <c r="D796" s="102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3.5" customHeight="1">
      <c r="A797" s="1"/>
      <c r="B797" s="1"/>
      <c r="C797" s="33"/>
      <c r="D797" s="102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3.5" customHeight="1">
      <c r="A798" s="1"/>
      <c r="B798" s="1"/>
      <c r="C798" s="33"/>
      <c r="D798" s="102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3.5" customHeight="1">
      <c r="A799" s="1"/>
      <c r="B799" s="1"/>
      <c r="C799" s="33"/>
      <c r="D799" s="102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3.5" customHeight="1">
      <c r="A800" s="1"/>
      <c r="B800" s="1"/>
      <c r="C800" s="33"/>
      <c r="D800" s="102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3.5" customHeight="1">
      <c r="A801" s="1"/>
      <c r="B801" s="1"/>
      <c r="C801" s="33"/>
      <c r="D801" s="102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3.5" customHeight="1">
      <c r="A802" s="1"/>
      <c r="B802" s="1"/>
      <c r="C802" s="33"/>
      <c r="D802" s="102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3.5" customHeight="1">
      <c r="A803" s="1"/>
      <c r="B803" s="1"/>
      <c r="C803" s="33"/>
      <c r="D803" s="102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3.5" customHeight="1">
      <c r="A804" s="1"/>
      <c r="B804" s="1"/>
      <c r="C804" s="33"/>
      <c r="D804" s="102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3.5" customHeight="1">
      <c r="A805" s="1"/>
      <c r="B805" s="1"/>
      <c r="C805" s="33"/>
      <c r="D805" s="102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3.5" customHeight="1">
      <c r="A806" s="1"/>
      <c r="B806" s="1"/>
      <c r="C806" s="33"/>
      <c r="D806" s="102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3.5" customHeight="1">
      <c r="A807" s="1"/>
      <c r="B807" s="1"/>
      <c r="C807" s="33"/>
      <c r="D807" s="102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3.5" customHeight="1">
      <c r="A808" s="1"/>
      <c r="B808" s="1"/>
      <c r="C808" s="33"/>
      <c r="D808" s="102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3.5" customHeight="1">
      <c r="A809" s="1"/>
      <c r="B809" s="1"/>
      <c r="C809" s="33"/>
      <c r="D809" s="102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3.5" customHeight="1">
      <c r="A810" s="1"/>
      <c r="B810" s="1"/>
      <c r="C810" s="33"/>
      <c r="D810" s="102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3.5" customHeight="1">
      <c r="A811" s="1"/>
      <c r="B811" s="1"/>
      <c r="C811" s="33"/>
      <c r="D811" s="102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3.5" customHeight="1">
      <c r="A812" s="1"/>
      <c r="B812" s="1"/>
      <c r="C812" s="33"/>
      <c r="D812" s="102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3.5" customHeight="1">
      <c r="A813" s="1"/>
      <c r="B813" s="1"/>
      <c r="C813" s="33"/>
      <c r="D813" s="102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3.5" customHeight="1">
      <c r="A814" s="1"/>
      <c r="B814" s="1"/>
      <c r="C814" s="33"/>
      <c r="D814" s="102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3.5" customHeight="1">
      <c r="A815" s="1"/>
      <c r="B815" s="1"/>
      <c r="C815" s="33"/>
      <c r="D815" s="102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3.5" customHeight="1">
      <c r="A816" s="1"/>
      <c r="B816" s="1"/>
      <c r="C816" s="33"/>
      <c r="D816" s="102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3.5" customHeight="1">
      <c r="A817" s="1"/>
      <c r="B817" s="1"/>
      <c r="C817" s="33"/>
      <c r="D817" s="102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3.5" customHeight="1">
      <c r="A818" s="1"/>
      <c r="B818" s="1"/>
      <c r="C818" s="33"/>
      <c r="D818" s="102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3.5" customHeight="1">
      <c r="A819" s="1"/>
      <c r="B819" s="1"/>
      <c r="C819" s="33"/>
      <c r="D819" s="102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3.5" customHeight="1">
      <c r="A820" s="1"/>
      <c r="B820" s="1"/>
      <c r="C820" s="33"/>
      <c r="D820" s="102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3.5" customHeight="1">
      <c r="A821" s="1"/>
      <c r="B821" s="1"/>
      <c r="C821" s="33"/>
      <c r="D821" s="102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3.5" customHeight="1">
      <c r="A822" s="1"/>
      <c r="B822" s="1"/>
      <c r="C822" s="33"/>
      <c r="D822" s="102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3.5" customHeight="1">
      <c r="A823" s="1"/>
      <c r="B823" s="1"/>
      <c r="C823" s="33"/>
      <c r="D823" s="102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3.5" customHeight="1">
      <c r="A824" s="1"/>
      <c r="B824" s="1"/>
      <c r="C824" s="33"/>
      <c r="D824" s="102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3.5" customHeight="1">
      <c r="A825" s="1"/>
      <c r="B825" s="1"/>
      <c r="C825" s="33"/>
      <c r="D825" s="102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3.5" customHeight="1">
      <c r="A826" s="1"/>
      <c r="B826" s="1"/>
      <c r="C826" s="33"/>
      <c r="D826" s="102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3.5" customHeight="1">
      <c r="A827" s="1"/>
      <c r="B827" s="1"/>
      <c r="C827" s="33"/>
      <c r="D827" s="102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3.5" customHeight="1">
      <c r="A828" s="1"/>
      <c r="B828" s="1"/>
      <c r="C828" s="33"/>
      <c r="D828" s="102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3.5" customHeight="1">
      <c r="A829" s="1"/>
      <c r="B829" s="1"/>
      <c r="C829" s="33"/>
      <c r="D829" s="102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3.5" customHeight="1">
      <c r="A830" s="1"/>
      <c r="B830" s="1"/>
      <c r="C830" s="33"/>
      <c r="D830" s="102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3.5" customHeight="1">
      <c r="A831" s="1"/>
      <c r="B831" s="1"/>
      <c r="C831" s="33"/>
      <c r="D831" s="102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3.5" customHeight="1">
      <c r="A832" s="1"/>
      <c r="B832" s="1"/>
      <c r="C832" s="33"/>
      <c r="D832" s="102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3.5" customHeight="1">
      <c r="A833" s="1"/>
      <c r="B833" s="1"/>
      <c r="C833" s="33"/>
      <c r="D833" s="102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3.5" customHeight="1">
      <c r="A834" s="1"/>
      <c r="B834" s="1"/>
      <c r="C834" s="33"/>
      <c r="D834" s="102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3.5" customHeight="1">
      <c r="A835" s="1"/>
      <c r="B835" s="1"/>
      <c r="C835" s="33"/>
      <c r="D835" s="102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3.5" customHeight="1">
      <c r="A836" s="1"/>
      <c r="B836" s="1"/>
      <c r="C836" s="33"/>
      <c r="D836" s="102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3.5" customHeight="1">
      <c r="A837" s="1"/>
      <c r="B837" s="1"/>
      <c r="C837" s="33"/>
      <c r="D837" s="102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3.5" customHeight="1">
      <c r="A838" s="1"/>
      <c r="B838" s="1"/>
      <c r="C838" s="33"/>
      <c r="D838" s="102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3.5" customHeight="1">
      <c r="A839" s="1"/>
      <c r="B839" s="1"/>
      <c r="C839" s="33"/>
      <c r="D839" s="102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3.5" customHeight="1">
      <c r="A840" s="1"/>
      <c r="B840" s="1"/>
      <c r="C840" s="33"/>
      <c r="D840" s="102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3.5" customHeight="1">
      <c r="A841" s="1"/>
      <c r="B841" s="1"/>
      <c r="C841" s="33"/>
      <c r="D841" s="102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3.5" customHeight="1">
      <c r="A842" s="1"/>
      <c r="B842" s="1"/>
      <c r="C842" s="33"/>
      <c r="D842" s="102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3.5" customHeight="1">
      <c r="A843" s="1"/>
      <c r="B843" s="1"/>
      <c r="C843" s="33"/>
      <c r="D843" s="102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3.5" customHeight="1">
      <c r="A844" s="1"/>
      <c r="B844" s="1"/>
      <c r="C844" s="33"/>
      <c r="D844" s="102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3.5" customHeight="1">
      <c r="A845" s="1"/>
      <c r="B845" s="1"/>
      <c r="C845" s="33"/>
      <c r="D845" s="102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3.5" customHeight="1">
      <c r="A846" s="1"/>
      <c r="B846" s="1"/>
      <c r="C846" s="33"/>
      <c r="D846" s="102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3.5" customHeight="1">
      <c r="A847" s="1"/>
      <c r="B847" s="1"/>
      <c r="C847" s="33"/>
      <c r="D847" s="102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3.5" customHeight="1">
      <c r="A848" s="1"/>
      <c r="B848" s="1"/>
      <c r="C848" s="33"/>
      <c r="D848" s="102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3.5" customHeight="1">
      <c r="A849" s="1"/>
      <c r="B849" s="1"/>
      <c r="C849" s="33"/>
      <c r="D849" s="102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3.5" customHeight="1">
      <c r="A850" s="1"/>
      <c r="B850" s="1"/>
      <c r="C850" s="33"/>
      <c r="D850" s="102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3.5" customHeight="1">
      <c r="A851" s="1"/>
      <c r="B851" s="1"/>
      <c r="C851" s="33"/>
      <c r="D851" s="102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3.5" customHeight="1">
      <c r="A852" s="1"/>
      <c r="B852" s="1"/>
      <c r="C852" s="33"/>
      <c r="D852" s="102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3.5" customHeight="1">
      <c r="A853" s="1"/>
      <c r="B853" s="1"/>
      <c r="C853" s="33"/>
      <c r="D853" s="102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3.5" customHeight="1">
      <c r="A854" s="1"/>
      <c r="B854" s="1"/>
      <c r="C854" s="33"/>
      <c r="D854" s="102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3.5" customHeight="1">
      <c r="A855" s="1"/>
      <c r="B855" s="1"/>
      <c r="C855" s="33"/>
      <c r="D855" s="102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3.5" customHeight="1">
      <c r="A856" s="1"/>
      <c r="B856" s="1"/>
      <c r="C856" s="33"/>
      <c r="D856" s="102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3.5" customHeight="1">
      <c r="A857" s="1"/>
      <c r="B857" s="1"/>
      <c r="C857" s="33"/>
      <c r="D857" s="102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3.5" customHeight="1">
      <c r="A858" s="1"/>
      <c r="B858" s="1"/>
      <c r="C858" s="33"/>
      <c r="D858" s="102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3.5" customHeight="1">
      <c r="A859" s="1"/>
      <c r="B859" s="1"/>
      <c r="C859" s="33"/>
      <c r="D859" s="102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3.5" customHeight="1">
      <c r="A860" s="1"/>
      <c r="B860" s="1"/>
      <c r="C860" s="33"/>
      <c r="D860" s="102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3.5" customHeight="1">
      <c r="A861" s="1"/>
      <c r="B861" s="1"/>
      <c r="C861" s="33"/>
      <c r="D861" s="102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3.5" customHeight="1">
      <c r="A862" s="1"/>
      <c r="B862" s="1"/>
      <c r="C862" s="33"/>
      <c r="D862" s="102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3.5" customHeight="1">
      <c r="A863" s="1"/>
      <c r="B863" s="1"/>
      <c r="C863" s="33"/>
      <c r="D863" s="102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3.5" customHeight="1">
      <c r="A864" s="1"/>
      <c r="B864" s="1"/>
      <c r="C864" s="33"/>
      <c r="D864" s="102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3.5" customHeight="1">
      <c r="A865" s="1"/>
      <c r="B865" s="1"/>
      <c r="C865" s="33"/>
      <c r="D865" s="102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3.5" customHeight="1">
      <c r="A866" s="1"/>
      <c r="B866" s="1"/>
      <c r="C866" s="33"/>
      <c r="D866" s="102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3.5" customHeight="1">
      <c r="A867" s="1"/>
      <c r="B867" s="1"/>
      <c r="C867" s="33"/>
      <c r="D867" s="102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3.5" customHeight="1">
      <c r="A868" s="1"/>
      <c r="B868" s="1"/>
      <c r="C868" s="33"/>
      <c r="D868" s="102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3.5" customHeight="1">
      <c r="A869" s="1"/>
      <c r="B869" s="1"/>
      <c r="C869" s="33"/>
      <c r="D869" s="102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3.5" customHeight="1">
      <c r="A870" s="1"/>
      <c r="B870" s="1"/>
      <c r="C870" s="33"/>
      <c r="D870" s="102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3.5" customHeight="1">
      <c r="A871" s="1"/>
      <c r="B871" s="1"/>
      <c r="C871" s="33"/>
      <c r="D871" s="102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3.5" customHeight="1">
      <c r="A872" s="1"/>
      <c r="B872" s="1"/>
      <c r="C872" s="33"/>
      <c r="D872" s="102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3.5" customHeight="1">
      <c r="A873" s="1"/>
      <c r="B873" s="1"/>
      <c r="C873" s="33"/>
      <c r="D873" s="102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3.5" customHeight="1">
      <c r="A874" s="1"/>
      <c r="B874" s="1"/>
      <c r="C874" s="33"/>
      <c r="D874" s="102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3.5" customHeight="1">
      <c r="A875" s="1"/>
      <c r="B875" s="1"/>
      <c r="C875" s="33"/>
      <c r="D875" s="102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3.5" customHeight="1">
      <c r="A876" s="1"/>
      <c r="B876" s="1"/>
      <c r="C876" s="33"/>
      <c r="D876" s="102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3.5" customHeight="1">
      <c r="A877" s="1"/>
      <c r="B877" s="1"/>
      <c r="C877" s="33"/>
      <c r="D877" s="102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3.5" customHeight="1">
      <c r="A878" s="1"/>
      <c r="B878" s="1"/>
      <c r="C878" s="33"/>
      <c r="D878" s="102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3.5" customHeight="1">
      <c r="A879" s="1"/>
      <c r="B879" s="1"/>
      <c r="C879" s="33"/>
      <c r="D879" s="102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3.5" customHeight="1">
      <c r="A880" s="1"/>
      <c r="B880" s="1"/>
      <c r="C880" s="33"/>
      <c r="D880" s="102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3.5" customHeight="1">
      <c r="A881" s="1"/>
      <c r="B881" s="1"/>
      <c r="C881" s="33"/>
      <c r="D881" s="102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3.5" customHeight="1">
      <c r="A882" s="1"/>
      <c r="B882" s="1"/>
      <c r="C882" s="33"/>
      <c r="D882" s="102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3.5" customHeight="1">
      <c r="A883" s="1"/>
      <c r="B883" s="1"/>
      <c r="C883" s="33"/>
      <c r="D883" s="102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3.5" customHeight="1">
      <c r="A884" s="1"/>
      <c r="B884" s="1"/>
      <c r="C884" s="33"/>
      <c r="D884" s="102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3.5" customHeight="1">
      <c r="A885" s="1"/>
      <c r="B885" s="1"/>
      <c r="C885" s="33"/>
      <c r="D885" s="102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3.5" customHeight="1">
      <c r="A886" s="1"/>
      <c r="B886" s="1"/>
      <c r="C886" s="33"/>
      <c r="D886" s="102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3.5" customHeight="1">
      <c r="A887" s="1"/>
      <c r="B887" s="1"/>
      <c r="C887" s="33"/>
      <c r="D887" s="102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3.5" customHeight="1">
      <c r="A888" s="1"/>
      <c r="B888" s="1"/>
      <c r="C888" s="33"/>
      <c r="D888" s="102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3.5" customHeight="1">
      <c r="A889" s="1"/>
      <c r="B889" s="1"/>
      <c r="C889" s="33"/>
      <c r="D889" s="102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3.5" customHeight="1">
      <c r="A890" s="1"/>
      <c r="B890" s="1"/>
      <c r="C890" s="33"/>
      <c r="D890" s="102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3.5" customHeight="1">
      <c r="A891" s="1"/>
      <c r="B891" s="1"/>
      <c r="C891" s="33"/>
      <c r="D891" s="102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3.5" customHeight="1">
      <c r="A892" s="1"/>
      <c r="B892" s="1"/>
      <c r="C892" s="33"/>
      <c r="D892" s="102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3.5" customHeight="1">
      <c r="A893" s="1"/>
      <c r="B893" s="1"/>
      <c r="C893" s="33"/>
      <c r="D893" s="102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3.5" customHeight="1">
      <c r="A894" s="1"/>
      <c r="B894" s="1"/>
      <c r="C894" s="33"/>
      <c r="D894" s="102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3.5" customHeight="1">
      <c r="A895" s="1"/>
      <c r="B895" s="1"/>
      <c r="C895" s="33"/>
      <c r="D895" s="102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3.5" customHeight="1">
      <c r="A896" s="1"/>
      <c r="B896" s="1"/>
      <c r="C896" s="33"/>
      <c r="D896" s="102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3.5" customHeight="1">
      <c r="A897" s="1"/>
      <c r="B897" s="1"/>
      <c r="C897" s="33"/>
      <c r="D897" s="102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3.5" customHeight="1">
      <c r="A898" s="1"/>
      <c r="B898" s="1"/>
      <c r="C898" s="33"/>
      <c r="D898" s="102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3.5" customHeight="1">
      <c r="A899" s="1"/>
      <c r="B899" s="1"/>
      <c r="C899" s="33"/>
      <c r="D899" s="102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3.5" customHeight="1">
      <c r="A900" s="1"/>
      <c r="B900" s="1"/>
      <c r="C900" s="33"/>
      <c r="D900" s="102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3.5" customHeight="1">
      <c r="A901" s="1"/>
      <c r="B901" s="1"/>
      <c r="C901" s="33"/>
      <c r="D901" s="102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3.5" customHeight="1">
      <c r="A902" s="1"/>
      <c r="B902" s="1"/>
      <c r="C902" s="33"/>
      <c r="D902" s="102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3.5" customHeight="1">
      <c r="A903" s="1"/>
      <c r="B903" s="1"/>
      <c r="C903" s="33"/>
      <c r="D903" s="102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3.5" customHeight="1">
      <c r="A904" s="1"/>
      <c r="B904" s="1"/>
      <c r="C904" s="33"/>
      <c r="D904" s="102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3.5" customHeight="1">
      <c r="A905" s="1"/>
      <c r="B905" s="1"/>
      <c r="C905" s="33"/>
      <c r="D905" s="102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3.5" customHeight="1">
      <c r="A906" s="1"/>
      <c r="B906" s="1"/>
      <c r="C906" s="33"/>
      <c r="D906" s="102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3.5" customHeight="1">
      <c r="A907" s="1"/>
      <c r="B907" s="1"/>
      <c r="C907" s="33"/>
      <c r="D907" s="102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3.5" customHeight="1">
      <c r="A908" s="1"/>
      <c r="B908" s="1"/>
      <c r="C908" s="33"/>
      <c r="D908" s="102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3.5" customHeight="1">
      <c r="A909" s="1"/>
      <c r="B909" s="1"/>
      <c r="C909" s="33"/>
      <c r="D909" s="102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3.5" customHeight="1">
      <c r="A910" s="1"/>
      <c r="B910" s="1"/>
      <c r="C910" s="33"/>
      <c r="D910" s="102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3.5" customHeight="1">
      <c r="A911" s="1"/>
      <c r="B911" s="1"/>
      <c r="C911" s="33"/>
      <c r="D911" s="102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3.5" customHeight="1">
      <c r="A912" s="1"/>
      <c r="B912" s="1"/>
      <c r="C912" s="33"/>
      <c r="D912" s="102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3.5" customHeight="1">
      <c r="A913" s="1"/>
      <c r="B913" s="1"/>
      <c r="C913" s="33"/>
      <c r="D913" s="102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3.5" customHeight="1">
      <c r="A914" s="1"/>
      <c r="B914" s="1"/>
      <c r="C914" s="33"/>
      <c r="D914" s="102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3.5" customHeight="1">
      <c r="A915" s="1"/>
      <c r="B915" s="1"/>
      <c r="C915" s="33"/>
      <c r="D915" s="102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3.5" customHeight="1">
      <c r="A916" s="1"/>
      <c r="B916" s="1"/>
      <c r="C916" s="33"/>
      <c r="D916" s="102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3.5" customHeight="1">
      <c r="A917" s="1"/>
      <c r="B917" s="1"/>
      <c r="C917" s="33"/>
      <c r="D917" s="102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3.5" customHeight="1">
      <c r="A918" s="1"/>
      <c r="B918" s="1"/>
      <c r="C918" s="33"/>
      <c r="D918" s="102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3.5" customHeight="1">
      <c r="A919" s="1"/>
      <c r="B919" s="1"/>
      <c r="C919" s="33"/>
      <c r="D919" s="102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3.5" customHeight="1">
      <c r="A920" s="1"/>
      <c r="B920" s="1"/>
      <c r="C920" s="33"/>
      <c r="D920" s="102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3.5" customHeight="1">
      <c r="A921" s="1"/>
      <c r="B921" s="1"/>
      <c r="C921" s="33"/>
      <c r="D921" s="102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3.5" customHeight="1">
      <c r="A922" s="1"/>
      <c r="B922" s="1"/>
      <c r="C922" s="33"/>
      <c r="D922" s="102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3.5" customHeight="1">
      <c r="A923" s="1"/>
      <c r="B923" s="1"/>
      <c r="C923" s="33"/>
      <c r="D923" s="102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3.5" customHeight="1">
      <c r="A924" s="1"/>
      <c r="B924" s="1"/>
      <c r="C924" s="33"/>
      <c r="D924" s="102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3.5" customHeight="1">
      <c r="A925" s="1"/>
      <c r="B925" s="1"/>
      <c r="C925" s="33"/>
      <c r="D925" s="102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3.5" customHeight="1">
      <c r="A926" s="1"/>
      <c r="B926" s="1"/>
      <c r="C926" s="33"/>
      <c r="D926" s="102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3.5" customHeight="1">
      <c r="A927" s="1"/>
      <c r="B927" s="1"/>
      <c r="C927" s="33"/>
      <c r="D927" s="102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3.5" customHeight="1">
      <c r="A928" s="1"/>
      <c r="B928" s="1"/>
      <c r="C928" s="33"/>
      <c r="D928" s="102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3.5" customHeight="1">
      <c r="A929" s="1"/>
      <c r="B929" s="1"/>
      <c r="C929" s="33"/>
      <c r="D929" s="102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3.5" customHeight="1">
      <c r="A930" s="1"/>
      <c r="B930" s="1"/>
      <c r="C930" s="33"/>
      <c r="D930" s="102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3.5" customHeight="1">
      <c r="A931" s="1"/>
      <c r="B931" s="1"/>
      <c r="C931" s="33"/>
      <c r="D931" s="102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3.5" customHeight="1">
      <c r="A932" s="1"/>
      <c r="B932" s="1"/>
      <c r="C932" s="33"/>
      <c r="D932" s="102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3.5" customHeight="1">
      <c r="A933" s="1"/>
      <c r="B933" s="1"/>
      <c r="C933" s="33"/>
      <c r="D933" s="102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3.5" customHeight="1">
      <c r="A934" s="1"/>
      <c r="B934" s="1"/>
      <c r="C934" s="33"/>
      <c r="D934" s="102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3.5" customHeight="1">
      <c r="A935" s="1"/>
      <c r="B935" s="1"/>
      <c r="C935" s="33"/>
      <c r="D935" s="102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3.5" customHeight="1">
      <c r="A936" s="1"/>
      <c r="B936" s="1"/>
      <c r="C936" s="33"/>
      <c r="D936" s="102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3.5" customHeight="1">
      <c r="A937" s="1"/>
      <c r="B937" s="1"/>
      <c r="C937" s="33"/>
      <c r="D937" s="102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3.5" customHeight="1">
      <c r="A938" s="1"/>
      <c r="B938" s="1"/>
      <c r="C938" s="33"/>
      <c r="D938" s="102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3.5" customHeight="1">
      <c r="A939" s="1"/>
      <c r="B939" s="1"/>
      <c r="C939" s="33"/>
      <c r="D939" s="102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3.5" customHeight="1">
      <c r="A940" s="1"/>
      <c r="B940" s="1"/>
      <c r="C940" s="33"/>
      <c r="D940" s="102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3.5" customHeight="1">
      <c r="A941" s="1"/>
      <c r="B941" s="1"/>
      <c r="C941" s="33"/>
      <c r="D941" s="102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3.5" customHeight="1">
      <c r="A942" s="1"/>
      <c r="B942" s="1"/>
      <c r="C942" s="33"/>
      <c r="D942" s="102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3.5" customHeight="1">
      <c r="A943" s="1"/>
      <c r="B943" s="1"/>
      <c r="C943" s="33"/>
      <c r="D943" s="102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3.5" customHeight="1">
      <c r="A944" s="1"/>
      <c r="B944" s="1"/>
      <c r="C944" s="33"/>
      <c r="D944" s="102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3.5" customHeight="1">
      <c r="A945" s="1"/>
      <c r="B945" s="1"/>
      <c r="C945" s="33"/>
      <c r="D945" s="102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3.5" customHeight="1">
      <c r="A946" s="1"/>
      <c r="B946" s="1"/>
      <c r="C946" s="33"/>
      <c r="D946" s="102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3.5" customHeight="1">
      <c r="A947" s="1"/>
      <c r="B947" s="1"/>
      <c r="C947" s="33"/>
      <c r="D947" s="102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3.5" customHeight="1">
      <c r="A948" s="1"/>
      <c r="B948" s="1"/>
      <c r="C948" s="33"/>
      <c r="D948" s="102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3.5" customHeight="1">
      <c r="A949" s="1"/>
      <c r="B949" s="1"/>
      <c r="C949" s="33"/>
      <c r="D949" s="102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3.5" customHeight="1">
      <c r="A950" s="1"/>
      <c r="B950" s="1"/>
      <c r="C950" s="33"/>
      <c r="D950" s="102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3.5" customHeight="1">
      <c r="A951" s="1"/>
      <c r="B951" s="1"/>
      <c r="C951" s="33"/>
      <c r="D951" s="102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3.5" customHeight="1">
      <c r="A952" s="1"/>
      <c r="B952" s="1"/>
      <c r="C952" s="33"/>
      <c r="D952" s="102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3.5" customHeight="1">
      <c r="A953" s="1"/>
      <c r="B953" s="1"/>
      <c r="C953" s="33"/>
      <c r="D953" s="102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3.5" customHeight="1">
      <c r="A954" s="1"/>
      <c r="B954" s="1"/>
      <c r="C954" s="33"/>
      <c r="D954" s="102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3.5" customHeight="1">
      <c r="A955" s="1"/>
      <c r="B955" s="1"/>
      <c r="C955" s="33"/>
      <c r="D955" s="102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3.5" customHeight="1">
      <c r="A956" s="1"/>
      <c r="B956" s="1"/>
      <c r="C956" s="33"/>
      <c r="D956" s="102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3.5" customHeight="1">
      <c r="A957" s="1"/>
      <c r="B957" s="1"/>
      <c r="C957" s="33"/>
      <c r="D957" s="102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3.5" customHeight="1">
      <c r="A958" s="1"/>
      <c r="B958" s="1"/>
      <c r="C958" s="33"/>
      <c r="D958" s="102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3.5" customHeight="1">
      <c r="A959" s="1"/>
      <c r="B959" s="1"/>
      <c r="C959" s="33"/>
      <c r="D959" s="102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3.5" customHeight="1">
      <c r="A960" s="1"/>
      <c r="B960" s="1"/>
      <c r="C960" s="33"/>
      <c r="D960" s="102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3.5" customHeight="1">
      <c r="A961" s="1"/>
      <c r="B961" s="1"/>
      <c r="C961" s="33"/>
      <c r="D961" s="102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3.5" customHeight="1">
      <c r="A962" s="1"/>
      <c r="B962" s="1"/>
      <c r="C962" s="33"/>
      <c r="D962" s="102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3.5" customHeight="1">
      <c r="A963" s="1"/>
      <c r="B963" s="1"/>
      <c r="C963" s="33"/>
      <c r="D963" s="102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3.5" customHeight="1">
      <c r="A964" s="1"/>
      <c r="B964" s="1"/>
      <c r="C964" s="33"/>
      <c r="D964" s="102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3.5" customHeight="1">
      <c r="A965" s="1"/>
      <c r="B965" s="1"/>
      <c r="C965" s="33"/>
      <c r="D965" s="102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3.5" customHeight="1">
      <c r="A966" s="1"/>
      <c r="B966" s="1"/>
      <c r="C966" s="33"/>
      <c r="D966" s="102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3.5" customHeight="1">
      <c r="A967" s="1"/>
      <c r="B967" s="1"/>
      <c r="C967" s="33"/>
      <c r="D967" s="102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3.5" customHeight="1">
      <c r="A968" s="1"/>
      <c r="B968" s="1"/>
      <c r="C968" s="33"/>
      <c r="D968" s="102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3.5" customHeight="1">
      <c r="A969" s="1"/>
      <c r="B969" s="1"/>
      <c r="C969" s="33"/>
      <c r="D969" s="102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3.5" customHeight="1">
      <c r="A970" s="1"/>
      <c r="B970" s="1"/>
      <c r="C970" s="33"/>
      <c r="D970" s="102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3.5" customHeight="1">
      <c r="A971" s="1"/>
      <c r="B971" s="1"/>
      <c r="C971" s="33"/>
      <c r="D971" s="102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3.5" customHeight="1">
      <c r="A972" s="1"/>
      <c r="B972" s="1"/>
      <c r="C972" s="33"/>
      <c r="D972" s="102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3.5" customHeight="1">
      <c r="A973" s="1"/>
      <c r="B973" s="1"/>
      <c r="C973" s="33"/>
      <c r="D973" s="102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3.5" customHeight="1">
      <c r="A974" s="1"/>
      <c r="B974" s="1"/>
      <c r="C974" s="33"/>
      <c r="D974" s="102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3.5" customHeight="1">
      <c r="A975" s="1"/>
      <c r="B975" s="1"/>
      <c r="C975" s="33"/>
      <c r="D975" s="102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3.5" customHeight="1">
      <c r="A976" s="1"/>
      <c r="B976" s="1"/>
      <c r="C976" s="33"/>
      <c r="D976" s="102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3.5" customHeight="1">
      <c r="A977" s="1"/>
      <c r="B977" s="1"/>
      <c r="C977" s="33"/>
      <c r="D977" s="102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3.5" customHeight="1">
      <c r="A978" s="1"/>
      <c r="B978" s="1"/>
      <c r="C978" s="33"/>
      <c r="D978" s="102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3.5" customHeight="1">
      <c r="A979" s="1"/>
      <c r="B979" s="1"/>
      <c r="C979" s="33"/>
      <c r="D979" s="102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3.5" customHeight="1">
      <c r="A980" s="1"/>
      <c r="B980" s="1"/>
      <c r="C980" s="33"/>
      <c r="D980" s="102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3.5" customHeight="1">
      <c r="A981" s="1"/>
      <c r="B981" s="1"/>
      <c r="C981" s="33"/>
      <c r="D981" s="102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3.5" customHeight="1">
      <c r="A982" s="1"/>
      <c r="B982" s="1"/>
      <c r="C982" s="33"/>
      <c r="D982" s="102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3.5" customHeight="1">
      <c r="A983" s="1"/>
      <c r="B983" s="1"/>
      <c r="C983" s="33"/>
      <c r="D983" s="102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3.5" customHeight="1">
      <c r="A984" s="1"/>
      <c r="B984" s="1"/>
      <c r="C984" s="33"/>
      <c r="D984" s="102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3.5" customHeight="1">
      <c r="A985" s="1"/>
      <c r="B985" s="1"/>
      <c r="C985" s="33"/>
      <c r="D985" s="102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3.5" customHeight="1">
      <c r="A986" s="1"/>
      <c r="B986" s="1"/>
      <c r="C986" s="33"/>
      <c r="D986" s="102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3.5" customHeight="1">
      <c r="A987" s="1"/>
      <c r="B987" s="1"/>
      <c r="C987" s="33"/>
      <c r="D987" s="102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3.5" customHeight="1">
      <c r="A988" s="1"/>
      <c r="B988" s="1"/>
      <c r="C988" s="33"/>
      <c r="D988" s="102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3.5" customHeight="1">
      <c r="A989" s="1"/>
      <c r="B989" s="1"/>
      <c r="C989" s="33"/>
      <c r="D989" s="102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3.5" customHeight="1">
      <c r="A990" s="1"/>
      <c r="B990" s="1"/>
      <c r="C990" s="33"/>
      <c r="D990" s="102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3.5" customHeight="1">
      <c r="A991" s="1"/>
      <c r="B991" s="1"/>
      <c r="C991" s="33"/>
      <c r="D991" s="102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3.5" customHeight="1">
      <c r="A992" s="1"/>
      <c r="B992" s="1"/>
      <c r="C992" s="33"/>
      <c r="D992" s="102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3.5" customHeight="1">
      <c r="A993" s="1"/>
      <c r="B993" s="1"/>
      <c r="C993" s="33"/>
      <c r="D993" s="102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3.5" customHeight="1">
      <c r="A994" s="1"/>
      <c r="B994" s="1"/>
      <c r="C994" s="33"/>
      <c r="D994" s="102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3.5" customHeight="1">
      <c r="A995" s="1"/>
      <c r="B995" s="1"/>
      <c r="C995" s="33"/>
      <c r="D995" s="102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3.5" customHeight="1">
      <c r="A996" s="1"/>
      <c r="B996" s="1"/>
      <c r="C996" s="33"/>
      <c r="D996" s="102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3.5" customHeight="1">
      <c r="A997" s="1"/>
      <c r="B997" s="1"/>
      <c r="C997" s="33"/>
      <c r="D997" s="102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3.5" customHeight="1">
      <c r="A998" s="1"/>
      <c r="B998" s="1"/>
      <c r="C998" s="33"/>
      <c r="D998" s="102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3.5" customHeight="1">
      <c r="A999" s="1"/>
      <c r="B999" s="1"/>
      <c r="C999" s="33"/>
      <c r="D999" s="102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3.5" customHeight="1">
      <c r="A1000" s="1"/>
      <c r="B1000" s="1"/>
      <c r="C1000" s="33"/>
      <c r="D1000" s="102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ht="13.5" customHeight="1">
      <c r="A1001" s="1"/>
      <c r="B1001" s="1"/>
      <c r="C1001" s="33"/>
      <c r="D1001" s="102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ht="13.5" customHeight="1">
      <c r="A1002" s="1"/>
      <c r="B1002" s="1"/>
      <c r="C1002" s="33"/>
      <c r="D1002" s="102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ht="13.5" customHeight="1">
      <c r="A1003" s="1"/>
      <c r="B1003" s="1"/>
      <c r="C1003" s="33"/>
      <c r="D1003" s="102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ht="13.5" customHeight="1">
      <c r="A1004" s="1"/>
      <c r="B1004" s="1"/>
      <c r="C1004" s="33"/>
      <c r="D1004" s="102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ht="13.5" customHeight="1">
      <c r="A1005" s="1"/>
      <c r="B1005" s="1"/>
      <c r="C1005" s="33"/>
      <c r="D1005" s="102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ht="13.5" customHeight="1">
      <c r="A1006" s="1"/>
      <c r="B1006" s="1"/>
      <c r="C1006" s="33"/>
      <c r="D1006" s="102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ht="13.5" customHeight="1">
      <c r="A1007" s="1"/>
      <c r="B1007" s="1"/>
      <c r="C1007" s="33"/>
      <c r="D1007" s="102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ht="13.5" customHeight="1">
      <c r="A1008" s="1"/>
      <c r="B1008" s="1"/>
      <c r="C1008" s="33"/>
      <c r="D1008" s="102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ht="13.5" customHeight="1">
      <c r="A1009" s="1"/>
      <c r="B1009" s="1"/>
      <c r="C1009" s="33"/>
      <c r="D1009" s="102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ht="13.5" customHeight="1">
      <c r="A1010" s="1"/>
      <c r="B1010" s="1"/>
      <c r="C1010" s="33"/>
      <c r="D1010" s="102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ht="13.5" customHeight="1">
      <c r="A1011" s="1"/>
      <c r="B1011" s="1"/>
      <c r="C1011" s="33"/>
      <c r="D1011" s="102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ht="13.5" customHeight="1">
      <c r="A1012" s="1"/>
      <c r="B1012" s="1"/>
      <c r="C1012" s="33"/>
      <c r="D1012" s="102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ht="13.5" customHeight="1">
      <c r="A1013" s="1"/>
      <c r="B1013" s="1"/>
      <c r="C1013" s="33"/>
      <c r="D1013" s="102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ht="13.5" customHeight="1">
      <c r="A1014" s="1"/>
      <c r="B1014" s="1"/>
      <c r="C1014" s="33"/>
      <c r="D1014" s="102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ht="13.5" customHeight="1">
      <c r="A1015" s="1"/>
      <c r="B1015" s="1"/>
      <c r="C1015" s="33"/>
      <c r="D1015" s="102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ht="13.5" customHeight="1">
      <c r="A1016" s="1"/>
      <c r="B1016" s="1"/>
      <c r="C1016" s="33"/>
      <c r="D1016" s="102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ht="13.5" customHeight="1">
      <c r="A1017" s="1"/>
      <c r="B1017" s="1"/>
      <c r="C1017" s="33"/>
      <c r="D1017" s="102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ht="13.5" customHeight="1">
      <c r="A1018" s="1"/>
      <c r="B1018" s="1"/>
      <c r="C1018" s="33"/>
      <c r="D1018" s="102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ht="13.5" customHeight="1">
      <c r="A1019" s="1"/>
      <c r="B1019" s="1"/>
      <c r="C1019" s="33"/>
      <c r="D1019" s="102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ht="13.5" customHeight="1">
      <c r="A1020" s="1"/>
      <c r="B1020" s="1"/>
      <c r="C1020" s="33"/>
      <c r="D1020" s="102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</sheetData>
  <mergeCells count="29">
    <mergeCell ref="B1:C1"/>
    <mergeCell ref="E1:J1"/>
    <mergeCell ref="B2:C2"/>
    <mergeCell ref="F2:I2"/>
    <mergeCell ref="B3:C3"/>
    <mergeCell ref="F3:I3"/>
    <mergeCell ref="F4:I4"/>
    <mergeCell ref="G13:H13"/>
    <mergeCell ref="I13:J13"/>
    <mergeCell ref="L19:L57"/>
    <mergeCell ref="M19:M57"/>
    <mergeCell ref="B14:D14"/>
    <mergeCell ref="B15:D15"/>
    <mergeCell ref="B16:D16"/>
    <mergeCell ref="E16:K16"/>
    <mergeCell ref="B17:D17"/>
    <mergeCell ref="E17:H17"/>
    <mergeCell ref="I17:J17"/>
    <mergeCell ref="A53:B53"/>
    <mergeCell ref="A54:B54"/>
    <mergeCell ref="B177:C177"/>
    <mergeCell ref="B178:C178"/>
    <mergeCell ref="B4:C4"/>
    <mergeCell ref="B5:C5"/>
    <mergeCell ref="B6:C6"/>
    <mergeCell ref="B8:D8"/>
    <mergeCell ref="B9:C9"/>
    <mergeCell ref="B10:C10"/>
    <mergeCell ref="B11:C11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" width="8.0"/>
    <col customWidth="1" min="3" max="3" width="19.43"/>
    <col customWidth="1" min="4" max="26" width="8.0"/>
  </cols>
  <sheetData>
    <row r="3" ht="15.75" customHeight="1">
      <c r="C3" s="155" t="s">
        <v>200</v>
      </c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50"/>
    </row>
    <row r="4">
      <c r="C4" s="157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3"/>
    </row>
    <row r="5">
      <c r="C5" s="137"/>
      <c r="D5" s="138" t="s">
        <v>201</v>
      </c>
      <c r="E5" s="6"/>
      <c r="F5" s="6"/>
      <c r="G5" s="6"/>
      <c r="H5" s="6"/>
      <c r="I5" s="6"/>
      <c r="J5" s="6"/>
      <c r="K5" s="6"/>
      <c r="L5" s="6"/>
      <c r="M5" s="6"/>
      <c r="N5" s="6"/>
      <c r="O5" s="3"/>
      <c r="P5" s="138" t="s">
        <v>146</v>
      </c>
      <c r="Q5" s="6"/>
      <c r="R5" s="3"/>
    </row>
    <row r="6">
      <c r="C6" s="76"/>
      <c r="D6" s="153" t="s">
        <v>147</v>
      </c>
      <c r="E6" s="153" t="s">
        <v>148</v>
      </c>
      <c r="F6" s="153" t="s">
        <v>149</v>
      </c>
      <c r="G6" s="153" t="s">
        <v>150</v>
      </c>
      <c r="H6" s="153" t="s">
        <v>151</v>
      </c>
      <c r="I6" s="153" t="s">
        <v>152</v>
      </c>
      <c r="J6" s="153" t="s">
        <v>153</v>
      </c>
      <c r="K6" s="153" t="s">
        <v>154</v>
      </c>
      <c r="L6" s="153" t="s">
        <v>155</v>
      </c>
      <c r="M6" s="153" t="s">
        <v>156</v>
      </c>
      <c r="N6" s="153" t="s">
        <v>157</v>
      </c>
      <c r="O6" s="153" t="s">
        <v>158</v>
      </c>
      <c r="P6" s="153" t="s">
        <v>128</v>
      </c>
      <c r="Q6" s="153" t="s">
        <v>129</v>
      </c>
      <c r="R6" s="153" t="s">
        <v>130</v>
      </c>
    </row>
    <row r="7">
      <c r="C7" s="158" t="s">
        <v>202</v>
      </c>
      <c r="D7" s="159">
        <v>3.0</v>
      </c>
      <c r="E7" s="159">
        <v>2.9</v>
      </c>
      <c r="F7" s="159">
        <v>2.9</v>
      </c>
      <c r="G7" s="159">
        <v>2.8</v>
      </c>
      <c r="H7" s="159">
        <v>3.0</v>
      </c>
      <c r="I7" s="159">
        <v>2.6</v>
      </c>
      <c r="J7" s="159">
        <v>2.8</v>
      </c>
      <c r="K7" s="159">
        <v>2.8</v>
      </c>
      <c r="L7" s="159">
        <v>2.8</v>
      </c>
      <c r="M7" s="159">
        <v>3.0</v>
      </c>
      <c r="N7" s="159">
        <v>2.5</v>
      </c>
      <c r="O7" s="159">
        <v>2.6</v>
      </c>
      <c r="P7" s="159">
        <v>2.0</v>
      </c>
      <c r="Q7" s="159">
        <v>2.2</v>
      </c>
      <c r="R7" s="159">
        <v>1.5</v>
      </c>
    </row>
    <row r="8">
      <c r="C8" s="160" t="s">
        <v>203</v>
      </c>
      <c r="D8" s="159">
        <v>3.0</v>
      </c>
      <c r="E8" s="159">
        <v>2.8</v>
      </c>
      <c r="F8" s="159">
        <v>3.0</v>
      </c>
      <c r="G8" s="159">
        <v>3.0</v>
      </c>
      <c r="H8" s="159">
        <v>3.0</v>
      </c>
      <c r="I8" s="159">
        <v>2.5</v>
      </c>
      <c r="J8" s="159">
        <v>2.5</v>
      </c>
      <c r="K8" s="159">
        <v>2.6</v>
      </c>
      <c r="L8" s="159">
        <v>2.8</v>
      </c>
      <c r="M8" s="159">
        <v>2.8</v>
      </c>
      <c r="N8" s="159">
        <v>2.7</v>
      </c>
      <c r="O8" s="159">
        <v>2.8</v>
      </c>
      <c r="P8" s="127">
        <v>2.5</v>
      </c>
      <c r="Q8" s="127">
        <v>2.0</v>
      </c>
      <c r="R8" s="127">
        <v>2.7</v>
      </c>
    </row>
    <row r="9" ht="25.5" customHeight="1">
      <c r="C9" s="160" t="s">
        <v>204</v>
      </c>
      <c r="D9" s="159">
        <v>3.0</v>
      </c>
      <c r="E9" s="159">
        <v>2.8</v>
      </c>
      <c r="F9" s="159">
        <v>3.0</v>
      </c>
      <c r="G9" s="159">
        <v>2.9</v>
      </c>
      <c r="H9" s="159">
        <v>2.9</v>
      </c>
      <c r="I9" s="159">
        <v>2.7</v>
      </c>
      <c r="J9" s="159">
        <v>2.6</v>
      </c>
      <c r="K9" s="159">
        <v>2.8</v>
      </c>
      <c r="L9" s="159">
        <v>3.0</v>
      </c>
      <c r="M9" s="159">
        <v>2.9</v>
      </c>
      <c r="N9" s="159">
        <v>2.6</v>
      </c>
      <c r="O9" s="159">
        <v>2.8</v>
      </c>
      <c r="P9" s="127">
        <v>1.8</v>
      </c>
      <c r="Q9" s="127">
        <v>2.0</v>
      </c>
      <c r="R9" s="127">
        <v>2.2</v>
      </c>
    </row>
    <row r="10">
      <c r="C10" s="160" t="s">
        <v>205</v>
      </c>
      <c r="D10" s="161">
        <v>3.0</v>
      </c>
      <c r="E10" s="159">
        <v>2.8</v>
      </c>
      <c r="F10" s="159">
        <v>2.9</v>
      </c>
      <c r="G10" s="159">
        <v>2.6</v>
      </c>
      <c r="H10" s="159">
        <v>3.0</v>
      </c>
      <c r="I10" s="159">
        <v>3.0</v>
      </c>
      <c r="J10" s="159">
        <v>2.8</v>
      </c>
      <c r="K10" s="159">
        <v>2.4</v>
      </c>
      <c r="L10" s="159">
        <v>2.6</v>
      </c>
      <c r="M10" s="159">
        <v>2.6</v>
      </c>
      <c r="N10" s="159">
        <v>2.4</v>
      </c>
      <c r="O10" s="159">
        <v>2.6</v>
      </c>
      <c r="P10" s="127">
        <v>1.5</v>
      </c>
      <c r="Q10" s="127">
        <v>1.9</v>
      </c>
      <c r="R10" s="127">
        <v>2.1</v>
      </c>
    </row>
    <row r="11" ht="25.5" customHeight="1">
      <c r="C11" s="160" t="s">
        <v>206</v>
      </c>
      <c r="D11" s="159">
        <v>3.0</v>
      </c>
      <c r="E11" s="159">
        <v>2.9</v>
      </c>
      <c r="F11" s="159">
        <v>2.9</v>
      </c>
      <c r="G11" s="159">
        <v>2.7</v>
      </c>
      <c r="H11" s="159">
        <v>2.8</v>
      </c>
      <c r="I11" s="159">
        <v>2.6</v>
      </c>
      <c r="J11" s="159">
        <v>2.3</v>
      </c>
      <c r="K11" s="159">
        <v>2.5</v>
      </c>
      <c r="L11" s="159">
        <v>2.7</v>
      </c>
      <c r="M11" s="161">
        <v>2.8</v>
      </c>
      <c r="N11" s="159">
        <v>2.6</v>
      </c>
      <c r="O11" s="161">
        <v>2.7</v>
      </c>
      <c r="P11" s="127">
        <v>3.0</v>
      </c>
      <c r="Q11" s="127">
        <v>2.8</v>
      </c>
      <c r="R11" s="127">
        <v>2.7</v>
      </c>
    </row>
    <row r="12">
      <c r="C12" s="160" t="s">
        <v>207</v>
      </c>
      <c r="D12" s="162">
        <f t="shared" ref="D12:R12" si="1">AVERAGE(D7:D11)</f>
        <v>3</v>
      </c>
      <c r="E12" s="162">
        <f t="shared" si="1"/>
        <v>2.84</v>
      </c>
      <c r="F12" s="162">
        <f t="shared" si="1"/>
        <v>2.94</v>
      </c>
      <c r="G12" s="162">
        <f t="shared" si="1"/>
        <v>2.8</v>
      </c>
      <c r="H12" s="162">
        <f t="shared" si="1"/>
        <v>2.94</v>
      </c>
      <c r="I12" s="162">
        <f t="shared" si="1"/>
        <v>2.68</v>
      </c>
      <c r="J12" s="162">
        <f t="shared" si="1"/>
        <v>2.6</v>
      </c>
      <c r="K12" s="162">
        <f t="shared" si="1"/>
        <v>2.62</v>
      </c>
      <c r="L12" s="162">
        <f t="shared" si="1"/>
        <v>2.78</v>
      </c>
      <c r="M12" s="162">
        <f t="shared" si="1"/>
        <v>2.82</v>
      </c>
      <c r="N12" s="162">
        <f t="shared" si="1"/>
        <v>2.56</v>
      </c>
      <c r="O12" s="162">
        <f t="shared" si="1"/>
        <v>2.7</v>
      </c>
      <c r="P12" s="162">
        <f t="shared" si="1"/>
        <v>2.16</v>
      </c>
      <c r="Q12" s="162">
        <f t="shared" si="1"/>
        <v>2.18</v>
      </c>
      <c r="R12" s="162">
        <f t="shared" si="1"/>
        <v>2.24</v>
      </c>
    </row>
    <row r="13">
      <c r="C13" s="163"/>
      <c r="D13" s="164"/>
      <c r="E13" s="165"/>
      <c r="F13" s="164"/>
      <c r="G13" s="164"/>
      <c r="H13" s="165"/>
      <c r="I13" s="165"/>
      <c r="J13" s="164"/>
      <c r="K13" s="164"/>
      <c r="L13" s="164"/>
      <c r="M13" s="164"/>
      <c r="N13" s="164"/>
      <c r="O13" s="164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C3:R3"/>
    <mergeCell ref="C4:O4"/>
    <mergeCell ref="C5:C6"/>
    <mergeCell ref="D5:O5"/>
    <mergeCell ref="P5:R5"/>
  </mergeCells>
  <printOptions/>
  <pageMargins bottom="0.75" footer="0.0" header="0.0" left="0.7" right="0.7" top="0.75"/>
  <pageSetup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8.0"/>
    <col customWidth="1" min="5" max="5" width="9.57"/>
    <col customWidth="1" min="6" max="26" width="8.0"/>
  </cols>
  <sheetData>
    <row r="2">
      <c r="D2" s="103" t="s">
        <v>112</v>
      </c>
    </row>
    <row r="3" ht="15.75" customHeight="1"/>
    <row r="4" ht="48.0" customHeight="1">
      <c r="D4" s="104" t="s">
        <v>113</v>
      </c>
      <c r="E4" s="105" t="s">
        <v>114</v>
      </c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7"/>
      <c r="Q4" s="105" t="s">
        <v>115</v>
      </c>
      <c r="R4" s="106"/>
      <c r="S4" s="107"/>
    </row>
    <row r="5" ht="142.5" customHeight="1">
      <c r="D5" s="108"/>
      <c r="E5" s="109" t="s">
        <v>116</v>
      </c>
      <c r="F5" s="110" t="s">
        <v>117</v>
      </c>
      <c r="G5" s="111" t="s">
        <v>118</v>
      </c>
      <c r="H5" s="112" t="s">
        <v>119</v>
      </c>
      <c r="I5" s="113" t="s">
        <v>120</v>
      </c>
      <c r="J5" s="114" t="s">
        <v>121</v>
      </c>
      <c r="K5" s="115" t="s">
        <v>122</v>
      </c>
      <c r="L5" s="116" t="s">
        <v>123</v>
      </c>
      <c r="M5" s="117" t="s">
        <v>124</v>
      </c>
      <c r="N5" s="118" t="s">
        <v>125</v>
      </c>
      <c r="O5" s="118" t="s">
        <v>126</v>
      </c>
      <c r="P5" s="119" t="s">
        <v>127</v>
      </c>
      <c r="Q5" s="120" t="s">
        <v>128</v>
      </c>
      <c r="R5" s="120" t="s">
        <v>129</v>
      </c>
      <c r="S5" s="120" t="s">
        <v>130</v>
      </c>
    </row>
    <row r="6" ht="16.5" customHeight="1">
      <c r="D6" s="121" t="s">
        <v>131</v>
      </c>
      <c r="E6" s="122">
        <v>1.0</v>
      </c>
      <c r="F6" s="122">
        <v>2.0</v>
      </c>
      <c r="G6" s="122">
        <v>3.0</v>
      </c>
      <c r="H6" s="122">
        <v>1.0</v>
      </c>
      <c r="I6" s="122">
        <v>3.0</v>
      </c>
      <c r="J6" s="122">
        <v>2.0</v>
      </c>
      <c r="K6" s="122">
        <v>1.0</v>
      </c>
      <c r="L6" s="122">
        <v>1.0</v>
      </c>
      <c r="M6" s="122">
        <v>3.0</v>
      </c>
      <c r="N6" s="122">
        <v>3.0</v>
      </c>
      <c r="O6" s="122">
        <v>3.0</v>
      </c>
      <c r="P6" s="122">
        <v>0.0</v>
      </c>
      <c r="Q6" s="122">
        <v>0.0</v>
      </c>
      <c r="R6" s="123">
        <v>2.0</v>
      </c>
      <c r="S6" s="123">
        <v>0.0</v>
      </c>
    </row>
    <row r="7" ht="16.5" customHeight="1">
      <c r="D7" s="121" t="s">
        <v>132</v>
      </c>
      <c r="E7" s="122">
        <v>1.0</v>
      </c>
      <c r="F7" s="122">
        <v>1.0</v>
      </c>
      <c r="G7" s="122">
        <v>1.0</v>
      </c>
      <c r="H7" s="122">
        <v>2.0</v>
      </c>
      <c r="I7" s="122">
        <v>3.0</v>
      </c>
      <c r="J7" s="122">
        <v>2.0</v>
      </c>
      <c r="K7" s="122">
        <v>0.0</v>
      </c>
      <c r="L7" s="122">
        <v>3.0</v>
      </c>
      <c r="M7" s="122">
        <v>0.0</v>
      </c>
      <c r="N7" s="122">
        <v>1.0</v>
      </c>
      <c r="O7" s="122">
        <v>1.0</v>
      </c>
      <c r="P7" s="122">
        <v>1.0</v>
      </c>
      <c r="Q7" s="122">
        <v>2.0</v>
      </c>
      <c r="R7" s="122">
        <v>3.0</v>
      </c>
      <c r="S7" s="122">
        <v>3.0</v>
      </c>
    </row>
    <row r="8" ht="16.5" customHeight="1">
      <c r="D8" s="121" t="s">
        <v>133</v>
      </c>
      <c r="E8" s="122">
        <v>2.0</v>
      </c>
      <c r="F8" s="122">
        <v>2.0</v>
      </c>
      <c r="G8" s="122">
        <v>2.0</v>
      </c>
      <c r="H8" s="122">
        <v>1.0</v>
      </c>
      <c r="I8" s="122">
        <v>1.0</v>
      </c>
      <c r="J8" s="122">
        <v>0.0</v>
      </c>
      <c r="K8" s="122">
        <v>1.0</v>
      </c>
      <c r="L8" s="122">
        <v>0.0</v>
      </c>
      <c r="M8" s="122">
        <v>0.0</v>
      </c>
      <c r="N8" s="122">
        <v>0.0</v>
      </c>
      <c r="O8" s="122">
        <v>2.0</v>
      </c>
      <c r="P8" s="122">
        <v>3.0</v>
      </c>
      <c r="Q8" s="122">
        <v>1.0</v>
      </c>
      <c r="R8" s="122">
        <v>3.0</v>
      </c>
      <c r="S8" s="122">
        <v>0.0</v>
      </c>
    </row>
    <row r="9" ht="16.5" customHeight="1">
      <c r="D9" s="121" t="s">
        <v>134</v>
      </c>
      <c r="E9" s="122">
        <v>3.0</v>
      </c>
      <c r="F9" s="122">
        <v>0.0</v>
      </c>
      <c r="G9" s="122">
        <v>0.0</v>
      </c>
      <c r="H9" s="122">
        <v>3.0</v>
      </c>
      <c r="I9" s="122">
        <v>2.0</v>
      </c>
      <c r="J9" s="122">
        <v>2.0</v>
      </c>
      <c r="K9" s="122">
        <v>3.0</v>
      </c>
      <c r="L9" s="122">
        <v>2.0</v>
      </c>
      <c r="M9" s="122">
        <v>1.0</v>
      </c>
      <c r="N9" s="122">
        <v>3.0</v>
      </c>
      <c r="O9" s="122">
        <v>1.0</v>
      </c>
      <c r="P9" s="122">
        <v>1.0</v>
      </c>
      <c r="Q9" s="122">
        <v>3.0</v>
      </c>
      <c r="R9" s="122">
        <v>3.0</v>
      </c>
      <c r="S9" s="123">
        <v>2.0</v>
      </c>
    </row>
    <row r="10" ht="16.5" customHeight="1">
      <c r="B10" s="103" t="s">
        <v>135</v>
      </c>
      <c r="D10" s="124" t="s">
        <v>136</v>
      </c>
      <c r="E10" s="125">
        <f t="shared" ref="E10:S10" si="1">IFERROR(AVERAGEIF(E6:E9,"&lt;&gt;0",E6:E9),0)</f>
        <v>1.75</v>
      </c>
      <c r="F10" s="125">
        <f t="shared" si="1"/>
        <v>1.666666667</v>
      </c>
      <c r="G10" s="125">
        <f t="shared" si="1"/>
        <v>2</v>
      </c>
      <c r="H10" s="125">
        <f t="shared" si="1"/>
        <v>1.75</v>
      </c>
      <c r="I10" s="125">
        <f t="shared" si="1"/>
        <v>2.25</v>
      </c>
      <c r="J10" s="125">
        <f t="shared" si="1"/>
        <v>2</v>
      </c>
      <c r="K10" s="125">
        <f t="shared" si="1"/>
        <v>1.666666667</v>
      </c>
      <c r="L10" s="125">
        <f t="shared" si="1"/>
        <v>2</v>
      </c>
      <c r="M10" s="125">
        <f t="shared" si="1"/>
        <v>2</v>
      </c>
      <c r="N10" s="125">
        <f t="shared" si="1"/>
        <v>2.333333333</v>
      </c>
      <c r="O10" s="125">
        <f t="shared" si="1"/>
        <v>1.75</v>
      </c>
      <c r="P10" s="125">
        <f t="shared" si="1"/>
        <v>1.666666667</v>
      </c>
      <c r="Q10" s="125">
        <f t="shared" si="1"/>
        <v>2</v>
      </c>
      <c r="R10" s="125">
        <f t="shared" si="1"/>
        <v>2.75</v>
      </c>
      <c r="S10" s="125">
        <f t="shared" si="1"/>
        <v>2.5</v>
      </c>
    </row>
    <row r="12" ht="15.75" customHeight="1"/>
    <row r="13" ht="48.0" customHeight="1">
      <c r="B13" s="103" t="s">
        <v>137</v>
      </c>
      <c r="D13" s="104" t="s">
        <v>113</v>
      </c>
      <c r="E13" s="105" t="s">
        <v>114</v>
      </c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7"/>
      <c r="Q13" s="105" t="s">
        <v>115</v>
      </c>
      <c r="R13" s="106"/>
      <c r="S13" s="107"/>
    </row>
    <row r="14" ht="142.5" customHeight="1">
      <c r="D14" s="108"/>
      <c r="E14" s="109" t="s">
        <v>116</v>
      </c>
      <c r="F14" s="110" t="s">
        <v>117</v>
      </c>
      <c r="G14" s="111" t="s">
        <v>118</v>
      </c>
      <c r="H14" s="112" t="s">
        <v>119</v>
      </c>
      <c r="I14" s="113" t="s">
        <v>120</v>
      </c>
      <c r="J14" s="114" t="s">
        <v>121</v>
      </c>
      <c r="K14" s="115" t="s">
        <v>122</v>
      </c>
      <c r="L14" s="116" t="s">
        <v>123</v>
      </c>
      <c r="M14" s="117" t="s">
        <v>124</v>
      </c>
      <c r="N14" s="118" t="s">
        <v>125</v>
      </c>
      <c r="O14" s="118" t="s">
        <v>126</v>
      </c>
      <c r="P14" s="119" t="s">
        <v>127</v>
      </c>
      <c r="Q14" s="120" t="s">
        <v>128</v>
      </c>
      <c r="R14" s="120" t="s">
        <v>129</v>
      </c>
      <c r="S14" s="120" t="s">
        <v>130</v>
      </c>
    </row>
    <row r="15" ht="16.5" customHeight="1">
      <c r="C15" s="103">
        <f>'CC13'!N19</f>
        <v>1.2</v>
      </c>
      <c r="D15" s="121" t="s">
        <v>131</v>
      </c>
      <c r="E15" s="122">
        <f t="shared" ref="E15:S15" si="2">($C$15*E6/3)</f>
        <v>0.4</v>
      </c>
      <c r="F15" s="122">
        <f t="shared" si="2"/>
        <v>0.8</v>
      </c>
      <c r="G15" s="122">
        <f t="shared" si="2"/>
        <v>1.2</v>
      </c>
      <c r="H15" s="122">
        <f t="shared" si="2"/>
        <v>0.4</v>
      </c>
      <c r="I15" s="122">
        <f t="shared" si="2"/>
        <v>1.2</v>
      </c>
      <c r="J15" s="122">
        <f t="shared" si="2"/>
        <v>0.8</v>
      </c>
      <c r="K15" s="122">
        <f t="shared" si="2"/>
        <v>0.4</v>
      </c>
      <c r="L15" s="122">
        <f t="shared" si="2"/>
        <v>0.4</v>
      </c>
      <c r="M15" s="122">
        <f t="shared" si="2"/>
        <v>1.2</v>
      </c>
      <c r="N15" s="122">
        <f t="shared" si="2"/>
        <v>1.2</v>
      </c>
      <c r="O15" s="122">
        <f t="shared" si="2"/>
        <v>1.2</v>
      </c>
      <c r="P15" s="122">
        <f t="shared" si="2"/>
        <v>0</v>
      </c>
      <c r="Q15" s="122">
        <f t="shared" si="2"/>
        <v>0</v>
      </c>
      <c r="R15" s="122">
        <f t="shared" si="2"/>
        <v>0.8</v>
      </c>
      <c r="S15" s="122">
        <f t="shared" si="2"/>
        <v>0</v>
      </c>
    </row>
    <row r="16" ht="16.5" customHeight="1">
      <c r="D16" s="121" t="s">
        <v>132</v>
      </c>
      <c r="E16" s="122">
        <f t="shared" ref="E16:S16" si="3">($C$15*E7/3)</f>
        <v>0.4</v>
      </c>
      <c r="F16" s="122">
        <f t="shared" si="3"/>
        <v>0.4</v>
      </c>
      <c r="G16" s="122">
        <f t="shared" si="3"/>
        <v>0.4</v>
      </c>
      <c r="H16" s="122">
        <f t="shared" si="3"/>
        <v>0.8</v>
      </c>
      <c r="I16" s="122">
        <f t="shared" si="3"/>
        <v>1.2</v>
      </c>
      <c r="J16" s="122">
        <f t="shared" si="3"/>
        <v>0.8</v>
      </c>
      <c r="K16" s="122">
        <f t="shared" si="3"/>
        <v>0</v>
      </c>
      <c r="L16" s="122">
        <f t="shared" si="3"/>
        <v>1.2</v>
      </c>
      <c r="M16" s="122">
        <f t="shared" si="3"/>
        <v>0</v>
      </c>
      <c r="N16" s="122">
        <f t="shared" si="3"/>
        <v>0.4</v>
      </c>
      <c r="O16" s="122">
        <f t="shared" si="3"/>
        <v>0.4</v>
      </c>
      <c r="P16" s="122">
        <f t="shared" si="3"/>
        <v>0.4</v>
      </c>
      <c r="Q16" s="122">
        <f t="shared" si="3"/>
        <v>0.8</v>
      </c>
      <c r="R16" s="122">
        <f t="shared" si="3"/>
        <v>1.2</v>
      </c>
      <c r="S16" s="122">
        <f t="shared" si="3"/>
        <v>1.2</v>
      </c>
    </row>
    <row r="17" ht="16.5" customHeight="1">
      <c r="D17" s="121" t="s">
        <v>133</v>
      </c>
      <c r="E17" s="122">
        <f t="shared" ref="E17:S17" si="4">($C$15*E8/3)</f>
        <v>0.8</v>
      </c>
      <c r="F17" s="122">
        <f t="shared" si="4"/>
        <v>0.8</v>
      </c>
      <c r="G17" s="122">
        <f t="shared" si="4"/>
        <v>0.8</v>
      </c>
      <c r="H17" s="122">
        <f t="shared" si="4"/>
        <v>0.4</v>
      </c>
      <c r="I17" s="122">
        <f t="shared" si="4"/>
        <v>0.4</v>
      </c>
      <c r="J17" s="122">
        <f t="shared" si="4"/>
        <v>0</v>
      </c>
      <c r="K17" s="122">
        <f t="shared" si="4"/>
        <v>0.4</v>
      </c>
      <c r="L17" s="122">
        <f t="shared" si="4"/>
        <v>0</v>
      </c>
      <c r="M17" s="122">
        <f t="shared" si="4"/>
        <v>0</v>
      </c>
      <c r="N17" s="122">
        <f t="shared" si="4"/>
        <v>0</v>
      </c>
      <c r="O17" s="122">
        <f t="shared" si="4"/>
        <v>0.8</v>
      </c>
      <c r="P17" s="122">
        <f t="shared" si="4"/>
        <v>1.2</v>
      </c>
      <c r="Q17" s="122">
        <f t="shared" si="4"/>
        <v>0.4</v>
      </c>
      <c r="R17" s="122">
        <f t="shared" si="4"/>
        <v>1.2</v>
      </c>
      <c r="S17" s="122">
        <f t="shared" si="4"/>
        <v>0</v>
      </c>
    </row>
    <row r="18" ht="16.5" customHeight="1">
      <c r="D18" s="121" t="s">
        <v>134</v>
      </c>
      <c r="E18" s="122">
        <f t="shared" ref="E18:S18" si="5">($C$15*E9/3)</f>
        <v>1.2</v>
      </c>
      <c r="F18" s="122">
        <f t="shared" si="5"/>
        <v>0</v>
      </c>
      <c r="G18" s="122">
        <f t="shared" si="5"/>
        <v>0</v>
      </c>
      <c r="H18" s="122">
        <f t="shared" si="5"/>
        <v>1.2</v>
      </c>
      <c r="I18" s="122">
        <f t="shared" si="5"/>
        <v>0.8</v>
      </c>
      <c r="J18" s="122">
        <f t="shared" si="5"/>
        <v>0.8</v>
      </c>
      <c r="K18" s="122">
        <f t="shared" si="5"/>
        <v>1.2</v>
      </c>
      <c r="L18" s="122">
        <f t="shared" si="5"/>
        <v>0.8</v>
      </c>
      <c r="M18" s="122">
        <f t="shared" si="5"/>
        <v>0.4</v>
      </c>
      <c r="N18" s="122">
        <f t="shared" si="5"/>
        <v>1.2</v>
      </c>
      <c r="O18" s="122">
        <f t="shared" si="5"/>
        <v>0.4</v>
      </c>
      <c r="P18" s="122">
        <f t="shared" si="5"/>
        <v>0.4</v>
      </c>
      <c r="Q18" s="122">
        <f t="shared" si="5"/>
        <v>1.2</v>
      </c>
      <c r="R18" s="122">
        <f t="shared" si="5"/>
        <v>1.2</v>
      </c>
      <c r="S18" s="122">
        <f t="shared" si="5"/>
        <v>0.8</v>
      </c>
    </row>
    <row r="19" ht="16.5" customHeight="1">
      <c r="D19" s="124" t="s">
        <v>136</v>
      </c>
      <c r="E19" s="125">
        <f t="shared" ref="E19:S19" si="6">IFERROR(AVERAGEIF(E15:E18,"&lt;&gt;0",E15:E18),0)</f>
        <v>0.7</v>
      </c>
      <c r="F19" s="125">
        <f t="shared" si="6"/>
        <v>0.6666666667</v>
      </c>
      <c r="G19" s="125">
        <f t="shared" si="6"/>
        <v>0.8</v>
      </c>
      <c r="H19" s="125">
        <f t="shared" si="6"/>
        <v>0.7</v>
      </c>
      <c r="I19" s="125">
        <f t="shared" si="6"/>
        <v>0.9</v>
      </c>
      <c r="J19" s="125">
        <f t="shared" si="6"/>
        <v>0.8</v>
      </c>
      <c r="K19" s="125">
        <f t="shared" si="6"/>
        <v>0.6666666667</v>
      </c>
      <c r="L19" s="125">
        <f t="shared" si="6"/>
        <v>0.8</v>
      </c>
      <c r="M19" s="125">
        <f t="shared" si="6"/>
        <v>0.8</v>
      </c>
      <c r="N19" s="125">
        <f t="shared" si="6"/>
        <v>0.9333333333</v>
      </c>
      <c r="O19" s="125">
        <f t="shared" si="6"/>
        <v>0.7</v>
      </c>
      <c r="P19" s="125">
        <f t="shared" si="6"/>
        <v>0.6666666667</v>
      </c>
      <c r="Q19" s="125">
        <f t="shared" si="6"/>
        <v>0.8</v>
      </c>
      <c r="R19" s="125">
        <f t="shared" si="6"/>
        <v>1.1</v>
      </c>
      <c r="S19" s="125">
        <f t="shared" si="6"/>
        <v>1</v>
      </c>
    </row>
    <row r="21" ht="15.75" customHeight="1"/>
    <row r="22" ht="15.75" customHeight="1">
      <c r="B22" s="126" t="s">
        <v>135</v>
      </c>
      <c r="C22" s="127"/>
      <c r="D22" s="128" t="s">
        <v>136</v>
      </c>
      <c r="E22" s="129">
        <f t="shared" ref="E22:S22" si="7">E10</f>
        <v>1.75</v>
      </c>
      <c r="F22" s="129">
        <f t="shared" si="7"/>
        <v>1.666666667</v>
      </c>
      <c r="G22" s="129">
        <f t="shared" si="7"/>
        <v>2</v>
      </c>
      <c r="H22" s="129">
        <f t="shared" si="7"/>
        <v>1.75</v>
      </c>
      <c r="I22" s="129">
        <f t="shared" si="7"/>
        <v>2.25</v>
      </c>
      <c r="J22" s="129">
        <f t="shared" si="7"/>
        <v>2</v>
      </c>
      <c r="K22" s="129">
        <f t="shared" si="7"/>
        <v>1.666666667</v>
      </c>
      <c r="L22" s="129">
        <f t="shared" si="7"/>
        <v>2</v>
      </c>
      <c r="M22" s="129">
        <f t="shared" si="7"/>
        <v>2</v>
      </c>
      <c r="N22" s="129">
        <f t="shared" si="7"/>
        <v>2.333333333</v>
      </c>
      <c r="O22" s="129">
        <f t="shared" si="7"/>
        <v>1.75</v>
      </c>
      <c r="P22" s="129">
        <f t="shared" si="7"/>
        <v>1.666666667</v>
      </c>
      <c r="Q22" s="129">
        <f t="shared" si="7"/>
        <v>2</v>
      </c>
      <c r="R22" s="129">
        <f t="shared" si="7"/>
        <v>2.75</v>
      </c>
      <c r="S22" s="129">
        <f t="shared" si="7"/>
        <v>2.5</v>
      </c>
    </row>
    <row r="23" ht="15.75" customHeight="1">
      <c r="B23" s="130" t="s">
        <v>137</v>
      </c>
      <c r="C23" s="127"/>
      <c r="D23" s="128" t="s">
        <v>136</v>
      </c>
      <c r="E23" s="131">
        <f t="shared" ref="E23:S23" si="8">E19</f>
        <v>0.7</v>
      </c>
      <c r="F23" s="131">
        <f t="shared" si="8"/>
        <v>0.6666666667</v>
      </c>
      <c r="G23" s="131">
        <f t="shared" si="8"/>
        <v>0.8</v>
      </c>
      <c r="H23" s="131">
        <f t="shared" si="8"/>
        <v>0.7</v>
      </c>
      <c r="I23" s="131">
        <f t="shared" si="8"/>
        <v>0.9</v>
      </c>
      <c r="J23" s="131">
        <f t="shared" si="8"/>
        <v>0.8</v>
      </c>
      <c r="K23" s="131">
        <f t="shared" si="8"/>
        <v>0.6666666667</v>
      </c>
      <c r="L23" s="131">
        <f t="shared" si="8"/>
        <v>0.8</v>
      </c>
      <c r="M23" s="131">
        <f t="shared" si="8"/>
        <v>0.8</v>
      </c>
      <c r="N23" s="131">
        <f t="shared" si="8"/>
        <v>0.9333333333</v>
      </c>
      <c r="O23" s="131">
        <f t="shared" si="8"/>
        <v>0.7</v>
      </c>
      <c r="P23" s="131">
        <f t="shared" si="8"/>
        <v>0.6666666667</v>
      </c>
      <c r="Q23" s="131">
        <f t="shared" si="8"/>
        <v>0.8</v>
      </c>
      <c r="R23" s="131">
        <f t="shared" si="8"/>
        <v>1.1</v>
      </c>
      <c r="S23" s="131">
        <f t="shared" si="8"/>
        <v>1</v>
      </c>
    </row>
    <row r="24" ht="15.75" customHeight="1"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</row>
    <row r="25" ht="15.75" customHeight="1">
      <c r="B25" s="127" t="s">
        <v>138</v>
      </c>
      <c r="C25" s="127"/>
      <c r="D25" s="127"/>
      <c r="E25" s="126">
        <f t="shared" ref="E25:S25" si="9">E22-E23</f>
        <v>1.05</v>
      </c>
      <c r="F25" s="126">
        <f t="shared" si="9"/>
        <v>1</v>
      </c>
      <c r="G25" s="126">
        <f t="shared" si="9"/>
        <v>1.2</v>
      </c>
      <c r="H25" s="126">
        <f t="shared" si="9"/>
        <v>1.05</v>
      </c>
      <c r="I25" s="126">
        <f t="shared" si="9"/>
        <v>1.35</v>
      </c>
      <c r="J25" s="126">
        <f t="shared" si="9"/>
        <v>1.2</v>
      </c>
      <c r="K25" s="126">
        <f t="shared" si="9"/>
        <v>1</v>
      </c>
      <c r="L25" s="126">
        <f t="shared" si="9"/>
        <v>1.2</v>
      </c>
      <c r="M25" s="126">
        <f t="shared" si="9"/>
        <v>1.2</v>
      </c>
      <c r="N25" s="126">
        <f t="shared" si="9"/>
        <v>1.4</v>
      </c>
      <c r="O25" s="126">
        <f t="shared" si="9"/>
        <v>1.05</v>
      </c>
      <c r="P25" s="126">
        <f t="shared" si="9"/>
        <v>1</v>
      </c>
      <c r="Q25" s="126">
        <f t="shared" si="9"/>
        <v>1.2</v>
      </c>
      <c r="R25" s="126">
        <f t="shared" si="9"/>
        <v>1.65</v>
      </c>
      <c r="S25" s="126">
        <f t="shared" si="9"/>
        <v>1.5</v>
      </c>
    </row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E4:P4"/>
    <mergeCell ref="Q4:S4"/>
    <mergeCell ref="E13:P13"/>
    <mergeCell ref="Q13:S13"/>
  </mergeCells>
  <printOptions/>
  <pageMargins bottom="0.75" footer="0.0" header="0.0" left="0.7" right="0.7" top="0.75"/>
  <pageSetup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11.0"/>
    <col customWidth="1" min="3" max="3" width="16.43"/>
    <col customWidth="1" min="4" max="4" width="19.57"/>
    <col customWidth="1" min="5" max="5" width="15.86"/>
    <col customWidth="1" min="6" max="6" width="18.29"/>
    <col customWidth="1" min="7" max="7" width="12.43"/>
    <col customWidth="1" min="8" max="8" width="11.71"/>
    <col customWidth="1" min="9" max="9" width="12.43"/>
    <col customWidth="1" min="10" max="10" width="7.0"/>
    <col customWidth="1" min="11" max="11" width="12.0"/>
    <col customWidth="1" min="12" max="12" width="13.29"/>
    <col customWidth="1" min="13" max="13" width="8.0"/>
    <col customWidth="1" min="14" max="14" width="12.29"/>
    <col customWidth="1" min="15" max="15" width="6.57"/>
    <col customWidth="1" min="16" max="16" width="11.14"/>
    <col customWidth="1" min="17" max="17" width="5.14"/>
    <col customWidth="1" min="18" max="19" width="6.0"/>
    <col customWidth="1" min="20" max="20" width="6.57"/>
    <col customWidth="1" min="21" max="21" width="5.71"/>
    <col customWidth="1" min="22" max="26" width="8.0"/>
  </cols>
  <sheetData>
    <row r="1" ht="15.0" customHeight="1">
      <c r="A1" s="1"/>
      <c r="B1" s="2" t="s">
        <v>0</v>
      </c>
      <c r="C1" s="3"/>
      <c r="D1" s="4" t="s">
        <v>188</v>
      </c>
      <c r="E1" s="5" t="s">
        <v>2</v>
      </c>
      <c r="F1" s="6"/>
      <c r="G1" s="6"/>
      <c r="H1" s="6"/>
      <c r="I1" s="6"/>
      <c r="J1" s="3"/>
      <c r="K1" s="7"/>
      <c r="L1" s="7"/>
      <c r="M1" s="7"/>
      <c r="N1" s="8"/>
      <c r="O1" s="8"/>
      <c r="P1" s="8"/>
      <c r="Q1" s="8"/>
      <c r="R1" s="8"/>
      <c r="S1" s="9"/>
      <c r="T1" s="9"/>
      <c r="U1" s="9"/>
      <c r="V1" s="1"/>
      <c r="W1" s="1"/>
      <c r="X1" s="1"/>
      <c r="Y1" s="1"/>
      <c r="Z1" s="1"/>
    </row>
    <row r="2" ht="16.5" customHeight="1">
      <c r="A2" s="1"/>
      <c r="B2" s="10" t="s">
        <v>3</v>
      </c>
      <c r="C2" s="3"/>
      <c r="D2" s="199" t="s">
        <v>307</v>
      </c>
      <c r="E2" s="11"/>
      <c r="F2" s="12" t="s">
        <v>5</v>
      </c>
      <c r="G2" s="6"/>
      <c r="H2" s="6"/>
      <c r="I2" s="3"/>
      <c r="J2" s="11"/>
      <c r="K2" s="7"/>
      <c r="L2" s="7"/>
      <c r="M2" s="7"/>
      <c r="N2" s="13"/>
      <c r="O2" s="13"/>
      <c r="P2" s="13"/>
      <c r="Q2" s="13"/>
      <c r="R2" s="14"/>
      <c r="S2" s="7"/>
      <c r="T2" s="7"/>
      <c r="U2" s="7"/>
      <c r="V2" s="1"/>
      <c r="W2" s="1"/>
      <c r="X2" s="1"/>
      <c r="Y2" s="1"/>
      <c r="Z2" s="1"/>
    </row>
    <row r="3" ht="15.0" customHeight="1">
      <c r="A3" s="1"/>
      <c r="B3" s="15" t="s">
        <v>6</v>
      </c>
      <c r="C3" s="3"/>
      <c r="D3" s="4" t="s">
        <v>308</v>
      </c>
      <c r="E3" s="11"/>
      <c r="F3" s="16" t="s">
        <v>8</v>
      </c>
      <c r="G3" s="6"/>
      <c r="H3" s="6"/>
      <c r="I3" s="3"/>
      <c r="J3" s="11"/>
      <c r="K3" s="7"/>
      <c r="L3" s="7"/>
      <c r="M3" s="7"/>
      <c r="N3" s="13"/>
      <c r="O3" s="13"/>
      <c r="P3" s="13"/>
      <c r="Q3" s="13"/>
      <c r="R3" s="14"/>
      <c r="S3" s="7"/>
      <c r="T3" s="7"/>
      <c r="U3" s="7"/>
      <c r="V3" s="1"/>
      <c r="W3" s="1"/>
      <c r="X3" s="1"/>
      <c r="Y3" s="1"/>
      <c r="Z3" s="1"/>
    </row>
    <row r="4" ht="16.5" customHeight="1">
      <c r="A4" s="1"/>
      <c r="B4" s="10" t="s">
        <v>9</v>
      </c>
      <c r="C4" s="3"/>
      <c r="D4" s="4" t="s">
        <v>306</v>
      </c>
      <c r="E4" s="11"/>
      <c r="F4" s="17" t="s">
        <v>11</v>
      </c>
      <c r="G4" s="6"/>
      <c r="H4" s="6"/>
      <c r="I4" s="3"/>
      <c r="J4" s="11"/>
      <c r="K4" s="1"/>
      <c r="L4" s="1"/>
      <c r="M4" s="1"/>
      <c r="N4" s="13"/>
      <c r="O4" s="13"/>
      <c r="P4" s="13"/>
      <c r="Q4" s="13"/>
      <c r="R4" s="14"/>
      <c r="S4" s="7"/>
      <c r="T4" s="7"/>
      <c r="U4" s="7"/>
      <c r="V4" s="1"/>
      <c r="W4" s="1"/>
      <c r="X4" s="1"/>
      <c r="Y4" s="1"/>
      <c r="Z4" s="1"/>
    </row>
    <row r="5" ht="14.25" customHeight="1">
      <c r="A5" s="1"/>
      <c r="B5" s="18" t="s">
        <v>12</v>
      </c>
      <c r="C5" s="3"/>
      <c r="D5" s="4">
        <v>4.0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6.5" customHeight="1">
      <c r="A6" s="1"/>
      <c r="B6" s="19" t="s">
        <v>13</v>
      </c>
      <c r="C6" s="3"/>
      <c r="D6" s="20" t="s">
        <v>14</v>
      </c>
      <c r="E6" s="21"/>
      <c r="F6" s="21"/>
      <c r="G6" s="21"/>
      <c r="H6" s="21"/>
      <c r="I6" s="21"/>
      <c r="J6" s="22"/>
      <c r="K6" s="22"/>
      <c r="L6" s="22"/>
      <c r="M6" s="22" t="str">
        <f>IFERROR(SUM(M1:M5)/COUNT(M1:M5),"")</f>
        <v/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4.5" customHeight="1">
      <c r="A7" s="1"/>
      <c r="B7" s="23"/>
      <c r="C7" s="23"/>
      <c r="D7" s="24"/>
      <c r="E7" s="25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1"/>
      <c r="W7" s="1"/>
      <c r="X7" s="1"/>
      <c r="Y7" s="1"/>
      <c r="Z7" s="1"/>
    </row>
    <row r="8" ht="15.0" customHeight="1">
      <c r="A8" s="1"/>
      <c r="B8" s="26" t="s">
        <v>15</v>
      </c>
      <c r="C8" s="6"/>
      <c r="D8" s="3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4.25" customHeight="1">
      <c r="A9" s="1"/>
      <c r="B9" s="10"/>
      <c r="C9" s="3"/>
      <c r="D9" s="27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4.25" customHeight="1">
      <c r="A10" s="1"/>
      <c r="B10" s="10"/>
      <c r="C10" s="3"/>
      <c r="D10" s="27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4.25" customHeight="1">
      <c r="A11" s="1"/>
      <c r="B11" s="10"/>
      <c r="C11" s="3"/>
      <c r="D11" s="27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3.0" customHeight="1">
      <c r="A12" s="1"/>
      <c r="B12" s="23"/>
      <c r="C12" s="23"/>
      <c r="D12" s="24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4.25" hidden="1" customHeight="1">
      <c r="A13" s="28"/>
      <c r="B13" s="28"/>
      <c r="C13" s="23"/>
      <c r="D13" s="24"/>
      <c r="E13" s="23"/>
      <c r="F13" s="29"/>
      <c r="G13" s="30"/>
      <c r="H13" s="3"/>
      <c r="I13" s="30"/>
      <c r="J13" s="3"/>
      <c r="K13" s="31"/>
      <c r="L13" s="31"/>
      <c r="M13" s="31"/>
      <c r="N13" s="31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ht="33.0" customHeight="1">
      <c r="A14" s="1"/>
      <c r="B14" s="32" t="s">
        <v>16</v>
      </c>
      <c r="C14" s="6"/>
      <c r="D14" s="3"/>
      <c r="E14" s="33"/>
      <c r="F14" s="34"/>
      <c r="G14" s="34"/>
      <c r="H14" s="34"/>
      <c r="I14" s="34"/>
      <c r="J14" s="34"/>
      <c r="K14" s="31"/>
      <c r="L14" s="31"/>
      <c r="M14" s="31"/>
      <c r="N14" s="3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57.0" customHeight="1">
      <c r="A15" s="35"/>
      <c r="B15" s="32" t="s">
        <v>17</v>
      </c>
      <c r="C15" s="6"/>
      <c r="D15" s="3"/>
      <c r="E15" s="35"/>
      <c r="F15" s="36"/>
      <c r="G15" s="37"/>
      <c r="H15" s="38"/>
      <c r="I15" s="39"/>
      <c r="J15" s="39"/>
      <c r="K15" s="40"/>
      <c r="L15" s="40"/>
      <c r="M15" s="40"/>
      <c r="N15" s="40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ht="72.0" customHeight="1">
      <c r="A16" s="41"/>
      <c r="B16" s="32" t="s">
        <v>18</v>
      </c>
      <c r="C16" s="6"/>
      <c r="D16" s="3"/>
      <c r="E16" s="42" t="s">
        <v>19</v>
      </c>
      <c r="F16" s="43"/>
      <c r="G16" s="43"/>
      <c r="H16" s="43"/>
      <c r="I16" s="43"/>
      <c r="J16" s="43"/>
      <c r="K16" s="44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ht="14.25" customHeight="1">
      <c r="A17" s="41"/>
      <c r="B17" s="45" t="s">
        <v>20</v>
      </c>
      <c r="C17" s="6"/>
      <c r="D17" s="3"/>
      <c r="E17" s="46" t="s">
        <v>21</v>
      </c>
      <c r="F17" s="47"/>
      <c r="G17" s="47"/>
      <c r="H17" s="48"/>
      <c r="I17" s="49" t="s">
        <v>22</v>
      </c>
      <c r="J17" s="50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ht="49.5" customHeight="1">
      <c r="A18" s="41" t="s">
        <v>23</v>
      </c>
      <c r="B18" s="51"/>
      <c r="C18" s="52" t="s">
        <v>24</v>
      </c>
      <c r="D18" s="53" t="s">
        <v>25</v>
      </c>
      <c r="E18" s="169" t="s">
        <v>26</v>
      </c>
      <c r="F18" s="169" t="s">
        <v>27</v>
      </c>
      <c r="G18" s="169" t="s">
        <v>28</v>
      </c>
      <c r="H18" s="169" t="s">
        <v>29</v>
      </c>
      <c r="I18" s="35">
        <v>65.0</v>
      </c>
      <c r="J18" s="35" t="s">
        <v>214</v>
      </c>
      <c r="K18" s="35" t="s">
        <v>30</v>
      </c>
      <c r="L18" s="35" t="s">
        <v>31</v>
      </c>
      <c r="M18" s="35" t="s">
        <v>32</v>
      </c>
      <c r="N18" s="35" t="s">
        <v>33</v>
      </c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ht="17.25" customHeight="1">
      <c r="A19" s="78">
        <v>1.0</v>
      </c>
      <c r="B19" s="57"/>
      <c r="C19" s="196" t="s">
        <v>34</v>
      </c>
      <c r="D19" s="127" t="s">
        <v>35</v>
      </c>
      <c r="E19" s="59" t="s">
        <v>309</v>
      </c>
      <c r="F19" s="59" t="s">
        <v>309</v>
      </c>
      <c r="G19" s="59" t="s">
        <v>310</v>
      </c>
      <c r="H19" s="59" t="s">
        <v>309</v>
      </c>
      <c r="I19" s="59">
        <v>44.0</v>
      </c>
      <c r="J19" s="59">
        <f t="shared" ref="J19:J52" si="1">(I19/65)*100</f>
        <v>67.69230769</v>
      </c>
      <c r="K19" s="59" t="str">
        <f t="shared" ref="K19:K52" si="2">IF(J19&lt;=0,"",IF((J19&gt;=60),"Y","N"))</f>
        <v>Y</v>
      </c>
      <c r="L19" s="61">
        <f>(E57+F57+G57+H57)/4</f>
        <v>1</v>
      </c>
      <c r="M19" s="61">
        <f>K57</f>
        <v>1</v>
      </c>
      <c r="N19" s="62">
        <f>(L19*0.2+M19*0.8)</f>
        <v>1</v>
      </c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ht="15.0" customHeight="1">
      <c r="A20" s="78">
        <v>2.0</v>
      </c>
      <c r="B20" s="57"/>
      <c r="C20" s="196" t="s">
        <v>256</v>
      </c>
      <c r="D20" s="127" t="s">
        <v>39</v>
      </c>
      <c r="E20" s="59" t="s">
        <v>310</v>
      </c>
      <c r="F20" s="59" t="s">
        <v>310</v>
      </c>
      <c r="G20" s="59" t="s">
        <v>309</v>
      </c>
      <c r="H20" s="59" t="s">
        <v>310</v>
      </c>
      <c r="I20" s="59">
        <v>49.0</v>
      </c>
      <c r="J20" s="59">
        <f t="shared" si="1"/>
        <v>75.38461538</v>
      </c>
      <c r="K20" s="59" t="str">
        <f t="shared" si="2"/>
        <v>Y</v>
      </c>
      <c r="L20" s="65"/>
      <c r="M20" s="65"/>
      <c r="N20" s="66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ht="17.25" customHeight="1">
      <c r="A21" s="78">
        <v>3.0</v>
      </c>
      <c r="B21" s="57"/>
      <c r="C21" s="196" t="s">
        <v>257</v>
      </c>
      <c r="D21" s="127" t="s">
        <v>41</v>
      </c>
      <c r="E21" s="59" t="s">
        <v>309</v>
      </c>
      <c r="F21" s="59" t="s">
        <v>310</v>
      </c>
      <c r="G21" s="59" t="s">
        <v>309</v>
      </c>
      <c r="H21" s="59" t="s">
        <v>310</v>
      </c>
      <c r="I21" s="59">
        <v>56.0</v>
      </c>
      <c r="J21" s="59">
        <f t="shared" si="1"/>
        <v>86.15384615</v>
      </c>
      <c r="K21" s="59" t="str">
        <f t="shared" si="2"/>
        <v>Y</v>
      </c>
      <c r="L21" s="65"/>
      <c r="M21" s="65"/>
      <c r="N21" s="66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</row>
    <row r="22" ht="13.5" customHeight="1">
      <c r="A22" s="78">
        <v>4.0</v>
      </c>
      <c r="B22" s="57"/>
      <c r="C22" s="196" t="s">
        <v>258</v>
      </c>
      <c r="D22" s="127" t="s">
        <v>43</v>
      </c>
      <c r="E22" s="59" t="s">
        <v>309</v>
      </c>
      <c r="F22" s="59" t="s">
        <v>309</v>
      </c>
      <c r="G22" s="59" t="s">
        <v>309</v>
      </c>
      <c r="H22" s="59" t="s">
        <v>309</v>
      </c>
      <c r="I22" s="59">
        <v>47.0</v>
      </c>
      <c r="J22" s="59">
        <f t="shared" si="1"/>
        <v>72.30769231</v>
      </c>
      <c r="K22" s="59" t="str">
        <f t="shared" si="2"/>
        <v>Y</v>
      </c>
      <c r="L22" s="65"/>
      <c r="M22" s="65"/>
      <c r="N22" s="66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ht="13.5" customHeight="1">
      <c r="A23" s="78">
        <v>5.0</v>
      </c>
      <c r="B23" s="57"/>
      <c r="C23" s="196" t="s">
        <v>259</v>
      </c>
      <c r="D23" s="127" t="s">
        <v>45</v>
      </c>
      <c r="E23" s="59" t="s">
        <v>310</v>
      </c>
      <c r="F23" s="59" t="s">
        <v>310</v>
      </c>
      <c r="G23" s="59" t="s">
        <v>310</v>
      </c>
      <c r="H23" s="59" t="s">
        <v>309</v>
      </c>
      <c r="I23" s="1">
        <v>42.0</v>
      </c>
      <c r="J23" s="59">
        <f t="shared" si="1"/>
        <v>64.61538462</v>
      </c>
      <c r="K23" s="59" t="str">
        <f t="shared" si="2"/>
        <v>Y</v>
      </c>
      <c r="L23" s="65"/>
      <c r="M23" s="65"/>
      <c r="N23" s="66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3.5" customHeight="1">
      <c r="A24" s="78">
        <v>6.0</v>
      </c>
      <c r="B24" s="57"/>
      <c r="C24" s="196" t="s">
        <v>260</v>
      </c>
      <c r="D24" s="127" t="s">
        <v>47</v>
      </c>
      <c r="E24" s="59" t="s">
        <v>309</v>
      </c>
      <c r="F24" s="59" t="s">
        <v>309</v>
      </c>
      <c r="G24" s="59" t="s">
        <v>310</v>
      </c>
      <c r="H24" s="59" t="s">
        <v>309</v>
      </c>
      <c r="I24" s="40">
        <v>40.0</v>
      </c>
      <c r="J24" s="59">
        <f t="shared" si="1"/>
        <v>61.53846154</v>
      </c>
      <c r="K24" s="59" t="str">
        <f t="shared" si="2"/>
        <v>Y</v>
      </c>
      <c r="L24" s="65"/>
      <c r="M24" s="65"/>
      <c r="N24" s="66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3.5" customHeight="1">
      <c r="A25" s="78">
        <v>7.0</v>
      </c>
      <c r="B25" s="57"/>
      <c r="C25" s="196" t="s">
        <v>261</v>
      </c>
      <c r="D25" s="127" t="s">
        <v>49</v>
      </c>
      <c r="E25" s="59" t="s">
        <v>310</v>
      </c>
      <c r="F25" s="59" t="s">
        <v>310</v>
      </c>
      <c r="G25" s="59" t="s">
        <v>309</v>
      </c>
      <c r="H25" s="59" t="s">
        <v>310</v>
      </c>
      <c r="I25" s="40">
        <v>33.0</v>
      </c>
      <c r="J25" s="59">
        <f t="shared" si="1"/>
        <v>50.76923077</v>
      </c>
      <c r="K25" s="59" t="str">
        <f t="shared" si="2"/>
        <v>N</v>
      </c>
      <c r="L25" s="65"/>
      <c r="M25" s="65"/>
      <c r="N25" s="66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3.5" customHeight="1">
      <c r="A26" s="78">
        <v>8.0</v>
      </c>
      <c r="B26" s="57"/>
      <c r="C26" s="196" t="s">
        <v>262</v>
      </c>
      <c r="D26" s="127" t="s">
        <v>51</v>
      </c>
      <c r="E26" s="59" t="s">
        <v>309</v>
      </c>
      <c r="F26" s="59" t="s">
        <v>309</v>
      </c>
      <c r="G26" s="59" t="s">
        <v>310</v>
      </c>
      <c r="H26" s="59" t="s">
        <v>309</v>
      </c>
      <c r="I26" s="40">
        <v>43.0</v>
      </c>
      <c r="J26" s="59">
        <f t="shared" si="1"/>
        <v>66.15384615</v>
      </c>
      <c r="K26" s="59" t="str">
        <f t="shared" si="2"/>
        <v>Y</v>
      </c>
      <c r="L26" s="65"/>
      <c r="M26" s="65"/>
      <c r="N26" s="66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3.5" customHeight="1">
      <c r="A27" s="78">
        <v>9.0</v>
      </c>
      <c r="B27" s="57"/>
      <c r="C27" s="196" t="s">
        <v>263</v>
      </c>
      <c r="D27" s="127" t="s">
        <v>53</v>
      </c>
      <c r="E27" s="59" t="s">
        <v>310</v>
      </c>
      <c r="F27" s="59" t="s">
        <v>310</v>
      </c>
      <c r="G27" s="59" t="s">
        <v>310</v>
      </c>
      <c r="H27" s="59" t="s">
        <v>310</v>
      </c>
      <c r="I27" s="40">
        <v>35.0</v>
      </c>
      <c r="J27" s="59">
        <f t="shared" si="1"/>
        <v>53.84615385</v>
      </c>
      <c r="K27" s="59" t="str">
        <f t="shared" si="2"/>
        <v>N</v>
      </c>
      <c r="L27" s="65"/>
      <c r="M27" s="65"/>
      <c r="N27" s="66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3.5" customHeight="1">
      <c r="A28" s="78">
        <v>10.0</v>
      </c>
      <c r="B28" s="57"/>
      <c r="C28" s="196" t="s">
        <v>264</v>
      </c>
      <c r="D28" s="127" t="s">
        <v>55</v>
      </c>
      <c r="E28" s="59" t="s">
        <v>310</v>
      </c>
      <c r="F28" s="59" t="s">
        <v>309</v>
      </c>
      <c r="G28" s="59" t="s">
        <v>309</v>
      </c>
      <c r="H28" s="59" t="s">
        <v>309</v>
      </c>
      <c r="I28" s="40">
        <v>21.0</v>
      </c>
      <c r="J28" s="59">
        <f t="shared" si="1"/>
        <v>32.30769231</v>
      </c>
      <c r="K28" s="59" t="str">
        <f t="shared" si="2"/>
        <v>N</v>
      </c>
      <c r="L28" s="65"/>
      <c r="M28" s="65"/>
      <c r="N28" s="66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3.5" customHeight="1">
      <c r="A29" s="78">
        <v>11.0</v>
      </c>
      <c r="B29" s="57"/>
      <c r="C29" s="196" t="s">
        <v>265</v>
      </c>
      <c r="D29" s="127" t="s">
        <v>57</v>
      </c>
      <c r="E29" s="59" t="s">
        <v>309</v>
      </c>
      <c r="F29" s="59" t="s">
        <v>310</v>
      </c>
      <c r="G29" s="59" t="s">
        <v>310</v>
      </c>
      <c r="H29" s="59" t="s">
        <v>310</v>
      </c>
      <c r="I29" s="40">
        <v>58.0</v>
      </c>
      <c r="J29" s="59">
        <f t="shared" si="1"/>
        <v>89.23076923</v>
      </c>
      <c r="K29" s="59" t="str">
        <f t="shared" si="2"/>
        <v>Y</v>
      </c>
      <c r="L29" s="65"/>
      <c r="M29" s="65"/>
      <c r="N29" s="66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3.5" customHeight="1">
      <c r="A30" s="78">
        <v>12.0</v>
      </c>
      <c r="B30" s="57"/>
      <c r="C30" s="196" t="s">
        <v>266</v>
      </c>
      <c r="D30" s="127" t="s">
        <v>59</v>
      </c>
      <c r="E30" s="59" t="s">
        <v>310</v>
      </c>
      <c r="F30" s="59" t="s">
        <v>309</v>
      </c>
      <c r="G30" s="59" t="s">
        <v>309</v>
      </c>
      <c r="H30" s="59" t="s">
        <v>309</v>
      </c>
      <c r="I30" s="40">
        <v>51.0</v>
      </c>
      <c r="J30" s="59">
        <f t="shared" si="1"/>
        <v>78.46153846</v>
      </c>
      <c r="K30" s="59" t="str">
        <f t="shared" si="2"/>
        <v>Y</v>
      </c>
      <c r="L30" s="65"/>
      <c r="M30" s="65"/>
      <c r="N30" s="66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3.5" customHeight="1">
      <c r="A31" s="78">
        <v>13.0</v>
      </c>
      <c r="B31" s="57"/>
      <c r="C31" s="196" t="s">
        <v>267</v>
      </c>
      <c r="D31" s="127" t="s">
        <v>61</v>
      </c>
      <c r="E31" s="59" t="s">
        <v>309</v>
      </c>
      <c r="F31" s="59" t="s">
        <v>309</v>
      </c>
      <c r="G31" s="59" t="s">
        <v>310</v>
      </c>
      <c r="H31" s="59" t="s">
        <v>310</v>
      </c>
      <c r="I31" s="40">
        <v>51.0</v>
      </c>
      <c r="J31" s="59">
        <f t="shared" si="1"/>
        <v>78.46153846</v>
      </c>
      <c r="K31" s="59" t="str">
        <f t="shared" si="2"/>
        <v>Y</v>
      </c>
      <c r="L31" s="65"/>
      <c r="M31" s="65"/>
      <c r="N31" s="66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3.5" customHeight="1">
      <c r="A32" s="78">
        <v>14.0</v>
      </c>
      <c r="B32" s="57"/>
      <c r="C32" s="196" t="s">
        <v>268</v>
      </c>
      <c r="D32" s="127" t="s">
        <v>63</v>
      </c>
      <c r="E32" s="59" t="s">
        <v>310</v>
      </c>
      <c r="F32" s="59" t="s">
        <v>309</v>
      </c>
      <c r="G32" s="59" t="s">
        <v>309</v>
      </c>
      <c r="H32" s="59" t="s">
        <v>309</v>
      </c>
      <c r="I32" s="40">
        <v>36.0</v>
      </c>
      <c r="J32" s="59">
        <f t="shared" si="1"/>
        <v>55.38461538</v>
      </c>
      <c r="K32" s="59" t="str">
        <f t="shared" si="2"/>
        <v>N</v>
      </c>
      <c r="L32" s="65"/>
      <c r="M32" s="65"/>
      <c r="N32" s="66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3.5" customHeight="1">
      <c r="A33" s="78">
        <v>15.0</v>
      </c>
      <c r="B33" s="57"/>
      <c r="C33" s="196" t="s">
        <v>269</v>
      </c>
      <c r="D33" s="127" t="s">
        <v>65</v>
      </c>
      <c r="E33" s="59" t="s">
        <v>309</v>
      </c>
      <c r="F33" s="59" t="s">
        <v>310</v>
      </c>
      <c r="G33" s="59" t="s">
        <v>310</v>
      </c>
      <c r="H33" s="59" t="s">
        <v>310</v>
      </c>
      <c r="I33" s="40">
        <v>37.0</v>
      </c>
      <c r="J33" s="59">
        <f t="shared" si="1"/>
        <v>56.92307692</v>
      </c>
      <c r="K33" s="59" t="str">
        <f t="shared" si="2"/>
        <v>N</v>
      </c>
      <c r="L33" s="65"/>
      <c r="M33" s="65"/>
      <c r="N33" s="66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3.5" customHeight="1">
      <c r="A34" s="78">
        <v>16.0</v>
      </c>
      <c r="B34" s="57"/>
      <c r="C34" s="196" t="s">
        <v>270</v>
      </c>
      <c r="D34" s="127" t="s">
        <v>67</v>
      </c>
      <c r="E34" s="59" t="s">
        <v>310</v>
      </c>
      <c r="F34" s="59" t="s">
        <v>310</v>
      </c>
      <c r="G34" s="59" t="s">
        <v>309</v>
      </c>
      <c r="H34" s="59" t="s">
        <v>309</v>
      </c>
      <c r="I34" s="40">
        <v>57.0</v>
      </c>
      <c r="J34" s="59">
        <f t="shared" si="1"/>
        <v>87.69230769</v>
      </c>
      <c r="K34" s="59" t="str">
        <f t="shared" si="2"/>
        <v>Y</v>
      </c>
      <c r="L34" s="65"/>
      <c r="M34" s="65"/>
      <c r="N34" s="66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3.5" customHeight="1">
      <c r="A35" s="78">
        <v>17.0</v>
      </c>
      <c r="B35" s="57"/>
      <c r="C35" s="196" t="s">
        <v>271</v>
      </c>
      <c r="D35" s="127" t="s">
        <v>69</v>
      </c>
      <c r="E35" s="59" t="s">
        <v>309</v>
      </c>
      <c r="F35" s="59" t="s">
        <v>310</v>
      </c>
      <c r="G35" s="59" t="s">
        <v>310</v>
      </c>
      <c r="H35" s="59" t="s">
        <v>309</v>
      </c>
      <c r="I35" s="40">
        <v>45.0</v>
      </c>
      <c r="J35" s="59">
        <f t="shared" si="1"/>
        <v>69.23076923</v>
      </c>
      <c r="K35" s="59" t="str">
        <f t="shared" si="2"/>
        <v>Y</v>
      </c>
      <c r="L35" s="65"/>
      <c r="M35" s="65"/>
      <c r="N35" s="66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3.5" customHeight="1">
      <c r="A36" s="78">
        <v>18.0</v>
      </c>
      <c r="B36" s="57"/>
      <c r="C36" s="196" t="s">
        <v>272</v>
      </c>
      <c r="D36" s="127" t="s">
        <v>71</v>
      </c>
      <c r="E36" s="59" t="s">
        <v>310</v>
      </c>
      <c r="F36" s="59" t="s">
        <v>309</v>
      </c>
      <c r="G36" s="59" t="s">
        <v>309</v>
      </c>
      <c r="H36" s="59" t="s">
        <v>310</v>
      </c>
      <c r="I36" s="40">
        <v>36.0</v>
      </c>
      <c r="J36" s="59">
        <f t="shared" si="1"/>
        <v>55.38461538</v>
      </c>
      <c r="K36" s="59" t="str">
        <f t="shared" si="2"/>
        <v>N</v>
      </c>
      <c r="L36" s="65"/>
      <c r="M36" s="65"/>
      <c r="N36" s="66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3.5" customHeight="1">
      <c r="A37" s="78">
        <v>19.0</v>
      </c>
      <c r="B37" s="57"/>
      <c r="C37" s="196" t="s">
        <v>273</v>
      </c>
      <c r="D37" s="127" t="s">
        <v>73</v>
      </c>
      <c r="E37" s="59" t="s">
        <v>310</v>
      </c>
      <c r="F37" s="59" t="s">
        <v>309</v>
      </c>
      <c r="G37" s="59" t="s">
        <v>310</v>
      </c>
      <c r="H37" s="59" t="s">
        <v>309</v>
      </c>
      <c r="I37" s="40">
        <v>29.0</v>
      </c>
      <c r="J37" s="59">
        <f t="shared" si="1"/>
        <v>44.61538462</v>
      </c>
      <c r="K37" s="59" t="str">
        <f t="shared" si="2"/>
        <v>N</v>
      </c>
      <c r="L37" s="65"/>
      <c r="M37" s="65"/>
      <c r="N37" s="66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78">
        <v>20.0</v>
      </c>
      <c r="B38" s="57"/>
      <c r="C38" s="196" t="s">
        <v>274</v>
      </c>
      <c r="D38" s="127" t="s">
        <v>75</v>
      </c>
      <c r="E38" s="59" t="s">
        <v>309</v>
      </c>
      <c r="F38" s="59" t="s">
        <v>310</v>
      </c>
      <c r="G38" s="59" t="s">
        <v>309</v>
      </c>
      <c r="H38" s="59" t="s">
        <v>310</v>
      </c>
      <c r="I38" s="40">
        <v>43.0</v>
      </c>
      <c r="J38" s="59">
        <f t="shared" si="1"/>
        <v>66.15384615</v>
      </c>
      <c r="K38" s="59" t="str">
        <f t="shared" si="2"/>
        <v>Y</v>
      </c>
      <c r="L38" s="65"/>
      <c r="M38" s="65"/>
      <c r="N38" s="66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3.5" customHeight="1">
      <c r="A39" s="78">
        <v>21.0</v>
      </c>
      <c r="B39" s="57"/>
      <c r="C39" s="196" t="s">
        <v>275</v>
      </c>
      <c r="D39" s="127" t="s">
        <v>77</v>
      </c>
      <c r="E39" s="59" t="s">
        <v>310</v>
      </c>
      <c r="F39" s="59" t="s">
        <v>310</v>
      </c>
      <c r="G39" s="59" t="s">
        <v>310</v>
      </c>
      <c r="H39" s="59" t="s">
        <v>309</v>
      </c>
      <c r="I39" s="40">
        <v>42.0</v>
      </c>
      <c r="J39" s="59">
        <f t="shared" si="1"/>
        <v>64.61538462</v>
      </c>
      <c r="K39" s="59" t="str">
        <f t="shared" si="2"/>
        <v>Y</v>
      </c>
      <c r="L39" s="65"/>
      <c r="M39" s="65"/>
      <c r="N39" s="66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3.5" customHeight="1">
      <c r="A40" s="78">
        <v>22.0</v>
      </c>
      <c r="B40" s="57"/>
      <c r="C40" s="196" t="s">
        <v>276</v>
      </c>
      <c r="D40" s="127" t="s">
        <v>79</v>
      </c>
      <c r="E40" s="59" t="s">
        <v>309</v>
      </c>
      <c r="F40" s="59" t="s">
        <v>310</v>
      </c>
      <c r="G40" s="59" t="s">
        <v>309</v>
      </c>
      <c r="H40" s="59" t="s">
        <v>309</v>
      </c>
      <c r="I40" s="40">
        <v>29.0</v>
      </c>
      <c r="J40" s="59">
        <f t="shared" si="1"/>
        <v>44.61538462</v>
      </c>
      <c r="K40" s="59" t="str">
        <f t="shared" si="2"/>
        <v>N</v>
      </c>
      <c r="L40" s="65"/>
      <c r="M40" s="65"/>
      <c r="N40" s="66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3.5" customHeight="1">
      <c r="A41" s="78">
        <v>23.0</v>
      </c>
      <c r="B41" s="57"/>
      <c r="C41" s="196" t="s">
        <v>277</v>
      </c>
      <c r="D41" s="127" t="s">
        <v>81</v>
      </c>
      <c r="E41" s="59" t="s">
        <v>310</v>
      </c>
      <c r="F41" s="59" t="s">
        <v>309</v>
      </c>
      <c r="G41" s="59" t="s">
        <v>310</v>
      </c>
      <c r="H41" s="59" t="s">
        <v>309</v>
      </c>
      <c r="I41" s="40">
        <v>55.0</v>
      </c>
      <c r="J41" s="59">
        <f t="shared" si="1"/>
        <v>84.61538462</v>
      </c>
      <c r="K41" s="59" t="str">
        <f t="shared" si="2"/>
        <v>Y</v>
      </c>
      <c r="L41" s="65"/>
      <c r="M41" s="65"/>
      <c r="N41" s="66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3.5" customHeight="1">
      <c r="A42" s="78">
        <v>24.0</v>
      </c>
      <c r="B42" s="57"/>
      <c r="C42" s="196" t="s">
        <v>278</v>
      </c>
      <c r="D42" s="127" t="s">
        <v>83</v>
      </c>
      <c r="E42" s="59" t="s">
        <v>309</v>
      </c>
      <c r="F42" s="59" t="s">
        <v>309</v>
      </c>
      <c r="G42" s="59" t="s">
        <v>310</v>
      </c>
      <c r="H42" s="59" t="s">
        <v>309</v>
      </c>
      <c r="I42" s="40">
        <v>51.0</v>
      </c>
      <c r="J42" s="59">
        <f t="shared" si="1"/>
        <v>78.46153846</v>
      </c>
      <c r="K42" s="59" t="str">
        <f t="shared" si="2"/>
        <v>Y</v>
      </c>
      <c r="L42" s="65"/>
      <c r="M42" s="65"/>
      <c r="N42" s="66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3.5" customHeight="1">
      <c r="A43" s="78">
        <v>25.0</v>
      </c>
      <c r="B43" s="57"/>
      <c r="C43" s="196" t="s">
        <v>279</v>
      </c>
      <c r="D43" s="127" t="s">
        <v>85</v>
      </c>
      <c r="E43" s="59" t="s">
        <v>310</v>
      </c>
      <c r="F43" s="59" t="s">
        <v>310</v>
      </c>
      <c r="G43" s="59" t="s">
        <v>309</v>
      </c>
      <c r="H43" s="59" t="s">
        <v>309</v>
      </c>
      <c r="I43" s="40">
        <v>49.0</v>
      </c>
      <c r="J43" s="59">
        <f t="shared" si="1"/>
        <v>75.38461538</v>
      </c>
      <c r="K43" s="59" t="str">
        <f t="shared" si="2"/>
        <v>Y</v>
      </c>
      <c r="L43" s="65"/>
      <c r="M43" s="65"/>
      <c r="N43" s="66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3.5" customHeight="1">
      <c r="A44" s="78">
        <v>26.0</v>
      </c>
      <c r="B44" s="57"/>
      <c r="C44" s="196" t="s">
        <v>280</v>
      </c>
      <c r="D44" s="127" t="s">
        <v>87</v>
      </c>
      <c r="E44" s="59" t="s">
        <v>309</v>
      </c>
      <c r="F44" s="59" t="s">
        <v>309</v>
      </c>
      <c r="G44" s="59" t="s">
        <v>309</v>
      </c>
      <c r="H44" s="59" t="s">
        <v>310</v>
      </c>
      <c r="I44" s="40">
        <v>40.0</v>
      </c>
      <c r="J44" s="59">
        <f t="shared" si="1"/>
        <v>61.53846154</v>
      </c>
      <c r="K44" s="59" t="str">
        <f t="shared" si="2"/>
        <v>Y</v>
      </c>
      <c r="L44" s="65"/>
      <c r="M44" s="65"/>
      <c r="N44" s="66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78">
        <v>27.0</v>
      </c>
      <c r="B45" s="57"/>
      <c r="C45" s="196" t="s">
        <v>281</v>
      </c>
      <c r="D45" s="127" t="s">
        <v>89</v>
      </c>
      <c r="E45" s="59" t="s">
        <v>310</v>
      </c>
      <c r="F45" s="59" t="s">
        <v>310</v>
      </c>
      <c r="G45" s="59" t="s">
        <v>310</v>
      </c>
      <c r="H45" s="59" t="s">
        <v>309</v>
      </c>
      <c r="I45" s="40">
        <v>41.0</v>
      </c>
      <c r="J45" s="59">
        <f t="shared" si="1"/>
        <v>63.07692308</v>
      </c>
      <c r="K45" s="59" t="str">
        <f t="shared" si="2"/>
        <v>Y</v>
      </c>
      <c r="L45" s="65"/>
      <c r="M45" s="65"/>
      <c r="N45" s="66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78">
        <v>28.0</v>
      </c>
      <c r="B46" s="57"/>
      <c r="C46" s="196" t="s">
        <v>282</v>
      </c>
      <c r="D46" s="127" t="s">
        <v>91</v>
      </c>
      <c r="E46" s="59" t="s">
        <v>310</v>
      </c>
      <c r="F46" s="59" t="s">
        <v>309</v>
      </c>
      <c r="G46" s="59" t="s">
        <v>309</v>
      </c>
      <c r="H46" s="59" t="s">
        <v>310</v>
      </c>
      <c r="I46" s="40">
        <v>49.0</v>
      </c>
      <c r="J46" s="59">
        <f t="shared" si="1"/>
        <v>75.38461538</v>
      </c>
      <c r="K46" s="59" t="str">
        <f t="shared" si="2"/>
        <v>Y</v>
      </c>
      <c r="L46" s="65"/>
      <c r="M46" s="65"/>
      <c r="N46" s="66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3.5" customHeight="1">
      <c r="A47" s="78">
        <v>29.0</v>
      </c>
      <c r="B47" s="57"/>
      <c r="C47" s="196" t="s">
        <v>283</v>
      </c>
      <c r="D47" s="127" t="s">
        <v>93</v>
      </c>
      <c r="E47" s="59" t="s">
        <v>309</v>
      </c>
      <c r="F47" s="59" t="s">
        <v>310</v>
      </c>
      <c r="G47" s="59" t="s">
        <v>310</v>
      </c>
      <c r="H47" s="59" t="s">
        <v>309</v>
      </c>
      <c r="I47" s="40">
        <v>36.0</v>
      </c>
      <c r="J47" s="59">
        <f t="shared" si="1"/>
        <v>55.38461538</v>
      </c>
      <c r="K47" s="59" t="str">
        <f t="shared" si="2"/>
        <v>N</v>
      </c>
      <c r="L47" s="65"/>
      <c r="M47" s="65"/>
      <c r="N47" s="66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3.5" customHeight="1">
      <c r="A48" s="78">
        <v>30.0</v>
      </c>
      <c r="B48" s="57"/>
      <c r="C48" s="196" t="s">
        <v>284</v>
      </c>
      <c r="D48" s="127" t="s">
        <v>95</v>
      </c>
      <c r="E48" s="59" t="s">
        <v>310</v>
      </c>
      <c r="F48" s="59" t="s">
        <v>309</v>
      </c>
      <c r="G48" s="59" t="s">
        <v>309</v>
      </c>
      <c r="H48" s="59" t="s">
        <v>310</v>
      </c>
      <c r="I48" s="40">
        <v>49.0</v>
      </c>
      <c r="J48" s="59">
        <f t="shared" si="1"/>
        <v>75.38461538</v>
      </c>
      <c r="K48" s="59" t="str">
        <f t="shared" si="2"/>
        <v>Y</v>
      </c>
      <c r="L48" s="65"/>
      <c r="M48" s="65"/>
      <c r="N48" s="66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3.5" customHeight="1">
      <c r="A49" s="78">
        <v>31.0</v>
      </c>
      <c r="B49" s="57"/>
      <c r="C49" s="196" t="s">
        <v>285</v>
      </c>
      <c r="D49" s="127" t="s">
        <v>97</v>
      </c>
      <c r="E49" s="59" t="s">
        <v>309</v>
      </c>
      <c r="F49" s="59" t="s">
        <v>310</v>
      </c>
      <c r="G49" s="59" t="s">
        <v>310</v>
      </c>
      <c r="H49" s="59" t="s">
        <v>311</v>
      </c>
      <c r="I49" s="40">
        <v>54.0</v>
      </c>
      <c r="J49" s="59">
        <f t="shared" si="1"/>
        <v>83.07692308</v>
      </c>
      <c r="K49" s="59" t="str">
        <f t="shared" si="2"/>
        <v>Y</v>
      </c>
      <c r="L49" s="65"/>
      <c r="M49" s="65"/>
      <c r="N49" s="66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3.5" customHeight="1">
      <c r="A50" s="78">
        <v>32.0</v>
      </c>
      <c r="B50" s="57"/>
      <c r="C50" s="196" t="s">
        <v>286</v>
      </c>
      <c r="D50" s="127" t="s">
        <v>99</v>
      </c>
      <c r="E50" s="59" t="s">
        <v>309</v>
      </c>
      <c r="F50" s="59" t="s">
        <v>309</v>
      </c>
      <c r="G50" s="59" t="s">
        <v>309</v>
      </c>
      <c r="H50" s="59" t="s">
        <v>309</v>
      </c>
      <c r="I50" s="40">
        <v>57.0</v>
      </c>
      <c r="J50" s="59">
        <f t="shared" si="1"/>
        <v>87.69230769</v>
      </c>
      <c r="K50" s="59" t="str">
        <f t="shared" si="2"/>
        <v>Y</v>
      </c>
      <c r="L50" s="65"/>
      <c r="M50" s="65"/>
      <c r="N50" s="66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3.5" customHeight="1">
      <c r="A51" s="78">
        <v>33.0</v>
      </c>
      <c r="B51" s="57"/>
      <c r="C51" s="196" t="s">
        <v>287</v>
      </c>
      <c r="D51" s="127" t="s">
        <v>101</v>
      </c>
      <c r="E51" s="59" t="s">
        <v>310</v>
      </c>
      <c r="F51" s="59" t="s">
        <v>310</v>
      </c>
      <c r="G51" s="59" t="s">
        <v>309</v>
      </c>
      <c r="H51" s="59" t="s">
        <v>310</v>
      </c>
      <c r="I51" s="40">
        <v>26.0</v>
      </c>
      <c r="J51" s="59">
        <f t="shared" si="1"/>
        <v>40</v>
      </c>
      <c r="K51" s="59" t="str">
        <f t="shared" si="2"/>
        <v>N</v>
      </c>
      <c r="L51" s="65"/>
      <c r="M51" s="65"/>
      <c r="N51" s="66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3.5" customHeight="1">
      <c r="A52" s="78">
        <v>34.0</v>
      </c>
      <c r="B52" s="57"/>
      <c r="C52" s="196" t="s">
        <v>288</v>
      </c>
      <c r="D52" s="127" t="s">
        <v>103</v>
      </c>
      <c r="E52" s="59" t="s">
        <v>310</v>
      </c>
      <c r="F52" s="59" t="s">
        <v>309</v>
      </c>
      <c r="G52" s="59" t="s">
        <v>310</v>
      </c>
      <c r="H52" s="59" t="s">
        <v>309</v>
      </c>
      <c r="I52" s="40">
        <v>51.0</v>
      </c>
      <c r="J52" s="59">
        <f t="shared" si="1"/>
        <v>78.46153846</v>
      </c>
      <c r="K52" s="59" t="str">
        <f t="shared" si="2"/>
        <v>Y</v>
      </c>
      <c r="L52" s="65"/>
      <c r="M52" s="65"/>
      <c r="N52" s="66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15.5" customHeight="1">
      <c r="A53" s="67"/>
      <c r="B53" s="3"/>
      <c r="C53" s="67">
        <v>34.0</v>
      </c>
      <c r="D53" s="170"/>
      <c r="E53" s="40">
        <f t="shared" ref="E53:H53" si="3">COUNTIF(E19:E32,"Y")</f>
        <v>7</v>
      </c>
      <c r="F53" s="40">
        <f t="shared" si="3"/>
        <v>8</v>
      </c>
      <c r="G53" s="40">
        <f t="shared" si="3"/>
        <v>7</v>
      </c>
      <c r="H53" s="40">
        <f t="shared" si="3"/>
        <v>8</v>
      </c>
      <c r="I53" s="40">
        <v>57.0</v>
      </c>
      <c r="J53" s="40"/>
      <c r="K53" s="40">
        <f>COUNTIF(K19:K32,"Y")</f>
        <v>10</v>
      </c>
      <c r="L53" s="65"/>
      <c r="M53" s="65"/>
      <c r="N53" s="66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87.75" customHeight="1">
      <c r="A54" s="171" t="s">
        <v>105</v>
      </c>
      <c r="B54" s="172"/>
      <c r="C54" s="67" t="str">
        <f>'[1]CC1-CO-Attainment-correct'!C54</f>
        <v>#REF!</v>
      </c>
      <c r="D54" s="173" t="s">
        <v>106</v>
      </c>
      <c r="E54" s="40"/>
      <c r="F54" s="40"/>
      <c r="G54" s="40"/>
      <c r="H54" s="40"/>
      <c r="I54" s="40"/>
      <c r="J54" s="40"/>
      <c r="K54" s="40"/>
      <c r="L54" s="65"/>
      <c r="M54" s="65"/>
      <c r="N54" s="66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39.75" customHeight="1">
      <c r="A55" s="78"/>
      <c r="B55" s="57"/>
      <c r="C55" s="57"/>
      <c r="D55" s="174"/>
      <c r="E55" s="176" t="str">
        <f t="shared" ref="E55:K55" si="4">IF(E54&lt;=0,"",IF((E54&gt;=60),"Attained","Not-Attained"))</f>
        <v/>
      </c>
      <c r="F55" s="176" t="str">
        <f t="shared" si="4"/>
        <v/>
      </c>
      <c r="G55" s="176" t="str">
        <f t="shared" si="4"/>
        <v/>
      </c>
      <c r="H55" s="176" t="str">
        <f t="shared" si="4"/>
        <v/>
      </c>
      <c r="I55" s="40" t="str">
        <f t="shared" si="4"/>
        <v/>
      </c>
      <c r="J55" s="40" t="str">
        <f t="shared" si="4"/>
        <v/>
      </c>
      <c r="K55" s="40" t="str">
        <f t="shared" si="4"/>
        <v/>
      </c>
      <c r="L55" s="65"/>
      <c r="M55" s="65"/>
      <c r="N55" s="66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0" customHeight="1">
      <c r="A56" s="78"/>
      <c r="B56" s="57"/>
      <c r="C56" s="57"/>
      <c r="D56" s="174"/>
      <c r="E56" s="40"/>
      <c r="F56" s="40"/>
      <c r="G56" s="40"/>
      <c r="H56" s="40"/>
      <c r="I56" s="40"/>
      <c r="J56" s="40"/>
      <c r="K56" s="40"/>
      <c r="L56" s="65"/>
      <c r="M56" s="65"/>
      <c r="N56" s="66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0" customHeight="1">
      <c r="A57" s="78"/>
      <c r="B57" s="57"/>
      <c r="C57" s="57"/>
      <c r="D57" s="174"/>
      <c r="E57" s="175">
        <v>0.0</v>
      </c>
      <c r="F57" s="175">
        <v>1.0</v>
      </c>
      <c r="G57" s="175">
        <v>1.0</v>
      </c>
      <c r="H57" s="175">
        <v>2.0</v>
      </c>
      <c r="I57" s="40"/>
      <c r="J57" s="40"/>
      <c r="K57" s="175">
        <v>1.0</v>
      </c>
      <c r="L57" s="76"/>
      <c r="M57" s="76"/>
      <c r="N57" s="77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0" customHeight="1">
      <c r="A58" s="78"/>
      <c r="B58" s="57"/>
      <c r="C58" s="57"/>
      <c r="D58" s="69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0" customHeight="1">
      <c r="A59" s="78"/>
      <c r="B59" s="57"/>
      <c r="C59" s="57"/>
      <c r="D59" s="69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0" customHeight="1">
      <c r="A60" s="78"/>
      <c r="B60" s="57"/>
      <c r="C60" s="57"/>
      <c r="D60" s="69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0" customHeight="1">
      <c r="A61" s="78"/>
      <c r="B61" s="57"/>
      <c r="C61" s="57"/>
      <c r="D61" s="69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0" customHeight="1">
      <c r="A62" s="78"/>
      <c r="B62" s="57"/>
      <c r="C62" s="57"/>
      <c r="D62" s="79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0" customHeight="1">
      <c r="A63" s="78"/>
      <c r="B63" s="57"/>
      <c r="C63" s="57"/>
      <c r="D63" s="69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0" customHeight="1">
      <c r="A64" s="78"/>
      <c r="B64" s="57"/>
      <c r="C64" s="57"/>
      <c r="D64" s="69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0" customHeight="1">
      <c r="A65" s="78"/>
      <c r="B65" s="57"/>
      <c r="C65" s="57"/>
      <c r="D65" s="69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3.5" customHeight="1">
      <c r="A66" s="78"/>
      <c r="B66" s="80"/>
      <c r="C66" s="80"/>
      <c r="D66" s="80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3.5" customHeight="1">
      <c r="A67" s="78"/>
      <c r="B67" s="80"/>
      <c r="C67" s="80"/>
      <c r="D67" s="80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3.5" customHeight="1">
      <c r="A68" s="78"/>
      <c r="B68" s="80"/>
      <c r="C68" s="80"/>
      <c r="D68" s="80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3.5" customHeight="1">
      <c r="A69" s="78"/>
      <c r="B69" s="80"/>
      <c r="C69" s="80"/>
      <c r="D69" s="80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3.5" customHeight="1">
      <c r="A70" s="78"/>
      <c r="B70" s="80"/>
      <c r="C70" s="80"/>
      <c r="D70" s="80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3.5" customHeight="1">
      <c r="A71" s="78"/>
      <c r="B71" s="80"/>
      <c r="C71" s="80"/>
      <c r="D71" s="80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3.5" customHeight="1">
      <c r="A72" s="78"/>
      <c r="B72" s="80"/>
      <c r="C72" s="80"/>
      <c r="D72" s="80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3.5" customHeight="1">
      <c r="A73" s="78"/>
      <c r="B73" s="80"/>
      <c r="C73" s="80"/>
      <c r="D73" s="80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3.5" customHeight="1">
      <c r="A74" s="78"/>
      <c r="B74" s="80"/>
      <c r="C74" s="80"/>
      <c r="D74" s="80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3.5" customHeight="1">
      <c r="A75" s="78"/>
      <c r="B75" s="80"/>
      <c r="C75" s="80"/>
      <c r="D75" s="80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3.5" customHeight="1">
      <c r="A76" s="78"/>
      <c r="B76" s="80"/>
      <c r="C76" s="80"/>
      <c r="D76" s="80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3.5" customHeight="1">
      <c r="A77" s="78"/>
      <c r="B77" s="80"/>
      <c r="C77" s="80"/>
      <c r="D77" s="80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3.5" customHeight="1">
      <c r="A78" s="78"/>
      <c r="B78" s="80"/>
      <c r="C78" s="80"/>
      <c r="D78" s="80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3.5" customHeight="1">
      <c r="A79" s="78"/>
      <c r="B79" s="80"/>
      <c r="C79" s="80"/>
      <c r="D79" s="80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3.5" customHeight="1">
      <c r="A80" s="78"/>
      <c r="B80" s="80"/>
      <c r="C80" s="80"/>
      <c r="D80" s="80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3.5" customHeight="1">
      <c r="A81" s="78"/>
      <c r="B81" s="80"/>
      <c r="C81" s="80"/>
      <c r="D81" s="80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3.5" customHeight="1">
      <c r="A82" s="78"/>
      <c r="B82" s="80"/>
      <c r="C82" s="80"/>
      <c r="D82" s="80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3.5" customHeight="1">
      <c r="A83" s="78"/>
      <c r="B83" s="80"/>
      <c r="C83" s="80"/>
      <c r="D83" s="80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3.5" customHeight="1">
      <c r="A84" s="78"/>
      <c r="B84" s="80"/>
      <c r="C84" s="80"/>
      <c r="D84" s="80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3.5" customHeight="1">
      <c r="A85" s="78"/>
      <c r="B85" s="80"/>
      <c r="C85" s="80"/>
      <c r="D85" s="80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3.5" customHeight="1">
      <c r="A86" s="78"/>
      <c r="B86" s="80"/>
      <c r="C86" s="80"/>
      <c r="D86" s="80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3.5" customHeight="1">
      <c r="A87" s="78"/>
      <c r="B87" s="80"/>
      <c r="C87" s="80"/>
      <c r="D87" s="80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3.5" customHeight="1">
      <c r="A88" s="78"/>
      <c r="B88" s="80"/>
      <c r="C88" s="80"/>
      <c r="D88" s="80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3.5" customHeight="1">
      <c r="A89" s="78"/>
      <c r="B89" s="80"/>
      <c r="C89" s="80"/>
      <c r="D89" s="80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3.5" customHeight="1">
      <c r="A90" s="78"/>
      <c r="B90" s="80"/>
      <c r="C90" s="80"/>
      <c r="D90" s="80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3.5" customHeight="1">
      <c r="A91" s="78"/>
      <c r="B91" s="80"/>
      <c r="C91" s="80"/>
      <c r="D91" s="80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3.5" customHeight="1">
      <c r="A92" s="78"/>
      <c r="B92" s="80"/>
      <c r="C92" s="80"/>
      <c r="D92" s="80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3.5" customHeight="1">
      <c r="A93" s="78"/>
      <c r="B93" s="80"/>
      <c r="C93" s="80"/>
      <c r="D93" s="80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3.5" customHeight="1">
      <c r="A94" s="78"/>
      <c r="B94" s="80"/>
      <c r="C94" s="80"/>
      <c r="D94" s="80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3.5" customHeight="1">
      <c r="A95" s="78"/>
      <c r="B95" s="80"/>
      <c r="C95" s="80"/>
      <c r="D95" s="80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3.5" customHeight="1">
      <c r="A96" s="78"/>
      <c r="B96" s="80"/>
      <c r="C96" s="80"/>
      <c r="D96" s="80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3.5" customHeight="1">
      <c r="A97" s="78"/>
      <c r="B97" s="80"/>
      <c r="C97" s="80"/>
      <c r="D97" s="80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3.5" customHeight="1">
      <c r="A98" s="78"/>
      <c r="B98" s="80"/>
      <c r="C98" s="80"/>
      <c r="D98" s="80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3.5" customHeight="1">
      <c r="A99" s="78"/>
      <c r="B99" s="80"/>
      <c r="C99" s="80"/>
      <c r="D99" s="80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3.5" customHeight="1">
      <c r="A100" s="78"/>
      <c r="B100" s="80"/>
      <c r="C100" s="80"/>
      <c r="D100" s="80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3.5" customHeight="1">
      <c r="A101" s="78"/>
      <c r="B101" s="80"/>
      <c r="C101" s="80"/>
      <c r="D101" s="80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3.5" customHeight="1">
      <c r="A102" s="78"/>
      <c r="B102" s="80"/>
      <c r="C102" s="80"/>
      <c r="D102" s="80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3.5" customHeight="1">
      <c r="A103" s="78"/>
      <c r="B103" s="80"/>
      <c r="C103" s="80"/>
      <c r="D103" s="80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3.5" customHeight="1">
      <c r="A104" s="78"/>
      <c r="B104" s="80"/>
      <c r="C104" s="80"/>
      <c r="D104" s="80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3.5" customHeight="1">
      <c r="A105" s="78"/>
      <c r="B105" s="80"/>
      <c r="C105" s="80"/>
      <c r="D105" s="80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3.5" customHeight="1">
      <c r="A106" s="78"/>
      <c r="B106" s="80"/>
      <c r="C106" s="80"/>
      <c r="D106" s="80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3.5" customHeight="1">
      <c r="A107" s="78"/>
      <c r="B107" s="80"/>
      <c r="C107" s="80"/>
      <c r="D107" s="80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3.5" customHeight="1">
      <c r="A108" s="78"/>
      <c r="B108" s="80"/>
      <c r="C108" s="80"/>
      <c r="D108" s="80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3.5" customHeight="1">
      <c r="A109" s="78"/>
      <c r="B109" s="80"/>
      <c r="C109" s="80"/>
      <c r="D109" s="80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3.5" customHeight="1">
      <c r="A110" s="78"/>
      <c r="B110" s="80"/>
      <c r="C110" s="80"/>
      <c r="D110" s="80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3.5" customHeight="1">
      <c r="A111" s="78"/>
      <c r="B111" s="80"/>
      <c r="C111" s="80"/>
      <c r="D111" s="80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0" customHeight="1">
      <c r="A112" s="78"/>
      <c r="B112" s="80"/>
      <c r="C112" s="80"/>
      <c r="D112" s="80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0" customHeight="1">
      <c r="A113" s="78"/>
      <c r="B113" s="80"/>
      <c r="C113" s="80"/>
      <c r="D113" s="80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0" customHeight="1">
      <c r="A114" s="78"/>
      <c r="B114" s="80"/>
      <c r="C114" s="80"/>
      <c r="D114" s="80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0" customHeight="1">
      <c r="A115" s="78"/>
      <c r="B115" s="80"/>
      <c r="C115" s="80"/>
      <c r="D115" s="80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0" customHeight="1">
      <c r="A116" s="78"/>
      <c r="B116" s="80"/>
      <c r="C116" s="80"/>
      <c r="D116" s="80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0" customHeight="1">
      <c r="A117" s="78"/>
      <c r="B117" s="80"/>
      <c r="C117" s="80"/>
      <c r="D117" s="80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0" customHeight="1">
      <c r="A118" s="78"/>
      <c r="B118" s="80"/>
      <c r="C118" s="80"/>
      <c r="D118" s="80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0" customHeight="1">
      <c r="A119" s="78"/>
      <c r="B119" s="80"/>
      <c r="C119" s="80"/>
      <c r="D119" s="80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0" customHeight="1">
      <c r="A120" s="78"/>
      <c r="B120" s="80"/>
      <c r="C120" s="80"/>
      <c r="D120" s="80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0" customHeight="1">
      <c r="A121" s="78"/>
      <c r="B121" s="80"/>
      <c r="C121" s="80"/>
      <c r="D121" s="80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0" customHeight="1">
      <c r="A122" s="78"/>
      <c r="B122" s="80"/>
      <c r="C122" s="80"/>
      <c r="D122" s="80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0" customHeight="1">
      <c r="A123" s="78"/>
      <c r="B123" s="80"/>
      <c r="C123" s="80"/>
      <c r="D123" s="80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0" customHeight="1">
      <c r="A124" s="78"/>
      <c r="B124" s="80"/>
      <c r="C124" s="80"/>
      <c r="D124" s="80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0" customHeight="1">
      <c r="A125" s="78"/>
      <c r="B125" s="80"/>
      <c r="C125" s="80"/>
      <c r="D125" s="80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0" customHeight="1">
      <c r="A126" s="78"/>
      <c r="B126" s="80"/>
      <c r="C126" s="80"/>
      <c r="D126" s="80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0" customHeight="1">
      <c r="A127" s="78"/>
      <c r="B127" s="80"/>
      <c r="C127" s="80"/>
      <c r="D127" s="80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0" customHeight="1">
      <c r="A128" s="78"/>
      <c r="B128" s="80"/>
      <c r="C128" s="80"/>
      <c r="D128" s="80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0" customHeight="1">
      <c r="A129" s="78"/>
      <c r="B129" s="80"/>
      <c r="C129" s="80"/>
      <c r="D129" s="80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3.5" customHeight="1">
      <c r="A130" s="78"/>
      <c r="B130" s="80"/>
      <c r="C130" s="80"/>
      <c r="D130" s="80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3.5" customHeight="1">
      <c r="A131" s="81"/>
      <c r="B131" s="82"/>
      <c r="C131" s="82"/>
      <c r="D131" s="83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3.5" customHeight="1">
      <c r="A132" s="81"/>
      <c r="B132" s="82"/>
      <c r="C132" s="82"/>
      <c r="D132" s="83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3.5" customHeight="1">
      <c r="A133" s="81"/>
      <c r="B133" s="82"/>
      <c r="C133" s="82"/>
      <c r="D133" s="83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3.5" customHeight="1">
      <c r="A134" s="81"/>
      <c r="B134" s="82"/>
      <c r="C134" s="82"/>
      <c r="D134" s="83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3.5" customHeight="1">
      <c r="A135" s="81"/>
      <c r="B135" s="82"/>
      <c r="C135" s="82"/>
      <c r="D135" s="83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3.5" customHeight="1">
      <c r="A136" s="81"/>
      <c r="B136" s="82"/>
      <c r="C136" s="82"/>
      <c r="D136" s="84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3.5" customHeight="1">
      <c r="A137" s="81"/>
      <c r="B137" s="82"/>
      <c r="C137" s="82"/>
      <c r="D137" s="83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3.5" customHeight="1">
      <c r="A138" s="81"/>
      <c r="B138" s="82"/>
      <c r="C138" s="82"/>
      <c r="D138" s="83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3.5" customHeight="1">
      <c r="A139" s="81"/>
      <c r="B139" s="82"/>
      <c r="C139" s="82"/>
      <c r="D139" s="84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3.5" customHeight="1">
      <c r="A140" s="81"/>
      <c r="B140" s="82"/>
      <c r="C140" s="82"/>
      <c r="D140" s="83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3.5" customHeight="1">
      <c r="A141" s="81"/>
      <c r="B141" s="82"/>
      <c r="C141" s="82"/>
      <c r="D141" s="84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3.5" customHeight="1">
      <c r="A142" s="81"/>
      <c r="B142" s="82"/>
      <c r="C142" s="82"/>
      <c r="D142" s="84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3.5" customHeight="1">
      <c r="A143" s="81"/>
      <c r="B143" s="85"/>
      <c r="C143" s="85"/>
      <c r="D143" s="86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3.5" customHeight="1">
      <c r="A144" s="81"/>
      <c r="B144" s="82"/>
      <c r="C144" s="82"/>
      <c r="D144" s="83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3.5" customHeight="1">
      <c r="A145" s="81"/>
      <c r="B145" s="82"/>
      <c r="C145" s="82"/>
      <c r="D145" s="83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3.5" customHeight="1">
      <c r="A146" s="81"/>
      <c r="B146" s="82"/>
      <c r="C146" s="82"/>
      <c r="D146" s="83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3.5" customHeight="1">
      <c r="A147" s="81"/>
      <c r="B147" s="82"/>
      <c r="C147" s="82"/>
      <c r="D147" s="83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3.5" customHeight="1">
      <c r="A148" s="81"/>
      <c r="B148" s="82"/>
      <c r="C148" s="82"/>
      <c r="D148" s="83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3.5" customHeight="1">
      <c r="A149" s="81"/>
      <c r="B149" s="82"/>
      <c r="C149" s="82"/>
      <c r="D149" s="83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3.5" customHeight="1">
      <c r="A150" s="81"/>
      <c r="B150" s="82"/>
      <c r="C150" s="82"/>
      <c r="D150" s="84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3.5" customHeight="1">
      <c r="A151" s="81"/>
      <c r="B151" s="82"/>
      <c r="C151" s="82"/>
      <c r="D151" s="83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3.5" customHeight="1">
      <c r="A152" s="81"/>
      <c r="B152" s="82"/>
      <c r="C152" s="82"/>
      <c r="D152" s="83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3.5" customHeight="1">
      <c r="A153" s="81"/>
      <c r="B153" s="82"/>
      <c r="C153" s="82"/>
      <c r="D153" s="83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3.5" customHeight="1">
      <c r="A154" s="81"/>
      <c r="B154" s="82"/>
      <c r="C154" s="82"/>
      <c r="D154" s="84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3.5" customHeight="1">
      <c r="A155" s="87"/>
      <c r="B155" s="88"/>
      <c r="C155" s="89"/>
      <c r="D155" s="90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3.5" customHeight="1">
      <c r="A156" s="87"/>
      <c r="B156" s="88"/>
      <c r="C156" s="89"/>
      <c r="D156" s="90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3.5" customHeight="1">
      <c r="A157" s="87"/>
      <c r="B157" s="88"/>
      <c r="C157" s="89"/>
      <c r="D157" s="90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3.5" customHeight="1">
      <c r="A158" s="87"/>
      <c r="B158" s="88"/>
      <c r="C158" s="89"/>
      <c r="D158" s="90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3.5" customHeight="1">
      <c r="A159" s="87"/>
      <c r="B159" s="88"/>
      <c r="C159" s="89"/>
      <c r="D159" s="90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3.5" customHeight="1">
      <c r="A160" s="87"/>
      <c r="B160" s="88"/>
      <c r="C160" s="89"/>
      <c r="D160" s="90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3.5" customHeight="1">
      <c r="A161" s="87"/>
      <c r="B161" s="88"/>
      <c r="C161" s="89"/>
      <c r="D161" s="90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3.5" customHeight="1">
      <c r="A162" s="87"/>
      <c r="B162" s="88"/>
      <c r="C162" s="89"/>
      <c r="D162" s="90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3.5" customHeight="1">
      <c r="A163" s="87"/>
      <c r="B163" s="88"/>
      <c r="C163" s="89"/>
      <c r="D163" s="90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3.5" customHeight="1">
      <c r="A164" s="87"/>
      <c r="B164" s="88"/>
      <c r="C164" s="89"/>
      <c r="D164" s="90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3.5" customHeight="1">
      <c r="A165" s="87"/>
      <c r="B165" s="88"/>
      <c r="C165" s="91"/>
      <c r="D165" s="92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3.5" customHeight="1">
      <c r="A166" s="87"/>
      <c r="B166" s="88"/>
      <c r="C166" s="91"/>
      <c r="D166" s="92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3.5" customHeight="1">
      <c r="A167" s="87"/>
      <c r="B167" s="88"/>
      <c r="C167" s="91"/>
      <c r="D167" s="92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3.5" customHeight="1">
      <c r="A168" s="87"/>
      <c r="B168" s="88"/>
      <c r="C168" s="91"/>
      <c r="D168" s="92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3.5" customHeight="1">
      <c r="A169" s="87">
        <v>146.0</v>
      </c>
      <c r="B169" s="88"/>
      <c r="C169" s="91"/>
      <c r="D169" s="92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3.5" customHeight="1">
      <c r="A170" s="87">
        <v>147.0</v>
      </c>
      <c r="B170" s="88"/>
      <c r="C170" s="91"/>
      <c r="D170" s="92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3.5" customHeight="1">
      <c r="A171" s="87">
        <v>148.0</v>
      </c>
      <c r="B171" s="88"/>
      <c r="C171" s="91"/>
      <c r="D171" s="92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3.5" customHeight="1">
      <c r="A172" s="87">
        <v>149.0</v>
      </c>
      <c r="B172" s="88"/>
      <c r="C172" s="91"/>
      <c r="D172" s="92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3.5" customHeight="1">
      <c r="A173" s="87">
        <v>150.0</v>
      </c>
      <c r="B173" s="88"/>
      <c r="C173" s="91"/>
      <c r="D173" s="92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3.5" customHeight="1">
      <c r="A174" s="87">
        <v>151.0</v>
      </c>
      <c r="B174" s="93"/>
      <c r="C174" s="91"/>
      <c r="D174" s="92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3.5" customHeight="1">
      <c r="A175" s="87">
        <v>152.0</v>
      </c>
      <c r="B175" s="88"/>
      <c r="C175" s="91"/>
      <c r="D175" s="92"/>
      <c r="E175" s="33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6.5" customHeight="1">
      <c r="A176" s="87">
        <v>153.0</v>
      </c>
      <c r="B176" s="88"/>
      <c r="C176" s="91"/>
      <c r="D176" s="92"/>
      <c r="E176" s="33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80.25" customHeight="1">
      <c r="A177" s="94"/>
      <c r="B177" s="95" t="s">
        <v>104</v>
      </c>
      <c r="C177" s="75"/>
      <c r="D177" s="67">
        <f>COUNTA(D19:D176)</f>
        <v>35</v>
      </c>
      <c r="E177" s="96" t="s">
        <v>107</v>
      </c>
      <c r="F177" s="97" t="str">
        <f>COUNTIF(#REF!,"3")</f>
        <v>#REF!</v>
      </c>
      <c r="G177" s="97" t="s">
        <v>108</v>
      </c>
      <c r="H177" s="96" t="str">
        <f>COUNTIF(#REF!,"2")</f>
        <v>#REF!</v>
      </c>
      <c r="I177" s="97" t="s">
        <v>109</v>
      </c>
      <c r="J177" s="96" t="str">
        <f>COUNTIF(#REF!,"1")</f>
        <v>#REF!</v>
      </c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</row>
    <row r="178" ht="75.75" customHeight="1">
      <c r="A178" s="98"/>
      <c r="B178" s="67" t="s">
        <v>105</v>
      </c>
      <c r="C178" s="3"/>
      <c r="D178" s="67" t="str">
        <f>COUNTIF(#REF!,"&gt;0")</f>
        <v>#REF!</v>
      </c>
      <c r="E178" s="99" t="s">
        <v>106</v>
      </c>
      <c r="F178" s="100" t="str">
        <f>F177/D178*100</f>
        <v>#REF!</v>
      </c>
      <c r="G178" s="101" t="s">
        <v>110</v>
      </c>
      <c r="H178" s="100" t="str">
        <f>H177/D178*100</f>
        <v>#REF!</v>
      </c>
      <c r="I178" s="101" t="s">
        <v>111</v>
      </c>
      <c r="J178" s="100" t="str">
        <f>J177/D178*100</f>
        <v>#REF!</v>
      </c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21.0" customHeight="1">
      <c r="A179" s="1"/>
      <c r="B179" s="1"/>
      <c r="C179" s="33"/>
      <c r="D179" s="102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3.5" customHeight="1">
      <c r="A180" s="1"/>
      <c r="B180" s="1"/>
      <c r="C180" s="33"/>
      <c r="D180" s="102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3.5" customHeight="1">
      <c r="A181" s="1"/>
      <c r="B181" s="1"/>
      <c r="C181" s="33"/>
      <c r="D181" s="102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3.5" customHeight="1">
      <c r="A182" s="1"/>
      <c r="B182" s="1"/>
      <c r="C182" s="33"/>
      <c r="D182" s="102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3.5" customHeight="1">
      <c r="A183" s="1"/>
      <c r="B183" s="1"/>
      <c r="C183" s="33"/>
      <c r="D183" s="102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3.5" customHeight="1">
      <c r="A184" s="1"/>
      <c r="B184" s="1"/>
      <c r="C184" s="33"/>
      <c r="D184" s="102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3.5" customHeight="1">
      <c r="A185" s="1"/>
      <c r="B185" s="1"/>
      <c r="C185" s="33"/>
      <c r="D185" s="102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3.5" customHeight="1">
      <c r="A186" s="1"/>
      <c r="B186" s="1"/>
      <c r="C186" s="33"/>
      <c r="D186" s="102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3.5" customHeight="1">
      <c r="A187" s="1"/>
      <c r="B187" s="1"/>
      <c r="C187" s="33"/>
      <c r="D187" s="102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3.5" customHeight="1">
      <c r="A188" s="1"/>
      <c r="B188" s="1"/>
      <c r="C188" s="33"/>
      <c r="D188" s="102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3.5" customHeight="1">
      <c r="A189" s="1"/>
      <c r="B189" s="1"/>
      <c r="C189" s="33"/>
      <c r="D189" s="102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3.5" customHeight="1">
      <c r="A190" s="1"/>
      <c r="B190" s="1"/>
      <c r="C190" s="33"/>
      <c r="D190" s="102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3.5" customHeight="1">
      <c r="A191" s="1"/>
      <c r="B191" s="1"/>
      <c r="C191" s="33"/>
      <c r="D191" s="102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3.5" customHeight="1">
      <c r="A192" s="1"/>
      <c r="B192" s="1"/>
      <c r="C192" s="33"/>
      <c r="D192" s="102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3.5" customHeight="1">
      <c r="A193" s="1"/>
      <c r="B193" s="1"/>
      <c r="C193" s="33"/>
      <c r="D193" s="102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3.5" customHeight="1">
      <c r="A194" s="1"/>
      <c r="B194" s="1"/>
      <c r="C194" s="33"/>
      <c r="D194" s="102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3.5" customHeight="1">
      <c r="A195" s="1"/>
      <c r="B195" s="1"/>
      <c r="C195" s="33"/>
      <c r="D195" s="102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3.5" customHeight="1">
      <c r="A196" s="1"/>
      <c r="B196" s="1"/>
      <c r="C196" s="33"/>
      <c r="D196" s="102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3.5" customHeight="1">
      <c r="A197" s="1"/>
      <c r="B197" s="1"/>
      <c r="C197" s="33"/>
      <c r="D197" s="102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3.5" customHeight="1">
      <c r="A198" s="1"/>
      <c r="B198" s="1"/>
      <c r="C198" s="33"/>
      <c r="D198" s="102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3.5" customHeight="1">
      <c r="A199" s="1"/>
      <c r="B199" s="1"/>
      <c r="C199" s="33"/>
      <c r="D199" s="102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3.5" customHeight="1">
      <c r="A200" s="1"/>
      <c r="B200" s="1"/>
      <c r="C200" s="33"/>
      <c r="D200" s="102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3.5" customHeight="1">
      <c r="A201" s="1"/>
      <c r="B201" s="1"/>
      <c r="C201" s="33"/>
      <c r="D201" s="102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3.5" customHeight="1">
      <c r="A202" s="1"/>
      <c r="B202" s="1"/>
      <c r="C202" s="33"/>
      <c r="D202" s="102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3.5" customHeight="1">
      <c r="A203" s="1"/>
      <c r="B203" s="1"/>
      <c r="C203" s="33"/>
      <c r="D203" s="102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3.5" customHeight="1">
      <c r="A204" s="1"/>
      <c r="B204" s="1"/>
      <c r="C204" s="33"/>
      <c r="D204" s="102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3.5" customHeight="1">
      <c r="A205" s="1"/>
      <c r="B205" s="1"/>
      <c r="C205" s="33"/>
      <c r="D205" s="102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3.5" customHeight="1">
      <c r="A206" s="1"/>
      <c r="B206" s="1"/>
      <c r="C206" s="33"/>
      <c r="D206" s="102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3.5" customHeight="1">
      <c r="A207" s="1"/>
      <c r="B207" s="1"/>
      <c r="C207" s="33"/>
      <c r="D207" s="102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3.5" customHeight="1">
      <c r="A208" s="1"/>
      <c r="B208" s="1"/>
      <c r="C208" s="33"/>
      <c r="D208" s="102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3.5" customHeight="1">
      <c r="A209" s="1"/>
      <c r="B209" s="1"/>
      <c r="C209" s="33"/>
      <c r="D209" s="102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3.5" customHeight="1">
      <c r="A210" s="1"/>
      <c r="B210" s="1"/>
      <c r="C210" s="33"/>
      <c r="D210" s="102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3.5" customHeight="1">
      <c r="A211" s="1"/>
      <c r="B211" s="1"/>
      <c r="C211" s="33"/>
      <c r="D211" s="102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3.5" customHeight="1">
      <c r="A212" s="1"/>
      <c r="B212" s="1"/>
      <c r="C212" s="33"/>
      <c r="D212" s="102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3.5" customHeight="1">
      <c r="A213" s="1"/>
      <c r="B213" s="1"/>
      <c r="C213" s="33"/>
      <c r="D213" s="102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3.5" customHeight="1">
      <c r="A214" s="1"/>
      <c r="B214" s="1"/>
      <c r="C214" s="33"/>
      <c r="D214" s="102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3.5" customHeight="1">
      <c r="A215" s="1"/>
      <c r="B215" s="1"/>
      <c r="C215" s="33"/>
      <c r="D215" s="102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3.5" customHeight="1">
      <c r="A216" s="1"/>
      <c r="B216" s="1"/>
      <c r="C216" s="33"/>
      <c r="D216" s="102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3.5" customHeight="1">
      <c r="A217" s="1"/>
      <c r="B217" s="1"/>
      <c r="C217" s="33"/>
      <c r="D217" s="102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3.5" customHeight="1">
      <c r="A218" s="1"/>
      <c r="B218" s="1"/>
      <c r="C218" s="33"/>
      <c r="D218" s="102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3.5" customHeight="1">
      <c r="A219" s="1"/>
      <c r="B219" s="1"/>
      <c r="C219" s="33"/>
      <c r="D219" s="102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3.5" customHeight="1">
      <c r="A220" s="1"/>
      <c r="B220" s="1"/>
      <c r="C220" s="33"/>
      <c r="D220" s="102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3.5" customHeight="1">
      <c r="A221" s="1"/>
      <c r="B221" s="1"/>
      <c r="C221" s="33"/>
      <c r="D221" s="102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3.5" customHeight="1">
      <c r="A222" s="1"/>
      <c r="B222" s="1"/>
      <c r="C222" s="33"/>
      <c r="D222" s="102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3.5" customHeight="1">
      <c r="A223" s="1"/>
      <c r="B223" s="1"/>
      <c r="C223" s="33"/>
      <c r="D223" s="102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3.5" customHeight="1">
      <c r="A224" s="1"/>
      <c r="B224" s="1"/>
      <c r="C224" s="33"/>
      <c r="D224" s="102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3.5" customHeight="1">
      <c r="A225" s="1"/>
      <c r="B225" s="1"/>
      <c r="C225" s="33"/>
      <c r="D225" s="102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3.5" customHeight="1">
      <c r="A226" s="1"/>
      <c r="B226" s="1"/>
      <c r="C226" s="33"/>
      <c r="D226" s="102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3.5" customHeight="1">
      <c r="A227" s="1"/>
      <c r="B227" s="1"/>
      <c r="C227" s="33"/>
      <c r="D227" s="102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3.5" customHeight="1">
      <c r="A228" s="1"/>
      <c r="B228" s="1"/>
      <c r="C228" s="33"/>
      <c r="D228" s="102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3.5" customHeight="1">
      <c r="A229" s="1"/>
      <c r="B229" s="1"/>
      <c r="C229" s="33"/>
      <c r="D229" s="102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3.5" customHeight="1">
      <c r="A230" s="1"/>
      <c r="B230" s="1"/>
      <c r="C230" s="33"/>
      <c r="D230" s="102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3.5" customHeight="1">
      <c r="A231" s="1"/>
      <c r="B231" s="1"/>
      <c r="C231" s="33"/>
      <c r="D231" s="102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3.5" customHeight="1">
      <c r="A232" s="1"/>
      <c r="B232" s="1"/>
      <c r="C232" s="33"/>
      <c r="D232" s="102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3.5" customHeight="1">
      <c r="A233" s="1"/>
      <c r="B233" s="1"/>
      <c r="C233" s="33"/>
      <c r="D233" s="102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3.5" customHeight="1">
      <c r="A234" s="1"/>
      <c r="B234" s="1"/>
      <c r="C234" s="33"/>
      <c r="D234" s="102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3.5" customHeight="1">
      <c r="A235" s="1"/>
      <c r="B235" s="1"/>
      <c r="C235" s="33"/>
      <c r="D235" s="102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3.5" customHeight="1">
      <c r="A236" s="1"/>
      <c r="B236" s="1"/>
      <c r="C236" s="33"/>
      <c r="D236" s="102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3.5" customHeight="1">
      <c r="A237" s="1"/>
      <c r="B237" s="1"/>
      <c r="C237" s="33"/>
      <c r="D237" s="102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3.5" customHeight="1">
      <c r="A238" s="1"/>
      <c r="B238" s="1"/>
      <c r="C238" s="33"/>
      <c r="D238" s="102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3.5" customHeight="1">
      <c r="A239" s="1"/>
      <c r="B239" s="1"/>
      <c r="C239" s="33"/>
      <c r="D239" s="102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3.5" customHeight="1">
      <c r="A240" s="1"/>
      <c r="B240" s="1"/>
      <c r="C240" s="33"/>
      <c r="D240" s="102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3.5" customHeight="1">
      <c r="A241" s="1"/>
      <c r="B241" s="1"/>
      <c r="C241" s="33"/>
      <c r="D241" s="102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3.5" customHeight="1">
      <c r="A242" s="1"/>
      <c r="B242" s="1"/>
      <c r="C242" s="33"/>
      <c r="D242" s="102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3.5" customHeight="1">
      <c r="A243" s="1"/>
      <c r="B243" s="1"/>
      <c r="C243" s="33"/>
      <c r="D243" s="102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3.5" customHeight="1">
      <c r="A244" s="1"/>
      <c r="B244" s="1"/>
      <c r="C244" s="33"/>
      <c r="D244" s="102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3.5" customHeight="1">
      <c r="A245" s="1"/>
      <c r="B245" s="1"/>
      <c r="C245" s="33"/>
      <c r="D245" s="102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3.5" customHeight="1">
      <c r="A246" s="1"/>
      <c r="B246" s="1"/>
      <c r="C246" s="33"/>
      <c r="D246" s="102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3.5" customHeight="1">
      <c r="A247" s="1"/>
      <c r="B247" s="1"/>
      <c r="C247" s="33"/>
      <c r="D247" s="102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3.5" customHeight="1">
      <c r="A248" s="1"/>
      <c r="B248" s="1"/>
      <c r="C248" s="33"/>
      <c r="D248" s="102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3.5" customHeight="1">
      <c r="A249" s="1"/>
      <c r="B249" s="1"/>
      <c r="C249" s="33"/>
      <c r="D249" s="102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3.5" customHeight="1">
      <c r="A250" s="1"/>
      <c r="B250" s="1"/>
      <c r="C250" s="33"/>
      <c r="D250" s="102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3.5" customHeight="1">
      <c r="A251" s="1"/>
      <c r="B251" s="1"/>
      <c r="C251" s="33"/>
      <c r="D251" s="102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3.5" customHeight="1">
      <c r="A252" s="1"/>
      <c r="B252" s="1"/>
      <c r="C252" s="33"/>
      <c r="D252" s="102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3.5" customHeight="1">
      <c r="A253" s="1"/>
      <c r="B253" s="1"/>
      <c r="C253" s="33"/>
      <c r="D253" s="102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3.5" customHeight="1">
      <c r="A254" s="1"/>
      <c r="B254" s="1"/>
      <c r="C254" s="33"/>
      <c r="D254" s="102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3.5" customHeight="1">
      <c r="A255" s="1"/>
      <c r="B255" s="1"/>
      <c r="C255" s="33"/>
      <c r="D255" s="102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3.5" customHeight="1">
      <c r="A256" s="1"/>
      <c r="B256" s="1"/>
      <c r="C256" s="33"/>
      <c r="D256" s="102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3.5" customHeight="1">
      <c r="A257" s="1"/>
      <c r="B257" s="1"/>
      <c r="C257" s="33"/>
      <c r="D257" s="102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3.5" customHeight="1">
      <c r="A258" s="1"/>
      <c r="B258" s="1"/>
      <c r="C258" s="33"/>
      <c r="D258" s="102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3.5" customHeight="1">
      <c r="A259" s="1"/>
      <c r="B259" s="1"/>
      <c r="C259" s="33"/>
      <c r="D259" s="102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3.5" customHeight="1">
      <c r="A260" s="1"/>
      <c r="B260" s="1"/>
      <c r="C260" s="33"/>
      <c r="D260" s="102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3.5" customHeight="1">
      <c r="A261" s="1"/>
      <c r="B261" s="1"/>
      <c r="C261" s="33"/>
      <c r="D261" s="102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3.5" customHeight="1">
      <c r="A262" s="1"/>
      <c r="B262" s="1"/>
      <c r="C262" s="33"/>
      <c r="D262" s="102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3.5" customHeight="1">
      <c r="A263" s="1"/>
      <c r="B263" s="1"/>
      <c r="C263" s="33"/>
      <c r="D263" s="102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3.5" customHeight="1">
      <c r="A264" s="1"/>
      <c r="B264" s="1"/>
      <c r="C264" s="33"/>
      <c r="D264" s="102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3.5" customHeight="1">
      <c r="A265" s="1"/>
      <c r="B265" s="1"/>
      <c r="C265" s="33"/>
      <c r="D265" s="102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3.5" customHeight="1">
      <c r="A266" s="1"/>
      <c r="B266" s="1"/>
      <c r="C266" s="33"/>
      <c r="D266" s="102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3.5" customHeight="1">
      <c r="A267" s="1"/>
      <c r="B267" s="1"/>
      <c r="C267" s="33"/>
      <c r="D267" s="102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3.5" customHeight="1">
      <c r="A268" s="1"/>
      <c r="B268" s="1"/>
      <c r="C268" s="33"/>
      <c r="D268" s="102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3.5" customHeight="1">
      <c r="A269" s="1"/>
      <c r="B269" s="1"/>
      <c r="C269" s="33"/>
      <c r="D269" s="102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3.5" customHeight="1">
      <c r="A270" s="1"/>
      <c r="B270" s="1"/>
      <c r="C270" s="33"/>
      <c r="D270" s="102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3.5" customHeight="1">
      <c r="A271" s="1"/>
      <c r="B271" s="1"/>
      <c r="C271" s="33"/>
      <c r="D271" s="102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3.5" customHeight="1">
      <c r="A272" s="1"/>
      <c r="B272" s="1"/>
      <c r="C272" s="33"/>
      <c r="D272" s="102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3.5" customHeight="1">
      <c r="A273" s="1"/>
      <c r="B273" s="1"/>
      <c r="C273" s="33"/>
      <c r="D273" s="102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3.5" customHeight="1">
      <c r="A274" s="1"/>
      <c r="B274" s="1"/>
      <c r="C274" s="33"/>
      <c r="D274" s="102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3.5" customHeight="1">
      <c r="A275" s="1"/>
      <c r="B275" s="1"/>
      <c r="C275" s="33"/>
      <c r="D275" s="102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3.5" customHeight="1">
      <c r="A276" s="1"/>
      <c r="B276" s="1"/>
      <c r="C276" s="33"/>
      <c r="D276" s="102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3.5" customHeight="1">
      <c r="A277" s="1"/>
      <c r="B277" s="1"/>
      <c r="C277" s="33"/>
      <c r="D277" s="102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3.5" customHeight="1">
      <c r="A278" s="1"/>
      <c r="B278" s="1"/>
      <c r="C278" s="33"/>
      <c r="D278" s="102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3.5" customHeight="1">
      <c r="A279" s="1"/>
      <c r="B279" s="1"/>
      <c r="C279" s="33"/>
      <c r="D279" s="102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3.5" customHeight="1">
      <c r="A280" s="1"/>
      <c r="B280" s="1"/>
      <c r="C280" s="33"/>
      <c r="D280" s="102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3.5" customHeight="1">
      <c r="A281" s="1"/>
      <c r="B281" s="1"/>
      <c r="C281" s="33"/>
      <c r="D281" s="102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3.5" customHeight="1">
      <c r="A282" s="1"/>
      <c r="B282" s="1"/>
      <c r="C282" s="33"/>
      <c r="D282" s="102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3.5" customHeight="1">
      <c r="A283" s="1"/>
      <c r="B283" s="1"/>
      <c r="C283" s="33"/>
      <c r="D283" s="102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3.5" customHeight="1">
      <c r="A284" s="1"/>
      <c r="B284" s="1"/>
      <c r="C284" s="33"/>
      <c r="D284" s="102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3.5" customHeight="1">
      <c r="A285" s="1"/>
      <c r="B285" s="1"/>
      <c r="C285" s="33"/>
      <c r="D285" s="102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3.5" customHeight="1">
      <c r="A286" s="1"/>
      <c r="B286" s="1"/>
      <c r="C286" s="33"/>
      <c r="D286" s="102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3.5" customHeight="1">
      <c r="A287" s="1"/>
      <c r="B287" s="1"/>
      <c r="C287" s="33"/>
      <c r="D287" s="102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3.5" customHeight="1">
      <c r="A288" s="1"/>
      <c r="B288" s="1"/>
      <c r="C288" s="33"/>
      <c r="D288" s="102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3.5" customHeight="1">
      <c r="A289" s="1"/>
      <c r="B289" s="1"/>
      <c r="C289" s="33"/>
      <c r="D289" s="102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3.5" customHeight="1">
      <c r="A290" s="1"/>
      <c r="B290" s="1"/>
      <c r="C290" s="33"/>
      <c r="D290" s="102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3.5" customHeight="1">
      <c r="A291" s="1"/>
      <c r="B291" s="1"/>
      <c r="C291" s="33"/>
      <c r="D291" s="102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3.5" customHeight="1">
      <c r="A292" s="1"/>
      <c r="B292" s="1"/>
      <c r="C292" s="33"/>
      <c r="D292" s="102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3.5" customHeight="1">
      <c r="A293" s="1"/>
      <c r="B293" s="1"/>
      <c r="C293" s="33"/>
      <c r="D293" s="102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3.5" customHeight="1">
      <c r="A294" s="1"/>
      <c r="B294" s="1"/>
      <c r="C294" s="33"/>
      <c r="D294" s="102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3.5" customHeight="1">
      <c r="A295" s="1"/>
      <c r="B295" s="1"/>
      <c r="C295" s="33"/>
      <c r="D295" s="102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3.5" customHeight="1">
      <c r="A296" s="1"/>
      <c r="B296" s="1"/>
      <c r="C296" s="33"/>
      <c r="D296" s="102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3.5" customHeight="1">
      <c r="A297" s="1"/>
      <c r="B297" s="1"/>
      <c r="C297" s="33"/>
      <c r="D297" s="102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3.5" customHeight="1">
      <c r="A298" s="1"/>
      <c r="B298" s="1"/>
      <c r="C298" s="33"/>
      <c r="D298" s="102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3.5" customHeight="1">
      <c r="A299" s="1"/>
      <c r="B299" s="1"/>
      <c r="C299" s="33"/>
      <c r="D299" s="102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3.5" customHeight="1">
      <c r="A300" s="1"/>
      <c r="B300" s="1"/>
      <c r="C300" s="33"/>
      <c r="D300" s="102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3.5" customHeight="1">
      <c r="A301" s="1"/>
      <c r="B301" s="1"/>
      <c r="C301" s="33"/>
      <c r="D301" s="102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3.5" customHeight="1">
      <c r="A302" s="1"/>
      <c r="B302" s="1"/>
      <c r="C302" s="33"/>
      <c r="D302" s="102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3.5" customHeight="1">
      <c r="A303" s="1"/>
      <c r="B303" s="1"/>
      <c r="C303" s="33"/>
      <c r="D303" s="102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3.5" customHeight="1">
      <c r="A304" s="1"/>
      <c r="B304" s="1"/>
      <c r="C304" s="33"/>
      <c r="D304" s="102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3.5" customHeight="1">
      <c r="A305" s="1"/>
      <c r="B305" s="1"/>
      <c r="C305" s="33"/>
      <c r="D305" s="102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3.5" customHeight="1">
      <c r="A306" s="1"/>
      <c r="B306" s="1"/>
      <c r="C306" s="33"/>
      <c r="D306" s="102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3.5" customHeight="1">
      <c r="A307" s="1"/>
      <c r="B307" s="1"/>
      <c r="C307" s="33"/>
      <c r="D307" s="102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3.5" customHeight="1">
      <c r="A308" s="1"/>
      <c r="B308" s="1"/>
      <c r="C308" s="33"/>
      <c r="D308" s="102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3.5" customHeight="1">
      <c r="A309" s="1"/>
      <c r="B309" s="1"/>
      <c r="C309" s="33"/>
      <c r="D309" s="102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3.5" customHeight="1">
      <c r="A310" s="1"/>
      <c r="B310" s="1"/>
      <c r="C310" s="33"/>
      <c r="D310" s="102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3.5" customHeight="1">
      <c r="A311" s="1"/>
      <c r="B311" s="1"/>
      <c r="C311" s="33"/>
      <c r="D311" s="102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3.5" customHeight="1">
      <c r="A312" s="1"/>
      <c r="B312" s="1"/>
      <c r="C312" s="33"/>
      <c r="D312" s="102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3.5" customHeight="1">
      <c r="A313" s="1"/>
      <c r="B313" s="1"/>
      <c r="C313" s="33"/>
      <c r="D313" s="102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3.5" customHeight="1">
      <c r="A314" s="1"/>
      <c r="B314" s="1"/>
      <c r="C314" s="33"/>
      <c r="D314" s="102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3.5" customHeight="1">
      <c r="A315" s="1"/>
      <c r="B315" s="1"/>
      <c r="C315" s="33"/>
      <c r="D315" s="102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3.5" customHeight="1">
      <c r="A316" s="1"/>
      <c r="B316" s="1"/>
      <c r="C316" s="33"/>
      <c r="D316" s="102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3.5" customHeight="1">
      <c r="A317" s="1"/>
      <c r="B317" s="1"/>
      <c r="C317" s="33"/>
      <c r="D317" s="102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3.5" customHeight="1">
      <c r="A318" s="1"/>
      <c r="B318" s="1"/>
      <c r="C318" s="33"/>
      <c r="D318" s="102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3.5" customHeight="1">
      <c r="A319" s="1"/>
      <c r="B319" s="1"/>
      <c r="C319" s="33"/>
      <c r="D319" s="102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3.5" customHeight="1">
      <c r="A320" s="1"/>
      <c r="B320" s="1"/>
      <c r="C320" s="33"/>
      <c r="D320" s="102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3.5" customHeight="1">
      <c r="A321" s="1"/>
      <c r="B321" s="1"/>
      <c r="C321" s="33"/>
      <c r="D321" s="102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3.5" customHeight="1">
      <c r="A322" s="1"/>
      <c r="B322" s="1"/>
      <c r="C322" s="33"/>
      <c r="D322" s="102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3.5" customHeight="1">
      <c r="A323" s="1"/>
      <c r="B323" s="1"/>
      <c r="C323" s="33"/>
      <c r="D323" s="102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3.5" customHeight="1">
      <c r="A324" s="1"/>
      <c r="B324" s="1"/>
      <c r="C324" s="33"/>
      <c r="D324" s="102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3.5" customHeight="1">
      <c r="A325" s="1"/>
      <c r="B325" s="1"/>
      <c r="C325" s="33"/>
      <c r="D325" s="102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3.5" customHeight="1">
      <c r="A326" s="1"/>
      <c r="B326" s="1"/>
      <c r="C326" s="33"/>
      <c r="D326" s="102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3.5" customHeight="1">
      <c r="A327" s="1"/>
      <c r="B327" s="1"/>
      <c r="C327" s="33"/>
      <c r="D327" s="102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3.5" customHeight="1">
      <c r="A328" s="1"/>
      <c r="B328" s="1"/>
      <c r="C328" s="33"/>
      <c r="D328" s="102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3.5" customHeight="1">
      <c r="A329" s="1"/>
      <c r="B329" s="1"/>
      <c r="C329" s="33"/>
      <c r="D329" s="102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3.5" customHeight="1">
      <c r="A330" s="1"/>
      <c r="B330" s="1"/>
      <c r="C330" s="33"/>
      <c r="D330" s="102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3.5" customHeight="1">
      <c r="A331" s="1"/>
      <c r="B331" s="1"/>
      <c r="C331" s="33"/>
      <c r="D331" s="102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3.5" customHeight="1">
      <c r="A332" s="1"/>
      <c r="B332" s="1"/>
      <c r="C332" s="33"/>
      <c r="D332" s="102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3.5" customHeight="1">
      <c r="A333" s="1"/>
      <c r="B333" s="1"/>
      <c r="C333" s="33"/>
      <c r="D333" s="102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3.5" customHeight="1">
      <c r="A334" s="1"/>
      <c r="B334" s="1"/>
      <c r="C334" s="33"/>
      <c r="D334" s="102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3.5" customHeight="1">
      <c r="A335" s="1"/>
      <c r="B335" s="1"/>
      <c r="C335" s="33"/>
      <c r="D335" s="102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3.5" customHeight="1">
      <c r="A336" s="1"/>
      <c r="B336" s="1"/>
      <c r="C336" s="33"/>
      <c r="D336" s="102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3.5" customHeight="1">
      <c r="A337" s="1"/>
      <c r="B337" s="1"/>
      <c r="C337" s="33"/>
      <c r="D337" s="102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3.5" customHeight="1">
      <c r="A338" s="1"/>
      <c r="B338" s="1"/>
      <c r="C338" s="33"/>
      <c r="D338" s="102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3.5" customHeight="1">
      <c r="A339" s="1"/>
      <c r="B339" s="1"/>
      <c r="C339" s="33"/>
      <c r="D339" s="102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3.5" customHeight="1">
      <c r="A340" s="1"/>
      <c r="B340" s="1"/>
      <c r="C340" s="33"/>
      <c r="D340" s="102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3.5" customHeight="1">
      <c r="A341" s="1"/>
      <c r="B341" s="1"/>
      <c r="C341" s="33"/>
      <c r="D341" s="102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3.5" customHeight="1">
      <c r="A342" s="1"/>
      <c r="B342" s="1"/>
      <c r="C342" s="33"/>
      <c r="D342" s="102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3.5" customHeight="1">
      <c r="A343" s="1"/>
      <c r="B343" s="1"/>
      <c r="C343" s="33"/>
      <c r="D343" s="102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3.5" customHeight="1">
      <c r="A344" s="1"/>
      <c r="B344" s="1"/>
      <c r="C344" s="33"/>
      <c r="D344" s="102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3.5" customHeight="1">
      <c r="A345" s="1"/>
      <c r="B345" s="1"/>
      <c r="C345" s="33"/>
      <c r="D345" s="102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3.5" customHeight="1">
      <c r="A346" s="1"/>
      <c r="B346" s="1"/>
      <c r="C346" s="33"/>
      <c r="D346" s="102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3.5" customHeight="1">
      <c r="A347" s="1"/>
      <c r="B347" s="1"/>
      <c r="C347" s="33"/>
      <c r="D347" s="102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3.5" customHeight="1">
      <c r="A348" s="1"/>
      <c r="B348" s="1"/>
      <c r="C348" s="33"/>
      <c r="D348" s="102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3.5" customHeight="1">
      <c r="A349" s="1"/>
      <c r="B349" s="1"/>
      <c r="C349" s="33"/>
      <c r="D349" s="102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3.5" customHeight="1">
      <c r="A350" s="1"/>
      <c r="B350" s="1"/>
      <c r="C350" s="33"/>
      <c r="D350" s="102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3.5" customHeight="1">
      <c r="A351" s="1"/>
      <c r="B351" s="1"/>
      <c r="C351" s="33"/>
      <c r="D351" s="102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3.5" customHeight="1">
      <c r="A352" s="1"/>
      <c r="B352" s="1"/>
      <c r="C352" s="33"/>
      <c r="D352" s="102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3.5" customHeight="1">
      <c r="A353" s="1"/>
      <c r="B353" s="1"/>
      <c r="C353" s="33"/>
      <c r="D353" s="102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3.5" customHeight="1">
      <c r="A354" s="1"/>
      <c r="B354" s="1"/>
      <c r="C354" s="33"/>
      <c r="D354" s="102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3.5" customHeight="1">
      <c r="A355" s="1"/>
      <c r="B355" s="1"/>
      <c r="C355" s="33"/>
      <c r="D355" s="102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3.5" customHeight="1">
      <c r="A356" s="1"/>
      <c r="B356" s="1"/>
      <c r="C356" s="33"/>
      <c r="D356" s="102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3.5" customHeight="1">
      <c r="A357" s="1"/>
      <c r="B357" s="1"/>
      <c r="C357" s="33"/>
      <c r="D357" s="102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3.5" customHeight="1">
      <c r="A358" s="1"/>
      <c r="B358" s="1"/>
      <c r="C358" s="33"/>
      <c r="D358" s="102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3.5" customHeight="1">
      <c r="A359" s="1"/>
      <c r="B359" s="1"/>
      <c r="C359" s="33"/>
      <c r="D359" s="102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3.5" customHeight="1">
      <c r="A360" s="1"/>
      <c r="B360" s="1"/>
      <c r="C360" s="33"/>
      <c r="D360" s="102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3.5" customHeight="1">
      <c r="A361" s="1"/>
      <c r="B361" s="1"/>
      <c r="C361" s="33"/>
      <c r="D361" s="102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3.5" customHeight="1">
      <c r="A362" s="1"/>
      <c r="B362" s="1"/>
      <c r="C362" s="33"/>
      <c r="D362" s="102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3.5" customHeight="1">
      <c r="A363" s="1"/>
      <c r="B363" s="1"/>
      <c r="C363" s="33"/>
      <c r="D363" s="102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3.5" customHeight="1">
      <c r="A364" s="1"/>
      <c r="B364" s="1"/>
      <c r="C364" s="33"/>
      <c r="D364" s="102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3.5" customHeight="1">
      <c r="A365" s="1"/>
      <c r="B365" s="1"/>
      <c r="C365" s="33"/>
      <c r="D365" s="102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3.5" customHeight="1">
      <c r="A366" s="1"/>
      <c r="B366" s="1"/>
      <c r="C366" s="33"/>
      <c r="D366" s="102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3.5" customHeight="1">
      <c r="A367" s="1"/>
      <c r="B367" s="1"/>
      <c r="C367" s="33"/>
      <c r="D367" s="102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3.5" customHeight="1">
      <c r="A368" s="1"/>
      <c r="B368" s="1"/>
      <c r="C368" s="33"/>
      <c r="D368" s="102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3.5" customHeight="1">
      <c r="A369" s="1"/>
      <c r="B369" s="1"/>
      <c r="C369" s="33"/>
      <c r="D369" s="102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3.5" customHeight="1">
      <c r="A370" s="1"/>
      <c r="B370" s="1"/>
      <c r="C370" s="33"/>
      <c r="D370" s="102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3.5" customHeight="1">
      <c r="A371" s="1"/>
      <c r="B371" s="1"/>
      <c r="C371" s="33"/>
      <c r="D371" s="102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3.5" customHeight="1">
      <c r="A372" s="1"/>
      <c r="B372" s="1"/>
      <c r="C372" s="33"/>
      <c r="D372" s="102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3.5" customHeight="1">
      <c r="A373" s="1"/>
      <c r="B373" s="1"/>
      <c r="C373" s="33"/>
      <c r="D373" s="102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3.5" customHeight="1">
      <c r="A374" s="1"/>
      <c r="B374" s="1"/>
      <c r="C374" s="33"/>
      <c r="D374" s="102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3.5" customHeight="1">
      <c r="A375" s="1"/>
      <c r="B375" s="1"/>
      <c r="C375" s="33"/>
      <c r="D375" s="102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3.5" customHeight="1">
      <c r="A376" s="1"/>
      <c r="B376" s="1"/>
      <c r="C376" s="33"/>
      <c r="D376" s="102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3.5" customHeight="1">
      <c r="A377" s="1"/>
      <c r="B377" s="1"/>
      <c r="C377" s="33"/>
      <c r="D377" s="102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3.5" customHeight="1">
      <c r="A378" s="1"/>
      <c r="B378" s="1"/>
      <c r="C378" s="33"/>
      <c r="D378" s="102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3.5" customHeight="1">
      <c r="A379" s="1"/>
      <c r="B379" s="1"/>
      <c r="C379" s="33"/>
      <c r="D379" s="102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3.5" customHeight="1">
      <c r="A380" s="1"/>
      <c r="B380" s="1"/>
      <c r="C380" s="33"/>
      <c r="D380" s="102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3.5" customHeight="1">
      <c r="A381" s="1"/>
      <c r="B381" s="1"/>
      <c r="C381" s="33"/>
      <c r="D381" s="102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3.5" customHeight="1">
      <c r="A382" s="1"/>
      <c r="B382" s="1"/>
      <c r="C382" s="33"/>
      <c r="D382" s="102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3.5" customHeight="1">
      <c r="A383" s="1"/>
      <c r="B383" s="1"/>
      <c r="C383" s="33"/>
      <c r="D383" s="102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3.5" customHeight="1">
      <c r="A384" s="1"/>
      <c r="B384" s="1"/>
      <c r="C384" s="33"/>
      <c r="D384" s="102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3.5" customHeight="1">
      <c r="A385" s="1"/>
      <c r="B385" s="1"/>
      <c r="C385" s="33"/>
      <c r="D385" s="102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3.5" customHeight="1">
      <c r="A386" s="1"/>
      <c r="B386" s="1"/>
      <c r="C386" s="33"/>
      <c r="D386" s="102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3.5" customHeight="1">
      <c r="A387" s="1"/>
      <c r="B387" s="1"/>
      <c r="C387" s="33"/>
      <c r="D387" s="102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3.5" customHeight="1">
      <c r="A388" s="1"/>
      <c r="B388" s="1"/>
      <c r="C388" s="33"/>
      <c r="D388" s="102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3.5" customHeight="1">
      <c r="A389" s="1"/>
      <c r="B389" s="1"/>
      <c r="C389" s="33"/>
      <c r="D389" s="102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3.5" customHeight="1">
      <c r="A390" s="1"/>
      <c r="B390" s="1"/>
      <c r="C390" s="33"/>
      <c r="D390" s="102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3.5" customHeight="1">
      <c r="A391" s="1"/>
      <c r="B391" s="1"/>
      <c r="C391" s="33"/>
      <c r="D391" s="102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3.5" customHeight="1">
      <c r="A392" s="1"/>
      <c r="B392" s="1"/>
      <c r="C392" s="33"/>
      <c r="D392" s="102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3.5" customHeight="1">
      <c r="A393" s="1"/>
      <c r="B393" s="1"/>
      <c r="C393" s="33"/>
      <c r="D393" s="102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3.5" customHeight="1">
      <c r="A394" s="1"/>
      <c r="B394" s="1"/>
      <c r="C394" s="33"/>
      <c r="D394" s="102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3.5" customHeight="1">
      <c r="A395" s="1"/>
      <c r="B395" s="1"/>
      <c r="C395" s="33"/>
      <c r="D395" s="102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3.5" customHeight="1">
      <c r="A396" s="1"/>
      <c r="B396" s="1"/>
      <c r="C396" s="33"/>
      <c r="D396" s="102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3.5" customHeight="1">
      <c r="A397" s="1"/>
      <c r="B397" s="1"/>
      <c r="C397" s="33"/>
      <c r="D397" s="102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3.5" customHeight="1">
      <c r="A398" s="1"/>
      <c r="B398" s="1"/>
      <c r="C398" s="33"/>
      <c r="D398" s="102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3.5" customHeight="1">
      <c r="A399" s="1"/>
      <c r="B399" s="1"/>
      <c r="C399" s="33"/>
      <c r="D399" s="102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3.5" customHeight="1">
      <c r="A400" s="1"/>
      <c r="B400" s="1"/>
      <c r="C400" s="33"/>
      <c r="D400" s="102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3.5" customHeight="1">
      <c r="A401" s="1"/>
      <c r="B401" s="1"/>
      <c r="C401" s="33"/>
      <c r="D401" s="102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3.5" customHeight="1">
      <c r="A402" s="1"/>
      <c r="B402" s="1"/>
      <c r="C402" s="33"/>
      <c r="D402" s="102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3.5" customHeight="1">
      <c r="A403" s="1"/>
      <c r="B403" s="1"/>
      <c r="C403" s="33"/>
      <c r="D403" s="102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3.5" customHeight="1">
      <c r="A404" s="1"/>
      <c r="B404" s="1"/>
      <c r="C404" s="33"/>
      <c r="D404" s="102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3.5" customHeight="1">
      <c r="A405" s="1"/>
      <c r="B405" s="1"/>
      <c r="C405" s="33"/>
      <c r="D405" s="102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3.5" customHeight="1">
      <c r="A406" s="1"/>
      <c r="B406" s="1"/>
      <c r="C406" s="33"/>
      <c r="D406" s="102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3.5" customHeight="1">
      <c r="A407" s="1"/>
      <c r="B407" s="1"/>
      <c r="C407" s="33"/>
      <c r="D407" s="102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3.5" customHeight="1">
      <c r="A408" s="1"/>
      <c r="B408" s="1"/>
      <c r="C408" s="33"/>
      <c r="D408" s="102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3.5" customHeight="1">
      <c r="A409" s="1"/>
      <c r="B409" s="1"/>
      <c r="C409" s="33"/>
      <c r="D409" s="102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3.5" customHeight="1">
      <c r="A410" s="1"/>
      <c r="B410" s="1"/>
      <c r="C410" s="33"/>
      <c r="D410" s="102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3.5" customHeight="1">
      <c r="A411" s="1"/>
      <c r="B411" s="1"/>
      <c r="C411" s="33"/>
      <c r="D411" s="102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3.5" customHeight="1">
      <c r="A412" s="1"/>
      <c r="B412" s="1"/>
      <c r="C412" s="33"/>
      <c r="D412" s="102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3.5" customHeight="1">
      <c r="A413" s="1"/>
      <c r="B413" s="1"/>
      <c r="C413" s="33"/>
      <c r="D413" s="102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3.5" customHeight="1">
      <c r="A414" s="1"/>
      <c r="B414" s="1"/>
      <c r="C414" s="33"/>
      <c r="D414" s="102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3.5" customHeight="1">
      <c r="A415" s="1"/>
      <c r="B415" s="1"/>
      <c r="C415" s="33"/>
      <c r="D415" s="102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3.5" customHeight="1">
      <c r="A416" s="1"/>
      <c r="B416" s="1"/>
      <c r="C416" s="33"/>
      <c r="D416" s="102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3.5" customHeight="1">
      <c r="A417" s="1"/>
      <c r="B417" s="1"/>
      <c r="C417" s="33"/>
      <c r="D417" s="102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3.5" customHeight="1">
      <c r="A418" s="1"/>
      <c r="B418" s="1"/>
      <c r="C418" s="33"/>
      <c r="D418" s="102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3.5" customHeight="1">
      <c r="A419" s="1"/>
      <c r="B419" s="1"/>
      <c r="C419" s="33"/>
      <c r="D419" s="102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3.5" customHeight="1">
      <c r="A420" s="1"/>
      <c r="B420" s="1"/>
      <c r="C420" s="33"/>
      <c r="D420" s="102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3.5" customHeight="1">
      <c r="A421" s="1"/>
      <c r="B421" s="1"/>
      <c r="C421" s="33"/>
      <c r="D421" s="102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3.5" customHeight="1">
      <c r="A422" s="1"/>
      <c r="B422" s="1"/>
      <c r="C422" s="33"/>
      <c r="D422" s="102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3.5" customHeight="1">
      <c r="A423" s="1"/>
      <c r="B423" s="1"/>
      <c r="C423" s="33"/>
      <c r="D423" s="102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3.5" customHeight="1">
      <c r="A424" s="1"/>
      <c r="B424" s="1"/>
      <c r="C424" s="33"/>
      <c r="D424" s="102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3.5" customHeight="1">
      <c r="A425" s="1"/>
      <c r="B425" s="1"/>
      <c r="C425" s="33"/>
      <c r="D425" s="102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3.5" customHeight="1">
      <c r="A426" s="1"/>
      <c r="B426" s="1"/>
      <c r="C426" s="33"/>
      <c r="D426" s="102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3.5" customHeight="1">
      <c r="A427" s="1"/>
      <c r="B427" s="1"/>
      <c r="C427" s="33"/>
      <c r="D427" s="102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3.5" customHeight="1">
      <c r="A428" s="1"/>
      <c r="B428" s="1"/>
      <c r="C428" s="33"/>
      <c r="D428" s="102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3.5" customHeight="1">
      <c r="A429" s="1"/>
      <c r="B429" s="1"/>
      <c r="C429" s="33"/>
      <c r="D429" s="102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3.5" customHeight="1">
      <c r="A430" s="1"/>
      <c r="B430" s="1"/>
      <c r="C430" s="33"/>
      <c r="D430" s="102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3.5" customHeight="1">
      <c r="A431" s="1"/>
      <c r="B431" s="1"/>
      <c r="C431" s="33"/>
      <c r="D431" s="102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3.5" customHeight="1">
      <c r="A432" s="1"/>
      <c r="B432" s="1"/>
      <c r="C432" s="33"/>
      <c r="D432" s="102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3.5" customHeight="1">
      <c r="A433" s="1"/>
      <c r="B433" s="1"/>
      <c r="C433" s="33"/>
      <c r="D433" s="102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3.5" customHeight="1">
      <c r="A434" s="1"/>
      <c r="B434" s="1"/>
      <c r="C434" s="33"/>
      <c r="D434" s="102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3.5" customHeight="1">
      <c r="A435" s="1"/>
      <c r="B435" s="1"/>
      <c r="C435" s="33"/>
      <c r="D435" s="102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3.5" customHeight="1">
      <c r="A436" s="1"/>
      <c r="B436" s="1"/>
      <c r="C436" s="33"/>
      <c r="D436" s="102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3.5" customHeight="1">
      <c r="A437" s="1"/>
      <c r="B437" s="1"/>
      <c r="C437" s="33"/>
      <c r="D437" s="102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3.5" customHeight="1">
      <c r="A438" s="1"/>
      <c r="B438" s="1"/>
      <c r="C438" s="33"/>
      <c r="D438" s="102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3.5" customHeight="1">
      <c r="A439" s="1"/>
      <c r="B439" s="1"/>
      <c r="C439" s="33"/>
      <c r="D439" s="102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3.5" customHeight="1">
      <c r="A440" s="1"/>
      <c r="B440" s="1"/>
      <c r="C440" s="33"/>
      <c r="D440" s="102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3.5" customHeight="1">
      <c r="A441" s="1"/>
      <c r="B441" s="1"/>
      <c r="C441" s="33"/>
      <c r="D441" s="102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3.5" customHeight="1">
      <c r="A442" s="1"/>
      <c r="B442" s="1"/>
      <c r="C442" s="33"/>
      <c r="D442" s="102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3.5" customHeight="1">
      <c r="A443" s="1"/>
      <c r="B443" s="1"/>
      <c r="C443" s="33"/>
      <c r="D443" s="102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3.5" customHeight="1">
      <c r="A444" s="1"/>
      <c r="B444" s="1"/>
      <c r="C444" s="33"/>
      <c r="D444" s="102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3.5" customHeight="1">
      <c r="A445" s="1"/>
      <c r="B445" s="1"/>
      <c r="C445" s="33"/>
      <c r="D445" s="102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3.5" customHeight="1">
      <c r="A446" s="1"/>
      <c r="B446" s="1"/>
      <c r="C446" s="33"/>
      <c r="D446" s="102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3.5" customHeight="1">
      <c r="A447" s="1"/>
      <c r="B447" s="1"/>
      <c r="C447" s="33"/>
      <c r="D447" s="102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3.5" customHeight="1">
      <c r="A448" s="1"/>
      <c r="B448" s="1"/>
      <c r="C448" s="33"/>
      <c r="D448" s="102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3.5" customHeight="1">
      <c r="A449" s="1"/>
      <c r="B449" s="1"/>
      <c r="C449" s="33"/>
      <c r="D449" s="102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3.5" customHeight="1">
      <c r="A450" s="1"/>
      <c r="B450" s="1"/>
      <c r="C450" s="33"/>
      <c r="D450" s="102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3.5" customHeight="1">
      <c r="A451" s="1"/>
      <c r="B451" s="1"/>
      <c r="C451" s="33"/>
      <c r="D451" s="102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3.5" customHeight="1">
      <c r="A452" s="1"/>
      <c r="B452" s="1"/>
      <c r="C452" s="33"/>
      <c r="D452" s="102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3.5" customHeight="1">
      <c r="A453" s="1"/>
      <c r="B453" s="1"/>
      <c r="C453" s="33"/>
      <c r="D453" s="102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3.5" customHeight="1">
      <c r="A454" s="1"/>
      <c r="B454" s="1"/>
      <c r="C454" s="33"/>
      <c r="D454" s="102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3.5" customHeight="1">
      <c r="A455" s="1"/>
      <c r="B455" s="1"/>
      <c r="C455" s="33"/>
      <c r="D455" s="102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3.5" customHeight="1">
      <c r="A456" s="1"/>
      <c r="B456" s="1"/>
      <c r="C456" s="33"/>
      <c r="D456" s="102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3.5" customHeight="1">
      <c r="A457" s="1"/>
      <c r="B457" s="1"/>
      <c r="C457" s="33"/>
      <c r="D457" s="102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3.5" customHeight="1">
      <c r="A458" s="1"/>
      <c r="B458" s="1"/>
      <c r="C458" s="33"/>
      <c r="D458" s="102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3.5" customHeight="1">
      <c r="A459" s="1"/>
      <c r="B459" s="1"/>
      <c r="C459" s="33"/>
      <c r="D459" s="102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3.5" customHeight="1">
      <c r="A460" s="1"/>
      <c r="B460" s="1"/>
      <c r="C460" s="33"/>
      <c r="D460" s="102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3.5" customHeight="1">
      <c r="A461" s="1"/>
      <c r="B461" s="1"/>
      <c r="C461" s="33"/>
      <c r="D461" s="102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3.5" customHeight="1">
      <c r="A462" s="1"/>
      <c r="B462" s="1"/>
      <c r="C462" s="33"/>
      <c r="D462" s="102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3.5" customHeight="1">
      <c r="A463" s="1"/>
      <c r="B463" s="1"/>
      <c r="C463" s="33"/>
      <c r="D463" s="102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3.5" customHeight="1">
      <c r="A464" s="1"/>
      <c r="B464" s="1"/>
      <c r="C464" s="33"/>
      <c r="D464" s="102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3.5" customHeight="1">
      <c r="A465" s="1"/>
      <c r="B465" s="1"/>
      <c r="C465" s="33"/>
      <c r="D465" s="102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3.5" customHeight="1">
      <c r="A466" s="1"/>
      <c r="B466" s="1"/>
      <c r="C466" s="33"/>
      <c r="D466" s="102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3.5" customHeight="1">
      <c r="A467" s="1"/>
      <c r="B467" s="1"/>
      <c r="C467" s="33"/>
      <c r="D467" s="102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3.5" customHeight="1">
      <c r="A468" s="1"/>
      <c r="B468" s="1"/>
      <c r="C468" s="33"/>
      <c r="D468" s="102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3.5" customHeight="1">
      <c r="A469" s="1"/>
      <c r="B469" s="1"/>
      <c r="C469" s="33"/>
      <c r="D469" s="102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3.5" customHeight="1">
      <c r="A470" s="1"/>
      <c r="B470" s="1"/>
      <c r="C470" s="33"/>
      <c r="D470" s="102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3.5" customHeight="1">
      <c r="A471" s="1"/>
      <c r="B471" s="1"/>
      <c r="C471" s="33"/>
      <c r="D471" s="102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3.5" customHeight="1">
      <c r="A472" s="1"/>
      <c r="B472" s="1"/>
      <c r="C472" s="33"/>
      <c r="D472" s="102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3.5" customHeight="1">
      <c r="A473" s="1"/>
      <c r="B473" s="1"/>
      <c r="C473" s="33"/>
      <c r="D473" s="102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3.5" customHeight="1">
      <c r="A474" s="1"/>
      <c r="B474" s="1"/>
      <c r="C474" s="33"/>
      <c r="D474" s="102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3.5" customHeight="1">
      <c r="A475" s="1"/>
      <c r="B475" s="1"/>
      <c r="C475" s="33"/>
      <c r="D475" s="102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3.5" customHeight="1">
      <c r="A476" s="1"/>
      <c r="B476" s="1"/>
      <c r="C476" s="33"/>
      <c r="D476" s="102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3.5" customHeight="1">
      <c r="A477" s="1"/>
      <c r="B477" s="1"/>
      <c r="C477" s="33"/>
      <c r="D477" s="102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3.5" customHeight="1">
      <c r="A478" s="1"/>
      <c r="B478" s="1"/>
      <c r="C478" s="33"/>
      <c r="D478" s="102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3.5" customHeight="1">
      <c r="A479" s="1"/>
      <c r="B479" s="1"/>
      <c r="C479" s="33"/>
      <c r="D479" s="102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3.5" customHeight="1">
      <c r="A480" s="1"/>
      <c r="B480" s="1"/>
      <c r="C480" s="33"/>
      <c r="D480" s="102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3.5" customHeight="1">
      <c r="A481" s="1"/>
      <c r="B481" s="1"/>
      <c r="C481" s="33"/>
      <c r="D481" s="102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3.5" customHeight="1">
      <c r="A482" s="1"/>
      <c r="B482" s="1"/>
      <c r="C482" s="33"/>
      <c r="D482" s="102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3.5" customHeight="1">
      <c r="A483" s="1"/>
      <c r="B483" s="1"/>
      <c r="C483" s="33"/>
      <c r="D483" s="102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3.5" customHeight="1">
      <c r="A484" s="1"/>
      <c r="B484" s="1"/>
      <c r="C484" s="33"/>
      <c r="D484" s="102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3.5" customHeight="1">
      <c r="A485" s="1"/>
      <c r="B485" s="1"/>
      <c r="C485" s="33"/>
      <c r="D485" s="102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3.5" customHeight="1">
      <c r="A486" s="1"/>
      <c r="B486" s="1"/>
      <c r="C486" s="33"/>
      <c r="D486" s="102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3.5" customHeight="1">
      <c r="A487" s="1"/>
      <c r="B487" s="1"/>
      <c r="C487" s="33"/>
      <c r="D487" s="102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3.5" customHeight="1">
      <c r="A488" s="1"/>
      <c r="B488" s="1"/>
      <c r="C488" s="33"/>
      <c r="D488" s="102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3.5" customHeight="1">
      <c r="A489" s="1"/>
      <c r="B489" s="1"/>
      <c r="C489" s="33"/>
      <c r="D489" s="102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3.5" customHeight="1">
      <c r="A490" s="1"/>
      <c r="B490" s="1"/>
      <c r="C490" s="33"/>
      <c r="D490" s="102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3.5" customHeight="1">
      <c r="A491" s="1"/>
      <c r="B491" s="1"/>
      <c r="C491" s="33"/>
      <c r="D491" s="102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3.5" customHeight="1">
      <c r="A492" s="1"/>
      <c r="B492" s="1"/>
      <c r="C492" s="33"/>
      <c r="D492" s="102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3.5" customHeight="1">
      <c r="A493" s="1"/>
      <c r="B493" s="1"/>
      <c r="C493" s="33"/>
      <c r="D493" s="102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3.5" customHeight="1">
      <c r="A494" s="1"/>
      <c r="B494" s="1"/>
      <c r="C494" s="33"/>
      <c r="D494" s="102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3.5" customHeight="1">
      <c r="A495" s="1"/>
      <c r="B495" s="1"/>
      <c r="C495" s="33"/>
      <c r="D495" s="102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3.5" customHeight="1">
      <c r="A496" s="1"/>
      <c r="B496" s="1"/>
      <c r="C496" s="33"/>
      <c r="D496" s="102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3.5" customHeight="1">
      <c r="A497" s="1"/>
      <c r="B497" s="1"/>
      <c r="C497" s="33"/>
      <c r="D497" s="102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3.5" customHeight="1">
      <c r="A498" s="1"/>
      <c r="B498" s="1"/>
      <c r="C498" s="33"/>
      <c r="D498" s="102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3.5" customHeight="1">
      <c r="A499" s="1"/>
      <c r="B499" s="1"/>
      <c r="C499" s="33"/>
      <c r="D499" s="102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3.5" customHeight="1">
      <c r="A500" s="1"/>
      <c r="B500" s="1"/>
      <c r="C500" s="33"/>
      <c r="D500" s="102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3.5" customHeight="1">
      <c r="A501" s="1"/>
      <c r="B501" s="1"/>
      <c r="C501" s="33"/>
      <c r="D501" s="102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3.5" customHeight="1">
      <c r="A502" s="1"/>
      <c r="B502" s="1"/>
      <c r="C502" s="33"/>
      <c r="D502" s="102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3.5" customHeight="1">
      <c r="A503" s="1"/>
      <c r="B503" s="1"/>
      <c r="C503" s="33"/>
      <c r="D503" s="102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3.5" customHeight="1">
      <c r="A504" s="1"/>
      <c r="B504" s="1"/>
      <c r="C504" s="33"/>
      <c r="D504" s="102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3.5" customHeight="1">
      <c r="A505" s="1"/>
      <c r="B505" s="1"/>
      <c r="C505" s="33"/>
      <c r="D505" s="102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3.5" customHeight="1">
      <c r="A506" s="1"/>
      <c r="B506" s="1"/>
      <c r="C506" s="33"/>
      <c r="D506" s="102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3.5" customHeight="1">
      <c r="A507" s="1"/>
      <c r="B507" s="1"/>
      <c r="C507" s="33"/>
      <c r="D507" s="102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3.5" customHeight="1">
      <c r="A508" s="1"/>
      <c r="B508" s="1"/>
      <c r="C508" s="33"/>
      <c r="D508" s="102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3.5" customHeight="1">
      <c r="A509" s="1"/>
      <c r="B509" s="1"/>
      <c r="C509" s="33"/>
      <c r="D509" s="102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3.5" customHeight="1">
      <c r="A510" s="1"/>
      <c r="B510" s="1"/>
      <c r="C510" s="33"/>
      <c r="D510" s="102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3.5" customHeight="1">
      <c r="A511" s="1"/>
      <c r="B511" s="1"/>
      <c r="C511" s="33"/>
      <c r="D511" s="102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3.5" customHeight="1">
      <c r="A512" s="1"/>
      <c r="B512" s="1"/>
      <c r="C512" s="33"/>
      <c r="D512" s="102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3.5" customHeight="1">
      <c r="A513" s="1"/>
      <c r="B513" s="1"/>
      <c r="C513" s="33"/>
      <c r="D513" s="102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3.5" customHeight="1">
      <c r="A514" s="1"/>
      <c r="B514" s="1"/>
      <c r="C514" s="33"/>
      <c r="D514" s="102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3.5" customHeight="1">
      <c r="A515" s="1"/>
      <c r="B515" s="1"/>
      <c r="C515" s="33"/>
      <c r="D515" s="102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3.5" customHeight="1">
      <c r="A516" s="1"/>
      <c r="B516" s="1"/>
      <c r="C516" s="33"/>
      <c r="D516" s="102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3.5" customHeight="1">
      <c r="A517" s="1"/>
      <c r="B517" s="1"/>
      <c r="C517" s="33"/>
      <c r="D517" s="102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3.5" customHeight="1">
      <c r="A518" s="1"/>
      <c r="B518" s="1"/>
      <c r="C518" s="33"/>
      <c r="D518" s="102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3.5" customHeight="1">
      <c r="A519" s="1"/>
      <c r="B519" s="1"/>
      <c r="C519" s="33"/>
      <c r="D519" s="102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3.5" customHeight="1">
      <c r="A520" s="1"/>
      <c r="B520" s="1"/>
      <c r="C520" s="33"/>
      <c r="D520" s="102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3.5" customHeight="1">
      <c r="A521" s="1"/>
      <c r="B521" s="1"/>
      <c r="C521" s="33"/>
      <c r="D521" s="102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3.5" customHeight="1">
      <c r="A522" s="1"/>
      <c r="B522" s="1"/>
      <c r="C522" s="33"/>
      <c r="D522" s="102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3.5" customHeight="1">
      <c r="A523" s="1"/>
      <c r="B523" s="1"/>
      <c r="C523" s="33"/>
      <c r="D523" s="102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3.5" customHeight="1">
      <c r="A524" s="1"/>
      <c r="B524" s="1"/>
      <c r="C524" s="33"/>
      <c r="D524" s="102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3.5" customHeight="1">
      <c r="A525" s="1"/>
      <c r="B525" s="1"/>
      <c r="C525" s="33"/>
      <c r="D525" s="102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3.5" customHeight="1">
      <c r="A526" s="1"/>
      <c r="B526" s="1"/>
      <c r="C526" s="33"/>
      <c r="D526" s="102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3.5" customHeight="1">
      <c r="A527" s="1"/>
      <c r="B527" s="1"/>
      <c r="C527" s="33"/>
      <c r="D527" s="102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3.5" customHeight="1">
      <c r="A528" s="1"/>
      <c r="B528" s="1"/>
      <c r="C528" s="33"/>
      <c r="D528" s="102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3.5" customHeight="1">
      <c r="A529" s="1"/>
      <c r="B529" s="1"/>
      <c r="C529" s="33"/>
      <c r="D529" s="102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3.5" customHeight="1">
      <c r="A530" s="1"/>
      <c r="B530" s="1"/>
      <c r="C530" s="33"/>
      <c r="D530" s="102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3.5" customHeight="1">
      <c r="A531" s="1"/>
      <c r="B531" s="1"/>
      <c r="C531" s="33"/>
      <c r="D531" s="102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3.5" customHeight="1">
      <c r="A532" s="1"/>
      <c r="B532" s="1"/>
      <c r="C532" s="33"/>
      <c r="D532" s="102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3.5" customHeight="1">
      <c r="A533" s="1"/>
      <c r="B533" s="1"/>
      <c r="C533" s="33"/>
      <c r="D533" s="102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3.5" customHeight="1">
      <c r="A534" s="1"/>
      <c r="B534" s="1"/>
      <c r="C534" s="33"/>
      <c r="D534" s="102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3.5" customHeight="1">
      <c r="A535" s="1"/>
      <c r="B535" s="1"/>
      <c r="C535" s="33"/>
      <c r="D535" s="102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3.5" customHeight="1">
      <c r="A536" s="1"/>
      <c r="B536" s="1"/>
      <c r="C536" s="33"/>
      <c r="D536" s="102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3.5" customHeight="1">
      <c r="A537" s="1"/>
      <c r="B537" s="1"/>
      <c r="C537" s="33"/>
      <c r="D537" s="102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3.5" customHeight="1">
      <c r="A538" s="1"/>
      <c r="B538" s="1"/>
      <c r="C538" s="33"/>
      <c r="D538" s="102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3.5" customHeight="1">
      <c r="A539" s="1"/>
      <c r="B539" s="1"/>
      <c r="C539" s="33"/>
      <c r="D539" s="102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3.5" customHeight="1">
      <c r="A540" s="1"/>
      <c r="B540" s="1"/>
      <c r="C540" s="33"/>
      <c r="D540" s="102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3.5" customHeight="1">
      <c r="A541" s="1"/>
      <c r="B541" s="1"/>
      <c r="C541" s="33"/>
      <c r="D541" s="102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3.5" customHeight="1">
      <c r="A542" s="1"/>
      <c r="B542" s="1"/>
      <c r="C542" s="33"/>
      <c r="D542" s="102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3.5" customHeight="1">
      <c r="A543" s="1"/>
      <c r="B543" s="1"/>
      <c r="C543" s="33"/>
      <c r="D543" s="102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3.5" customHeight="1">
      <c r="A544" s="1"/>
      <c r="B544" s="1"/>
      <c r="C544" s="33"/>
      <c r="D544" s="102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3.5" customHeight="1">
      <c r="A545" s="1"/>
      <c r="B545" s="1"/>
      <c r="C545" s="33"/>
      <c r="D545" s="102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3.5" customHeight="1">
      <c r="A546" s="1"/>
      <c r="B546" s="1"/>
      <c r="C546" s="33"/>
      <c r="D546" s="102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3.5" customHeight="1">
      <c r="A547" s="1"/>
      <c r="B547" s="1"/>
      <c r="C547" s="33"/>
      <c r="D547" s="102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3.5" customHeight="1">
      <c r="A548" s="1"/>
      <c r="B548" s="1"/>
      <c r="C548" s="33"/>
      <c r="D548" s="102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3.5" customHeight="1">
      <c r="A549" s="1"/>
      <c r="B549" s="1"/>
      <c r="C549" s="33"/>
      <c r="D549" s="102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3.5" customHeight="1">
      <c r="A550" s="1"/>
      <c r="B550" s="1"/>
      <c r="C550" s="33"/>
      <c r="D550" s="102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3.5" customHeight="1">
      <c r="A551" s="1"/>
      <c r="B551" s="1"/>
      <c r="C551" s="33"/>
      <c r="D551" s="102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3.5" customHeight="1">
      <c r="A552" s="1"/>
      <c r="B552" s="1"/>
      <c r="C552" s="33"/>
      <c r="D552" s="102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3.5" customHeight="1">
      <c r="A553" s="1"/>
      <c r="B553" s="1"/>
      <c r="C553" s="33"/>
      <c r="D553" s="102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3.5" customHeight="1">
      <c r="A554" s="1"/>
      <c r="B554" s="1"/>
      <c r="C554" s="33"/>
      <c r="D554" s="102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3.5" customHeight="1">
      <c r="A555" s="1"/>
      <c r="B555" s="1"/>
      <c r="C555" s="33"/>
      <c r="D555" s="102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3.5" customHeight="1">
      <c r="A556" s="1"/>
      <c r="B556" s="1"/>
      <c r="C556" s="33"/>
      <c r="D556" s="102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3.5" customHeight="1">
      <c r="A557" s="1"/>
      <c r="B557" s="1"/>
      <c r="C557" s="33"/>
      <c r="D557" s="102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3.5" customHeight="1">
      <c r="A558" s="1"/>
      <c r="B558" s="1"/>
      <c r="C558" s="33"/>
      <c r="D558" s="102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3.5" customHeight="1">
      <c r="A559" s="1"/>
      <c r="B559" s="1"/>
      <c r="C559" s="33"/>
      <c r="D559" s="102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3.5" customHeight="1">
      <c r="A560" s="1"/>
      <c r="B560" s="1"/>
      <c r="C560" s="33"/>
      <c r="D560" s="102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3.5" customHeight="1">
      <c r="A561" s="1"/>
      <c r="B561" s="1"/>
      <c r="C561" s="33"/>
      <c r="D561" s="102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3.5" customHeight="1">
      <c r="A562" s="1"/>
      <c r="B562" s="1"/>
      <c r="C562" s="33"/>
      <c r="D562" s="102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3.5" customHeight="1">
      <c r="A563" s="1"/>
      <c r="B563" s="1"/>
      <c r="C563" s="33"/>
      <c r="D563" s="102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3.5" customHeight="1">
      <c r="A564" s="1"/>
      <c r="B564" s="1"/>
      <c r="C564" s="33"/>
      <c r="D564" s="102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3.5" customHeight="1">
      <c r="A565" s="1"/>
      <c r="B565" s="1"/>
      <c r="C565" s="33"/>
      <c r="D565" s="102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3.5" customHeight="1">
      <c r="A566" s="1"/>
      <c r="B566" s="1"/>
      <c r="C566" s="33"/>
      <c r="D566" s="102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3.5" customHeight="1">
      <c r="A567" s="1"/>
      <c r="B567" s="1"/>
      <c r="C567" s="33"/>
      <c r="D567" s="102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3.5" customHeight="1">
      <c r="A568" s="1"/>
      <c r="B568" s="1"/>
      <c r="C568" s="33"/>
      <c r="D568" s="102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3.5" customHeight="1">
      <c r="A569" s="1"/>
      <c r="B569" s="1"/>
      <c r="C569" s="33"/>
      <c r="D569" s="102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3.5" customHeight="1">
      <c r="A570" s="1"/>
      <c r="B570" s="1"/>
      <c r="C570" s="33"/>
      <c r="D570" s="102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3.5" customHeight="1">
      <c r="A571" s="1"/>
      <c r="B571" s="1"/>
      <c r="C571" s="33"/>
      <c r="D571" s="102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3.5" customHeight="1">
      <c r="A572" s="1"/>
      <c r="B572" s="1"/>
      <c r="C572" s="33"/>
      <c r="D572" s="102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3.5" customHeight="1">
      <c r="A573" s="1"/>
      <c r="B573" s="1"/>
      <c r="C573" s="33"/>
      <c r="D573" s="102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3.5" customHeight="1">
      <c r="A574" s="1"/>
      <c r="B574" s="1"/>
      <c r="C574" s="33"/>
      <c r="D574" s="102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3.5" customHeight="1">
      <c r="A575" s="1"/>
      <c r="B575" s="1"/>
      <c r="C575" s="33"/>
      <c r="D575" s="102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3.5" customHeight="1">
      <c r="A576" s="1"/>
      <c r="B576" s="1"/>
      <c r="C576" s="33"/>
      <c r="D576" s="102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3.5" customHeight="1">
      <c r="A577" s="1"/>
      <c r="B577" s="1"/>
      <c r="C577" s="33"/>
      <c r="D577" s="102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3.5" customHeight="1">
      <c r="A578" s="1"/>
      <c r="B578" s="1"/>
      <c r="C578" s="33"/>
      <c r="D578" s="102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3.5" customHeight="1">
      <c r="A579" s="1"/>
      <c r="B579" s="1"/>
      <c r="C579" s="33"/>
      <c r="D579" s="102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3.5" customHeight="1">
      <c r="A580" s="1"/>
      <c r="B580" s="1"/>
      <c r="C580" s="33"/>
      <c r="D580" s="102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3.5" customHeight="1">
      <c r="A581" s="1"/>
      <c r="B581" s="1"/>
      <c r="C581" s="33"/>
      <c r="D581" s="102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3.5" customHeight="1">
      <c r="A582" s="1"/>
      <c r="B582" s="1"/>
      <c r="C582" s="33"/>
      <c r="D582" s="102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3.5" customHeight="1">
      <c r="A583" s="1"/>
      <c r="B583" s="1"/>
      <c r="C583" s="33"/>
      <c r="D583" s="102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3.5" customHeight="1">
      <c r="A584" s="1"/>
      <c r="B584" s="1"/>
      <c r="C584" s="33"/>
      <c r="D584" s="102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3.5" customHeight="1">
      <c r="A585" s="1"/>
      <c r="B585" s="1"/>
      <c r="C585" s="33"/>
      <c r="D585" s="102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3.5" customHeight="1">
      <c r="A586" s="1"/>
      <c r="B586" s="1"/>
      <c r="C586" s="33"/>
      <c r="D586" s="102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3.5" customHeight="1">
      <c r="A587" s="1"/>
      <c r="B587" s="1"/>
      <c r="C587" s="33"/>
      <c r="D587" s="102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3.5" customHeight="1">
      <c r="A588" s="1"/>
      <c r="B588" s="1"/>
      <c r="C588" s="33"/>
      <c r="D588" s="102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3.5" customHeight="1">
      <c r="A589" s="1"/>
      <c r="B589" s="1"/>
      <c r="C589" s="33"/>
      <c r="D589" s="102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3.5" customHeight="1">
      <c r="A590" s="1"/>
      <c r="B590" s="1"/>
      <c r="C590" s="33"/>
      <c r="D590" s="102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3.5" customHeight="1">
      <c r="A591" s="1"/>
      <c r="B591" s="1"/>
      <c r="C591" s="33"/>
      <c r="D591" s="102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3.5" customHeight="1">
      <c r="A592" s="1"/>
      <c r="B592" s="1"/>
      <c r="C592" s="33"/>
      <c r="D592" s="102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3.5" customHeight="1">
      <c r="A593" s="1"/>
      <c r="B593" s="1"/>
      <c r="C593" s="33"/>
      <c r="D593" s="102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3.5" customHeight="1">
      <c r="A594" s="1"/>
      <c r="B594" s="1"/>
      <c r="C594" s="33"/>
      <c r="D594" s="102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3.5" customHeight="1">
      <c r="A595" s="1"/>
      <c r="B595" s="1"/>
      <c r="C595" s="33"/>
      <c r="D595" s="102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3.5" customHeight="1">
      <c r="A596" s="1"/>
      <c r="B596" s="1"/>
      <c r="C596" s="33"/>
      <c r="D596" s="102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3.5" customHeight="1">
      <c r="A597" s="1"/>
      <c r="B597" s="1"/>
      <c r="C597" s="33"/>
      <c r="D597" s="102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3.5" customHeight="1">
      <c r="A598" s="1"/>
      <c r="B598" s="1"/>
      <c r="C598" s="33"/>
      <c r="D598" s="102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3.5" customHeight="1">
      <c r="A599" s="1"/>
      <c r="B599" s="1"/>
      <c r="C599" s="33"/>
      <c r="D599" s="102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3.5" customHeight="1">
      <c r="A600" s="1"/>
      <c r="B600" s="1"/>
      <c r="C600" s="33"/>
      <c r="D600" s="102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3.5" customHeight="1">
      <c r="A601" s="1"/>
      <c r="B601" s="1"/>
      <c r="C601" s="33"/>
      <c r="D601" s="102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3.5" customHeight="1">
      <c r="A602" s="1"/>
      <c r="B602" s="1"/>
      <c r="C602" s="33"/>
      <c r="D602" s="102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3.5" customHeight="1">
      <c r="A603" s="1"/>
      <c r="B603" s="1"/>
      <c r="C603" s="33"/>
      <c r="D603" s="102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3.5" customHeight="1">
      <c r="A604" s="1"/>
      <c r="B604" s="1"/>
      <c r="C604" s="33"/>
      <c r="D604" s="102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3.5" customHeight="1">
      <c r="A605" s="1"/>
      <c r="B605" s="1"/>
      <c r="C605" s="33"/>
      <c r="D605" s="102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3.5" customHeight="1">
      <c r="A606" s="1"/>
      <c r="B606" s="1"/>
      <c r="C606" s="33"/>
      <c r="D606" s="102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3.5" customHeight="1">
      <c r="A607" s="1"/>
      <c r="B607" s="1"/>
      <c r="C607" s="33"/>
      <c r="D607" s="102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3.5" customHeight="1">
      <c r="A608" s="1"/>
      <c r="B608" s="1"/>
      <c r="C608" s="33"/>
      <c r="D608" s="102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3.5" customHeight="1">
      <c r="A609" s="1"/>
      <c r="B609" s="1"/>
      <c r="C609" s="33"/>
      <c r="D609" s="102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3.5" customHeight="1">
      <c r="A610" s="1"/>
      <c r="B610" s="1"/>
      <c r="C610" s="33"/>
      <c r="D610" s="102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3.5" customHeight="1">
      <c r="A611" s="1"/>
      <c r="B611" s="1"/>
      <c r="C611" s="33"/>
      <c r="D611" s="102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3.5" customHeight="1">
      <c r="A612" s="1"/>
      <c r="B612" s="1"/>
      <c r="C612" s="33"/>
      <c r="D612" s="102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3.5" customHeight="1">
      <c r="A613" s="1"/>
      <c r="B613" s="1"/>
      <c r="C613" s="33"/>
      <c r="D613" s="102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3.5" customHeight="1">
      <c r="A614" s="1"/>
      <c r="B614" s="1"/>
      <c r="C614" s="33"/>
      <c r="D614" s="102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3.5" customHeight="1">
      <c r="A615" s="1"/>
      <c r="B615" s="1"/>
      <c r="C615" s="33"/>
      <c r="D615" s="102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3.5" customHeight="1">
      <c r="A616" s="1"/>
      <c r="B616" s="1"/>
      <c r="C616" s="33"/>
      <c r="D616" s="102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3.5" customHeight="1">
      <c r="A617" s="1"/>
      <c r="B617" s="1"/>
      <c r="C617" s="33"/>
      <c r="D617" s="102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3.5" customHeight="1">
      <c r="A618" s="1"/>
      <c r="B618" s="1"/>
      <c r="C618" s="33"/>
      <c r="D618" s="102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3.5" customHeight="1">
      <c r="A619" s="1"/>
      <c r="B619" s="1"/>
      <c r="C619" s="33"/>
      <c r="D619" s="102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3.5" customHeight="1">
      <c r="A620" s="1"/>
      <c r="B620" s="1"/>
      <c r="C620" s="33"/>
      <c r="D620" s="102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3.5" customHeight="1">
      <c r="A621" s="1"/>
      <c r="B621" s="1"/>
      <c r="C621" s="33"/>
      <c r="D621" s="102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3.5" customHeight="1">
      <c r="A622" s="1"/>
      <c r="B622" s="1"/>
      <c r="C622" s="33"/>
      <c r="D622" s="102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3.5" customHeight="1">
      <c r="A623" s="1"/>
      <c r="B623" s="1"/>
      <c r="C623" s="33"/>
      <c r="D623" s="102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3.5" customHeight="1">
      <c r="A624" s="1"/>
      <c r="B624" s="1"/>
      <c r="C624" s="33"/>
      <c r="D624" s="102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3.5" customHeight="1">
      <c r="A625" s="1"/>
      <c r="B625" s="1"/>
      <c r="C625" s="33"/>
      <c r="D625" s="102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3.5" customHeight="1">
      <c r="A626" s="1"/>
      <c r="B626" s="1"/>
      <c r="C626" s="33"/>
      <c r="D626" s="102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3.5" customHeight="1">
      <c r="A627" s="1"/>
      <c r="B627" s="1"/>
      <c r="C627" s="33"/>
      <c r="D627" s="102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3.5" customHeight="1">
      <c r="A628" s="1"/>
      <c r="B628" s="1"/>
      <c r="C628" s="33"/>
      <c r="D628" s="102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3.5" customHeight="1">
      <c r="A629" s="1"/>
      <c r="B629" s="1"/>
      <c r="C629" s="33"/>
      <c r="D629" s="102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3.5" customHeight="1">
      <c r="A630" s="1"/>
      <c r="B630" s="1"/>
      <c r="C630" s="33"/>
      <c r="D630" s="102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3.5" customHeight="1">
      <c r="A631" s="1"/>
      <c r="B631" s="1"/>
      <c r="C631" s="33"/>
      <c r="D631" s="102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3.5" customHeight="1">
      <c r="A632" s="1"/>
      <c r="B632" s="1"/>
      <c r="C632" s="33"/>
      <c r="D632" s="102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3.5" customHeight="1">
      <c r="A633" s="1"/>
      <c r="B633" s="1"/>
      <c r="C633" s="33"/>
      <c r="D633" s="102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3.5" customHeight="1">
      <c r="A634" s="1"/>
      <c r="B634" s="1"/>
      <c r="C634" s="33"/>
      <c r="D634" s="102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3.5" customHeight="1">
      <c r="A635" s="1"/>
      <c r="B635" s="1"/>
      <c r="C635" s="33"/>
      <c r="D635" s="102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3.5" customHeight="1">
      <c r="A636" s="1"/>
      <c r="B636" s="1"/>
      <c r="C636" s="33"/>
      <c r="D636" s="102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3.5" customHeight="1">
      <c r="A637" s="1"/>
      <c r="B637" s="1"/>
      <c r="C637" s="33"/>
      <c r="D637" s="102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3.5" customHeight="1">
      <c r="A638" s="1"/>
      <c r="B638" s="1"/>
      <c r="C638" s="33"/>
      <c r="D638" s="102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3.5" customHeight="1">
      <c r="A639" s="1"/>
      <c r="B639" s="1"/>
      <c r="C639" s="33"/>
      <c r="D639" s="102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3.5" customHeight="1">
      <c r="A640" s="1"/>
      <c r="B640" s="1"/>
      <c r="C640" s="33"/>
      <c r="D640" s="102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3.5" customHeight="1">
      <c r="A641" s="1"/>
      <c r="B641" s="1"/>
      <c r="C641" s="33"/>
      <c r="D641" s="102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3.5" customHeight="1">
      <c r="A642" s="1"/>
      <c r="B642" s="1"/>
      <c r="C642" s="33"/>
      <c r="D642" s="102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3.5" customHeight="1">
      <c r="A643" s="1"/>
      <c r="B643" s="1"/>
      <c r="C643" s="33"/>
      <c r="D643" s="102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3.5" customHeight="1">
      <c r="A644" s="1"/>
      <c r="B644" s="1"/>
      <c r="C644" s="33"/>
      <c r="D644" s="102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3.5" customHeight="1">
      <c r="A645" s="1"/>
      <c r="B645" s="1"/>
      <c r="C645" s="33"/>
      <c r="D645" s="102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3.5" customHeight="1">
      <c r="A646" s="1"/>
      <c r="B646" s="1"/>
      <c r="C646" s="33"/>
      <c r="D646" s="102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3.5" customHeight="1">
      <c r="A647" s="1"/>
      <c r="B647" s="1"/>
      <c r="C647" s="33"/>
      <c r="D647" s="102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3.5" customHeight="1">
      <c r="A648" s="1"/>
      <c r="B648" s="1"/>
      <c r="C648" s="33"/>
      <c r="D648" s="102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3.5" customHeight="1">
      <c r="A649" s="1"/>
      <c r="B649" s="1"/>
      <c r="C649" s="33"/>
      <c r="D649" s="102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3.5" customHeight="1">
      <c r="A650" s="1"/>
      <c r="B650" s="1"/>
      <c r="C650" s="33"/>
      <c r="D650" s="102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3.5" customHeight="1">
      <c r="A651" s="1"/>
      <c r="B651" s="1"/>
      <c r="C651" s="33"/>
      <c r="D651" s="102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3.5" customHeight="1">
      <c r="A652" s="1"/>
      <c r="B652" s="1"/>
      <c r="C652" s="33"/>
      <c r="D652" s="102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3.5" customHeight="1">
      <c r="A653" s="1"/>
      <c r="B653" s="1"/>
      <c r="C653" s="33"/>
      <c r="D653" s="102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3.5" customHeight="1">
      <c r="A654" s="1"/>
      <c r="B654" s="1"/>
      <c r="C654" s="33"/>
      <c r="D654" s="102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3.5" customHeight="1">
      <c r="A655" s="1"/>
      <c r="B655" s="1"/>
      <c r="C655" s="33"/>
      <c r="D655" s="102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3.5" customHeight="1">
      <c r="A656" s="1"/>
      <c r="B656" s="1"/>
      <c r="C656" s="33"/>
      <c r="D656" s="102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3.5" customHeight="1">
      <c r="A657" s="1"/>
      <c r="B657" s="1"/>
      <c r="C657" s="33"/>
      <c r="D657" s="102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3.5" customHeight="1">
      <c r="A658" s="1"/>
      <c r="B658" s="1"/>
      <c r="C658" s="33"/>
      <c r="D658" s="102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3.5" customHeight="1">
      <c r="A659" s="1"/>
      <c r="B659" s="1"/>
      <c r="C659" s="33"/>
      <c r="D659" s="102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3.5" customHeight="1">
      <c r="A660" s="1"/>
      <c r="B660" s="1"/>
      <c r="C660" s="33"/>
      <c r="D660" s="102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3.5" customHeight="1">
      <c r="A661" s="1"/>
      <c r="B661" s="1"/>
      <c r="C661" s="33"/>
      <c r="D661" s="102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3.5" customHeight="1">
      <c r="A662" s="1"/>
      <c r="B662" s="1"/>
      <c r="C662" s="33"/>
      <c r="D662" s="102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3.5" customHeight="1">
      <c r="A663" s="1"/>
      <c r="B663" s="1"/>
      <c r="C663" s="33"/>
      <c r="D663" s="102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3.5" customHeight="1">
      <c r="A664" s="1"/>
      <c r="B664" s="1"/>
      <c r="C664" s="33"/>
      <c r="D664" s="102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3.5" customHeight="1">
      <c r="A665" s="1"/>
      <c r="B665" s="1"/>
      <c r="C665" s="33"/>
      <c r="D665" s="102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3.5" customHeight="1">
      <c r="A666" s="1"/>
      <c r="B666" s="1"/>
      <c r="C666" s="33"/>
      <c r="D666" s="102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3.5" customHeight="1">
      <c r="A667" s="1"/>
      <c r="B667" s="1"/>
      <c r="C667" s="33"/>
      <c r="D667" s="102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3.5" customHeight="1">
      <c r="A668" s="1"/>
      <c r="B668" s="1"/>
      <c r="C668" s="33"/>
      <c r="D668" s="102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3.5" customHeight="1">
      <c r="A669" s="1"/>
      <c r="B669" s="1"/>
      <c r="C669" s="33"/>
      <c r="D669" s="102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3.5" customHeight="1">
      <c r="A670" s="1"/>
      <c r="B670" s="1"/>
      <c r="C670" s="33"/>
      <c r="D670" s="102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3.5" customHeight="1">
      <c r="A671" s="1"/>
      <c r="B671" s="1"/>
      <c r="C671" s="33"/>
      <c r="D671" s="102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3.5" customHeight="1">
      <c r="A672" s="1"/>
      <c r="B672" s="1"/>
      <c r="C672" s="33"/>
      <c r="D672" s="102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3.5" customHeight="1">
      <c r="A673" s="1"/>
      <c r="B673" s="1"/>
      <c r="C673" s="33"/>
      <c r="D673" s="102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3.5" customHeight="1">
      <c r="A674" s="1"/>
      <c r="B674" s="1"/>
      <c r="C674" s="33"/>
      <c r="D674" s="102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3.5" customHeight="1">
      <c r="A675" s="1"/>
      <c r="B675" s="1"/>
      <c r="C675" s="33"/>
      <c r="D675" s="102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3.5" customHeight="1">
      <c r="A676" s="1"/>
      <c r="B676" s="1"/>
      <c r="C676" s="33"/>
      <c r="D676" s="102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3.5" customHeight="1">
      <c r="A677" s="1"/>
      <c r="B677" s="1"/>
      <c r="C677" s="33"/>
      <c r="D677" s="102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3.5" customHeight="1">
      <c r="A678" s="1"/>
      <c r="B678" s="1"/>
      <c r="C678" s="33"/>
      <c r="D678" s="102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3.5" customHeight="1">
      <c r="A679" s="1"/>
      <c r="B679" s="1"/>
      <c r="C679" s="33"/>
      <c r="D679" s="102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3.5" customHeight="1">
      <c r="A680" s="1"/>
      <c r="B680" s="1"/>
      <c r="C680" s="33"/>
      <c r="D680" s="102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3.5" customHeight="1">
      <c r="A681" s="1"/>
      <c r="B681" s="1"/>
      <c r="C681" s="33"/>
      <c r="D681" s="102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3.5" customHeight="1">
      <c r="A682" s="1"/>
      <c r="B682" s="1"/>
      <c r="C682" s="33"/>
      <c r="D682" s="102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3.5" customHeight="1">
      <c r="A683" s="1"/>
      <c r="B683" s="1"/>
      <c r="C683" s="33"/>
      <c r="D683" s="102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3.5" customHeight="1">
      <c r="A684" s="1"/>
      <c r="B684" s="1"/>
      <c r="C684" s="33"/>
      <c r="D684" s="102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3.5" customHeight="1">
      <c r="A685" s="1"/>
      <c r="B685" s="1"/>
      <c r="C685" s="33"/>
      <c r="D685" s="102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3.5" customHeight="1">
      <c r="A686" s="1"/>
      <c r="B686" s="1"/>
      <c r="C686" s="33"/>
      <c r="D686" s="102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3.5" customHeight="1">
      <c r="A687" s="1"/>
      <c r="B687" s="1"/>
      <c r="C687" s="33"/>
      <c r="D687" s="102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3.5" customHeight="1">
      <c r="A688" s="1"/>
      <c r="B688" s="1"/>
      <c r="C688" s="33"/>
      <c r="D688" s="102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3.5" customHeight="1">
      <c r="A689" s="1"/>
      <c r="B689" s="1"/>
      <c r="C689" s="33"/>
      <c r="D689" s="102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3.5" customHeight="1">
      <c r="A690" s="1"/>
      <c r="B690" s="1"/>
      <c r="C690" s="33"/>
      <c r="D690" s="102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3.5" customHeight="1">
      <c r="A691" s="1"/>
      <c r="B691" s="1"/>
      <c r="C691" s="33"/>
      <c r="D691" s="102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3.5" customHeight="1">
      <c r="A692" s="1"/>
      <c r="B692" s="1"/>
      <c r="C692" s="33"/>
      <c r="D692" s="102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3.5" customHeight="1">
      <c r="A693" s="1"/>
      <c r="B693" s="1"/>
      <c r="C693" s="33"/>
      <c r="D693" s="102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3.5" customHeight="1">
      <c r="A694" s="1"/>
      <c r="B694" s="1"/>
      <c r="C694" s="33"/>
      <c r="D694" s="102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3.5" customHeight="1">
      <c r="A695" s="1"/>
      <c r="B695" s="1"/>
      <c r="C695" s="33"/>
      <c r="D695" s="102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3.5" customHeight="1">
      <c r="A696" s="1"/>
      <c r="B696" s="1"/>
      <c r="C696" s="33"/>
      <c r="D696" s="102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3.5" customHeight="1">
      <c r="A697" s="1"/>
      <c r="B697" s="1"/>
      <c r="C697" s="33"/>
      <c r="D697" s="102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3.5" customHeight="1">
      <c r="A698" s="1"/>
      <c r="B698" s="1"/>
      <c r="C698" s="33"/>
      <c r="D698" s="102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3.5" customHeight="1">
      <c r="A699" s="1"/>
      <c r="B699" s="1"/>
      <c r="C699" s="33"/>
      <c r="D699" s="102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3.5" customHeight="1">
      <c r="A700" s="1"/>
      <c r="B700" s="1"/>
      <c r="C700" s="33"/>
      <c r="D700" s="102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3.5" customHeight="1">
      <c r="A701" s="1"/>
      <c r="B701" s="1"/>
      <c r="C701" s="33"/>
      <c r="D701" s="102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3.5" customHeight="1">
      <c r="A702" s="1"/>
      <c r="B702" s="1"/>
      <c r="C702" s="33"/>
      <c r="D702" s="102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3.5" customHeight="1">
      <c r="A703" s="1"/>
      <c r="B703" s="1"/>
      <c r="C703" s="33"/>
      <c r="D703" s="102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3.5" customHeight="1">
      <c r="A704" s="1"/>
      <c r="B704" s="1"/>
      <c r="C704" s="33"/>
      <c r="D704" s="102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3.5" customHeight="1">
      <c r="A705" s="1"/>
      <c r="B705" s="1"/>
      <c r="C705" s="33"/>
      <c r="D705" s="102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3.5" customHeight="1">
      <c r="A706" s="1"/>
      <c r="B706" s="1"/>
      <c r="C706" s="33"/>
      <c r="D706" s="102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3.5" customHeight="1">
      <c r="A707" s="1"/>
      <c r="B707" s="1"/>
      <c r="C707" s="33"/>
      <c r="D707" s="102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3.5" customHeight="1">
      <c r="A708" s="1"/>
      <c r="B708" s="1"/>
      <c r="C708" s="33"/>
      <c r="D708" s="102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3.5" customHeight="1">
      <c r="A709" s="1"/>
      <c r="B709" s="1"/>
      <c r="C709" s="33"/>
      <c r="D709" s="102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3.5" customHeight="1">
      <c r="A710" s="1"/>
      <c r="B710" s="1"/>
      <c r="C710" s="33"/>
      <c r="D710" s="102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3.5" customHeight="1">
      <c r="A711" s="1"/>
      <c r="B711" s="1"/>
      <c r="C711" s="33"/>
      <c r="D711" s="102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3.5" customHeight="1">
      <c r="A712" s="1"/>
      <c r="B712" s="1"/>
      <c r="C712" s="33"/>
      <c r="D712" s="102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3.5" customHeight="1">
      <c r="A713" s="1"/>
      <c r="B713" s="1"/>
      <c r="C713" s="33"/>
      <c r="D713" s="102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3.5" customHeight="1">
      <c r="A714" s="1"/>
      <c r="B714" s="1"/>
      <c r="C714" s="33"/>
      <c r="D714" s="102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3.5" customHeight="1">
      <c r="A715" s="1"/>
      <c r="B715" s="1"/>
      <c r="C715" s="33"/>
      <c r="D715" s="102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3.5" customHeight="1">
      <c r="A716" s="1"/>
      <c r="B716" s="1"/>
      <c r="C716" s="33"/>
      <c r="D716" s="102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3.5" customHeight="1">
      <c r="A717" s="1"/>
      <c r="B717" s="1"/>
      <c r="C717" s="33"/>
      <c r="D717" s="102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3.5" customHeight="1">
      <c r="A718" s="1"/>
      <c r="B718" s="1"/>
      <c r="C718" s="33"/>
      <c r="D718" s="102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3.5" customHeight="1">
      <c r="A719" s="1"/>
      <c r="B719" s="1"/>
      <c r="C719" s="33"/>
      <c r="D719" s="102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3.5" customHeight="1">
      <c r="A720" s="1"/>
      <c r="B720" s="1"/>
      <c r="C720" s="33"/>
      <c r="D720" s="102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3.5" customHeight="1">
      <c r="A721" s="1"/>
      <c r="B721" s="1"/>
      <c r="C721" s="33"/>
      <c r="D721" s="102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3.5" customHeight="1">
      <c r="A722" s="1"/>
      <c r="B722" s="1"/>
      <c r="C722" s="33"/>
      <c r="D722" s="102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3.5" customHeight="1">
      <c r="A723" s="1"/>
      <c r="B723" s="1"/>
      <c r="C723" s="33"/>
      <c r="D723" s="102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3.5" customHeight="1">
      <c r="A724" s="1"/>
      <c r="B724" s="1"/>
      <c r="C724" s="33"/>
      <c r="D724" s="102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3.5" customHeight="1">
      <c r="A725" s="1"/>
      <c r="B725" s="1"/>
      <c r="C725" s="33"/>
      <c r="D725" s="102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3.5" customHeight="1">
      <c r="A726" s="1"/>
      <c r="B726" s="1"/>
      <c r="C726" s="33"/>
      <c r="D726" s="102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3.5" customHeight="1">
      <c r="A727" s="1"/>
      <c r="B727" s="1"/>
      <c r="C727" s="33"/>
      <c r="D727" s="102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3.5" customHeight="1">
      <c r="A728" s="1"/>
      <c r="B728" s="1"/>
      <c r="C728" s="33"/>
      <c r="D728" s="102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3.5" customHeight="1">
      <c r="A729" s="1"/>
      <c r="B729" s="1"/>
      <c r="C729" s="33"/>
      <c r="D729" s="102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3.5" customHeight="1">
      <c r="A730" s="1"/>
      <c r="B730" s="1"/>
      <c r="C730" s="33"/>
      <c r="D730" s="102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3.5" customHeight="1">
      <c r="A731" s="1"/>
      <c r="B731" s="1"/>
      <c r="C731" s="33"/>
      <c r="D731" s="102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3.5" customHeight="1">
      <c r="A732" s="1"/>
      <c r="B732" s="1"/>
      <c r="C732" s="33"/>
      <c r="D732" s="102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3.5" customHeight="1">
      <c r="A733" s="1"/>
      <c r="B733" s="1"/>
      <c r="C733" s="33"/>
      <c r="D733" s="102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3.5" customHeight="1">
      <c r="A734" s="1"/>
      <c r="B734" s="1"/>
      <c r="C734" s="33"/>
      <c r="D734" s="102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3.5" customHeight="1">
      <c r="A735" s="1"/>
      <c r="B735" s="1"/>
      <c r="C735" s="33"/>
      <c r="D735" s="102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3.5" customHeight="1">
      <c r="A736" s="1"/>
      <c r="B736" s="1"/>
      <c r="C736" s="33"/>
      <c r="D736" s="102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3.5" customHeight="1">
      <c r="A737" s="1"/>
      <c r="B737" s="1"/>
      <c r="C737" s="33"/>
      <c r="D737" s="102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3.5" customHeight="1">
      <c r="A738" s="1"/>
      <c r="B738" s="1"/>
      <c r="C738" s="33"/>
      <c r="D738" s="102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3.5" customHeight="1">
      <c r="A739" s="1"/>
      <c r="B739" s="1"/>
      <c r="C739" s="33"/>
      <c r="D739" s="102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3.5" customHeight="1">
      <c r="A740" s="1"/>
      <c r="B740" s="1"/>
      <c r="C740" s="33"/>
      <c r="D740" s="102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3.5" customHeight="1">
      <c r="A741" s="1"/>
      <c r="B741" s="1"/>
      <c r="C741" s="33"/>
      <c r="D741" s="102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3.5" customHeight="1">
      <c r="A742" s="1"/>
      <c r="B742" s="1"/>
      <c r="C742" s="33"/>
      <c r="D742" s="102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3.5" customHeight="1">
      <c r="A743" s="1"/>
      <c r="B743" s="1"/>
      <c r="C743" s="33"/>
      <c r="D743" s="102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3.5" customHeight="1">
      <c r="A744" s="1"/>
      <c r="B744" s="1"/>
      <c r="C744" s="33"/>
      <c r="D744" s="102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3.5" customHeight="1">
      <c r="A745" s="1"/>
      <c r="B745" s="1"/>
      <c r="C745" s="33"/>
      <c r="D745" s="102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3.5" customHeight="1">
      <c r="A746" s="1"/>
      <c r="B746" s="1"/>
      <c r="C746" s="33"/>
      <c r="D746" s="102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3.5" customHeight="1">
      <c r="A747" s="1"/>
      <c r="B747" s="1"/>
      <c r="C747" s="33"/>
      <c r="D747" s="102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3.5" customHeight="1">
      <c r="A748" s="1"/>
      <c r="B748" s="1"/>
      <c r="C748" s="33"/>
      <c r="D748" s="102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3.5" customHeight="1">
      <c r="A749" s="1"/>
      <c r="B749" s="1"/>
      <c r="C749" s="33"/>
      <c r="D749" s="102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3.5" customHeight="1">
      <c r="A750" s="1"/>
      <c r="B750" s="1"/>
      <c r="C750" s="33"/>
      <c r="D750" s="102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3.5" customHeight="1">
      <c r="A751" s="1"/>
      <c r="B751" s="1"/>
      <c r="C751" s="33"/>
      <c r="D751" s="102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3.5" customHeight="1">
      <c r="A752" s="1"/>
      <c r="B752" s="1"/>
      <c r="C752" s="33"/>
      <c r="D752" s="102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3.5" customHeight="1">
      <c r="A753" s="1"/>
      <c r="B753" s="1"/>
      <c r="C753" s="33"/>
      <c r="D753" s="102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3.5" customHeight="1">
      <c r="A754" s="1"/>
      <c r="B754" s="1"/>
      <c r="C754" s="33"/>
      <c r="D754" s="102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3.5" customHeight="1">
      <c r="A755" s="1"/>
      <c r="B755" s="1"/>
      <c r="C755" s="33"/>
      <c r="D755" s="102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3.5" customHeight="1">
      <c r="A756" s="1"/>
      <c r="B756" s="1"/>
      <c r="C756" s="33"/>
      <c r="D756" s="102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3.5" customHeight="1">
      <c r="A757" s="1"/>
      <c r="B757" s="1"/>
      <c r="C757" s="33"/>
      <c r="D757" s="102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3.5" customHeight="1">
      <c r="A758" s="1"/>
      <c r="B758" s="1"/>
      <c r="C758" s="33"/>
      <c r="D758" s="102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3.5" customHeight="1">
      <c r="A759" s="1"/>
      <c r="B759" s="1"/>
      <c r="C759" s="33"/>
      <c r="D759" s="102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3.5" customHeight="1">
      <c r="A760" s="1"/>
      <c r="B760" s="1"/>
      <c r="C760" s="33"/>
      <c r="D760" s="102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3.5" customHeight="1">
      <c r="A761" s="1"/>
      <c r="B761" s="1"/>
      <c r="C761" s="33"/>
      <c r="D761" s="102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3.5" customHeight="1">
      <c r="A762" s="1"/>
      <c r="B762" s="1"/>
      <c r="C762" s="33"/>
      <c r="D762" s="102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3.5" customHeight="1">
      <c r="A763" s="1"/>
      <c r="B763" s="1"/>
      <c r="C763" s="33"/>
      <c r="D763" s="102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3.5" customHeight="1">
      <c r="A764" s="1"/>
      <c r="B764" s="1"/>
      <c r="C764" s="33"/>
      <c r="D764" s="102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3.5" customHeight="1">
      <c r="A765" s="1"/>
      <c r="B765" s="1"/>
      <c r="C765" s="33"/>
      <c r="D765" s="102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3.5" customHeight="1">
      <c r="A766" s="1"/>
      <c r="B766" s="1"/>
      <c r="C766" s="33"/>
      <c r="D766" s="102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3.5" customHeight="1">
      <c r="A767" s="1"/>
      <c r="B767" s="1"/>
      <c r="C767" s="33"/>
      <c r="D767" s="102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3.5" customHeight="1">
      <c r="A768" s="1"/>
      <c r="B768" s="1"/>
      <c r="C768" s="33"/>
      <c r="D768" s="102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3.5" customHeight="1">
      <c r="A769" s="1"/>
      <c r="B769" s="1"/>
      <c r="C769" s="33"/>
      <c r="D769" s="102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3.5" customHeight="1">
      <c r="A770" s="1"/>
      <c r="B770" s="1"/>
      <c r="C770" s="33"/>
      <c r="D770" s="102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3.5" customHeight="1">
      <c r="A771" s="1"/>
      <c r="B771" s="1"/>
      <c r="C771" s="33"/>
      <c r="D771" s="102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3.5" customHeight="1">
      <c r="A772" s="1"/>
      <c r="B772" s="1"/>
      <c r="C772" s="33"/>
      <c r="D772" s="102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3.5" customHeight="1">
      <c r="A773" s="1"/>
      <c r="B773" s="1"/>
      <c r="C773" s="33"/>
      <c r="D773" s="102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3.5" customHeight="1">
      <c r="A774" s="1"/>
      <c r="B774" s="1"/>
      <c r="C774" s="33"/>
      <c r="D774" s="102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3.5" customHeight="1">
      <c r="A775" s="1"/>
      <c r="B775" s="1"/>
      <c r="C775" s="33"/>
      <c r="D775" s="102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3.5" customHeight="1">
      <c r="A776" s="1"/>
      <c r="B776" s="1"/>
      <c r="C776" s="33"/>
      <c r="D776" s="102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3.5" customHeight="1">
      <c r="A777" s="1"/>
      <c r="B777" s="1"/>
      <c r="C777" s="33"/>
      <c r="D777" s="102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3.5" customHeight="1">
      <c r="A778" s="1"/>
      <c r="B778" s="1"/>
      <c r="C778" s="33"/>
      <c r="D778" s="102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3.5" customHeight="1">
      <c r="A779" s="1"/>
      <c r="B779" s="1"/>
      <c r="C779" s="33"/>
      <c r="D779" s="102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3.5" customHeight="1">
      <c r="A780" s="1"/>
      <c r="B780" s="1"/>
      <c r="C780" s="33"/>
      <c r="D780" s="102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3.5" customHeight="1">
      <c r="A781" s="1"/>
      <c r="B781" s="1"/>
      <c r="C781" s="33"/>
      <c r="D781" s="102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3.5" customHeight="1">
      <c r="A782" s="1"/>
      <c r="B782" s="1"/>
      <c r="C782" s="33"/>
      <c r="D782" s="102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3.5" customHeight="1">
      <c r="A783" s="1"/>
      <c r="B783" s="1"/>
      <c r="C783" s="33"/>
      <c r="D783" s="102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3.5" customHeight="1">
      <c r="A784" s="1"/>
      <c r="B784" s="1"/>
      <c r="C784" s="33"/>
      <c r="D784" s="102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3.5" customHeight="1">
      <c r="A785" s="1"/>
      <c r="B785" s="1"/>
      <c r="C785" s="33"/>
      <c r="D785" s="102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3.5" customHeight="1">
      <c r="A786" s="1"/>
      <c r="B786" s="1"/>
      <c r="C786" s="33"/>
      <c r="D786" s="102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3.5" customHeight="1">
      <c r="A787" s="1"/>
      <c r="B787" s="1"/>
      <c r="C787" s="33"/>
      <c r="D787" s="102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3.5" customHeight="1">
      <c r="A788" s="1"/>
      <c r="B788" s="1"/>
      <c r="C788" s="33"/>
      <c r="D788" s="102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3.5" customHeight="1">
      <c r="A789" s="1"/>
      <c r="B789" s="1"/>
      <c r="C789" s="33"/>
      <c r="D789" s="102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3.5" customHeight="1">
      <c r="A790" s="1"/>
      <c r="B790" s="1"/>
      <c r="C790" s="33"/>
      <c r="D790" s="102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3.5" customHeight="1">
      <c r="A791" s="1"/>
      <c r="B791" s="1"/>
      <c r="C791" s="33"/>
      <c r="D791" s="102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3.5" customHeight="1">
      <c r="A792" s="1"/>
      <c r="B792" s="1"/>
      <c r="C792" s="33"/>
      <c r="D792" s="102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3.5" customHeight="1">
      <c r="A793" s="1"/>
      <c r="B793" s="1"/>
      <c r="C793" s="33"/>
      <c r="D793" s="102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3.5" customHeight="1">
      <c r="A794" s="1"/>
      <c r="B794" s="1"/>
      <c r="C794" s="33"/>
      <c r="D794" s="102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3.5" customHeight="1">
      <c r="A795" s="1"/>
      <c r="B795" s="1"/>
      <c r="C795" s="33"/>
      <c r="D795" s="102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3.5" customHeight="1">
      <c r="A796" s="1"/>
      <c r="B796" s="1"/>
      <c r="C796" s="33"/>
      <c r="D796" s="102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3.5" customHeight="1">
      <c r="A797" s="1"/>
      <c r="B797" s="1"/>
      <c r="C797" s="33"/>
      <c r="D797" s="102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3.5" customHeight="1">
      <c r="A798" s="1"/>
      <c r="B798" s="1"/>
      <c r="C798" s="33"/>
      <c r="D798" s="102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3.5" customHeight="1">
      <c r="A799" s="1"/>
      <c r="B799" s="1"/>
      <c r="C799" s="33"/>
      <c r="D799" s="102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3.5" customHeight="1">
      <c r="A800" s="1"/>
      <c r="B800" s="1"/>
      <c r="C800" s="33"/>
      <c r="D800" s="102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3.5" customHeight="1">
      <c r="A801" s="1"/>
      <c r="B801" s="1"/>
      <c r="C801" s="33"/>
      <c r="D801" s="102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3.5" customHeight="1">
      <c r="A802" s="1"/>
      <c r="B802" s="1"/>
      <c r="C802" s="33"/>
      <c r="D802" s="102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3.5" customHeight="1">
      <c r="A803" s="1"/>
      <c r="B803" s="1"/>
      <c r="C803" s="33"/>
      <c r="D803" s="102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3.5" customHeight="1">
      <c r="A804" s="1"/>
      <c r="B804" s="1"/>
      <c r="C804" s="33"/>
      <c r="D804" s="102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3.5" customHeight="1">
      <c r="A805" s="1"/>
      <c r="B805" s="1"/>
      <c r="C805" s="33"/>
      <c r="D805" s="102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3.5" customHeight="1">
      <c r="A806" s="1"/>
      <c r="B806" s="1"/>
      <c r="C806" s="33"/>
      <c r="D806" s="102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3.5" customHeight="1">
      <c r="A807" s="1"/>
      <c r="B807" s="1"/>
      <c r="C807" s="33"/>
      <c r="D807" s="102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3.5" customHeight="1">
      <c r="A808" s="1"/>
      <c r="B808" s="1"/>
      <c r="C808" s="33"/>
      <c r="D808" s="102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3.5" customHeight="1">
      <c r="A809" s="1"/>
      <c r="B809" s="1"/>
      <c r="C809" s="33"/>
      <c r="D809" s="102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3.5" customHeight="1">
      <c r="A810" s="1"/>
      <c r="B810" s="1"/>
      <c r="C810" s="33"/>
      <c r="D810" s="102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3.5" customHeight="1">
      <c r="A811" s="1"/>
      <c r="B811" s="1"/>
      <c r="C811" s="33"/>
      <c r="D811" s="102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3.5" customHeight="1">
      <c r="A812" s="1"/>
      <c r="B812" s="1"/>
      <c r="C812" s="33"/>
      <c r="D812" s="102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3.5" customHeight="1">
      <c r="A813" s="1"/>
      <c r="B813" s="1"/>
      <c r="C813" s="33"/>
      <c r="D813" s="102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3.5" customHeight="1">
      <c r="A814" s="1"/>
      <c r="B814" s="1"/>
      <c r="C814" s="33"/>
      <c r="D814" s="102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3.5" customHeight="1">
      <c r="A815" s="1"/>
      <c r="B815" s="1"/>
      <c r="C815" s="33"/>
      <c r="D815" s="102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3.5" customHeight="1">
      <c r="A816" s="1"/>
      <c r="B816" s="1"/>
      <c r="C816" s="33"/>
      <c r="D816" s="102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3.5" customHeight="1">
      <c r="A817" s="1"/>
      <c r="B817" s="1"/>
      <c r="C817" s="33"/>
      <c r="D817" s="102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3.5" customHeight="1">
      <c r="A818" s="1"/>
      <c r="B818" s="1"/>
      <c r="C818" s="33"/>
      <c r="D818" s="102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3.5" customHeight="1">
      <c r="A819" s="1"/>
      <c r="B819" s="1"/>
      <c r="C819" s="33"/>
      <c r="D819" s="102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3.5" customHeight="1">
      <c r="A820" s="1"/>
      <c r="B820" s="1"/>
      <c r="C820" s="33"/>
      <c r="D820" s="102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3.5" customHeight="1">
      <c r="A821" s="1"/>
      <c r="B821" s="1"/>
      <c r="C821" s="33"/>
      <c r="D821" s="102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3.5" customHeight="1">
      <c r="A822" s="1"/>
      <c r="B822" s="1"/>
      <c r="C822" s="33"/>
      <c r="D822" s="102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3.5" customHeight="1">
      <c r="A823" s="1"/>
      <c r="B823" s="1"/>
      <c r="C823" s="33"/>
      <c r="D823" s="102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3.5" customHeight="1">
      <c r="A824" s="1"/>
      <c r="B824" s="1"/>
      <c r="C824" s="33"/>
      <c r="D824" s="102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3.5" customHeight="1">
      <c r="A825" s="1"/>
      <c r="B825" s="1"/>
      <c r="C825" s="33"/>
      <c r="D825" s="102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3.5" customHeight="1">
      <c r="A826" s="1"/>
      <c r="B826" s="1"/>
      <c r="C826" s="33"/>
      <c r="D826" s="102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3.5" customHeight="1">
      <c r="A827" s="1"/>
      <c r="B827" s="1"/>
      <c r="C827" s="33"/>
      <c r="D827" s="102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3.5" customHeight="1">
      <c r="A828" s="1"/>
      <c r="B828" s="1"/>
      <c r="C828" s="33"/>
      <c r="D828" s="102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3.5" customHeight="1">
      <c r="A829" s="1"/>
      <c r="B829" s="1"/>
      <c r="C829" s="33"/>
      <c r="D829" s="102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3.5" customHeight="1">
      <c r="A830" s="1"/>
      <c r="B830" s="1"/>
      <c r="C830" s="33"/>
      <c r="D830" s="102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3.5" customHeight="1">
      <c r="A831" s="1"/>
      <c r="B831" s="1"/>
      <c r="C831" s="33"/>
      <c r="D831" s="102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3.5" customHeight="1">
      <c r="A832" s="1"/>
      <c r="B832" s="1"/>
      <c r="C832" s="33"/>
      <c r="D832" s="102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3.5" customHeight="1">
      <c r="A833" s="1"/>
      <c r="B833" s="1"/>
      <c r="C833" s="33"/>
      <c r="D833" s="102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3.5" customHeight="1">
      <c r="A834" s="1"/>
      <c r="B834" s="1"/>
      <c r="C834" s="33"/>
      <c r="D834" s="102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3.5" customHeight="1">
      <c r="A835" s="1"/>
      <c r="B835" s="1"/>
      <c r="C835" s="33"/>
      <c r="D835" s="102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3.5" customHeight="1">
      <c r="A836" s="1"/>
      <c r="B836" s="1"/>
      <c r="C836" s="33"/>
      <c r="D836" s="102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3.5" customHeight="1">
      <c r="A837" s="1"/>
      <c r="B837" s="1"/>
      <c r="C837" s="33"/>
      <c r="D837" s="102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3.5" customHeight="1">
      <c r="A838" s="1"/>
      <c r="B838" s="1"/>
      <c r="C838" s="33"/>
      <c r="D838" s="102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3.5" customHeight="1">
      <c r="A839" s="1"/>
      <c r="B839" s="1"/>
      <c r="C839" s="33"/>
      <c r="D839" s="102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3.5" customHeight="1">
      <c r="A840" s="1"/>
      <c r="B840" s="1"/>
      <c r="C840" s="33"/>
      <c r="D840" s="102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3.5" customHeight="1">
      <c r="A841" s="1"/>
      <c r="B841" s="1"/>
      <c r="C841" s="33"/>
      <c r="D841" s="102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3.5" customHeight="1">
      <c r="A842" s="1"/>
      <c r="B842" s="1"/>
      <c r="C842" s="33"/>
      <c r="D842" s="102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3.5" customHeight="1">
      <c r="A843" s="1"/>
      <c r="B843" s="1"/>
      <c r="C843" s="33"/>
      <c r="D843" s="102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3.5" customHeight="1">
      <c r="A844" s="1"/>
      <c r="B844" s="1"/>
      <c r="C844" s="33"/>
      <c r="D844" s="102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3.5" customHeight="1">
      <c r="A845" s="1"/>
      <c r="B845" s="1"/>
      <c r="C845" s="33"/>
      <c r="D845" s="102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3.5" customHeight="1">
      <c r="A846" s="1"/>
      <c r="B846" s="1"/>
      <c r="C846" s="33"/>
      <c r="D846" s="102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3.5" customHeight="1">
      <c r="A847" s="1"/>
      <c r="B847" s="1"/>
      <c r="C847" s="33"/>
      <c r="D847" s="102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3.5" customHeight="1">
      <c r="A848" s="1"/>
      <c r="B848" s="1"/>
      <c r="C848" s="33"/>
      <c r="D848" s="102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3.5" customHeight="1">
      <c r="A849" s="1"/>
      <c r="B849" s="1"/>
      <c r="C849" s="33"/>
      <c r="D849" s="102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3.5" customHeight="1">
      <c r="A850" s="1"/>
      <c r="B850" s="1"/>
      <c r="C850" s="33"/>
      <c r="D850" s="102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3.5" customHeight="1">
      <c r="A851" s="1"/>
      <c r="B851" s="1"/>
      <c r="C851" s="33"/>
      <c r="D851" s="102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3.5" customHeight="1">
      <c r="A852" s="1"/>
      <c r="B852" s="1"/>
      <c r="C852" s="33"/>
      <c r="D852" s="102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3.5" customHeight="1">
      <c r="A853" s="1"/>
      <c r="B853" s="1"/>
      <c r="C853" s="33"/>
      <c r="D853" s="102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3.5" customHeight="1">
      <c r="A854" s="1"/>
      <c r="B854" s="1"/>
      <c r="C854" s="33"/>
      <c r="D854" s="102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3.5" customHeight="1">
      <c r="A855" s="1"/>
      <c r="B855" s="1"/>
      <c r="C855" s="33"/>
      <c r="D855" s="102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3.5" customHeight="1">
      <c r="A856" s="1"/>
      <c r="B856" s="1"/>
      <c r="C856" s="33"/>
      <c r="D856" s="102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3.5" customHeight="1">
      <c r="A857" s="1"/>
      <c r="B857" s="1"/>
      <c r="C857" s="33"/>
      <c r="D857" s="102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3.5" customHeight="1">
      <c r="A858" s="1"/>
      <c r="B858" s="1"/>
      <c r="C858" s="33"/>
      <c r="D858" s="102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3.5" customHeight="1">
      <c r="A859" s="1"/>
      <c r="B859" s="1"/>
      <c r="C859" s="33"/>
      <c r="D859" s="102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3.5" customHeight="1">
      <c r="A860" s="1"/>
      <c r="B860" s="1"/>
      <c r="C860" s="33"/>
      <c r="D860" s="102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3.5" customHeight="1">
      <c r="A861" s="1"/>
      <c r="B861" s="1"/>
      <c r="C861" s="33"/>
      <c r="D861" s="102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3.5" customHeight="1">
      <c r="A862" s="1"/>
      <c r="B862" s="1"/>
      <c r="C862" s="33"/>
      <c r="D862" s="102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3.5" customHeight="1">
      <c r="A863" s="1"/>
      <c r="B863" s="1"/>
      <c r="C863" s="33"/>
      <c r="D863" s="102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3.5" customHeight="1">
      <c r="A864" s="1"/>
      <c r="B864" s="1"/>
      <c r="C864" s="33"/>
      <c r="D864" s="102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3.5" customHeight="1">
      <c r="A865" s="1"/>
      <c r="B865" s="1"/>
      <c r="C865" s="33"/>
      <c r="D865" s="102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3.5" customHeight="1">
      <c r="A866" s="1"/>
      <c r="B866" s="1"/>
      <c r="C866" s="33"/>
      <c r="D866" s="102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3.5" customHeight="1">
      <c r="A867" s="1"/>
      <c r="B867" s="1"/>
      <c r="C867" s="33"/>
      <c r="D867" s="102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3.5" customHeight="1">
      <c r="A868" s="1"/>
      <c r="B868" s="1"/>
      <c r="C868" s="33"/>
      <c r="D868" s="102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3.5" customHeight="1">
      <c r="A869" s="1"/>
      <c r="B869" s="1"/>
      <c r="C869" s="33"/>
      <c r="D869" s="102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3.5" customHeight="1">
      <c r="A870" s="1"/>
      <c r="B870" s="1"/>
      <c r="C870" s="33"/>
      <c r="D870" s="102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3.5" customHeight="1">
      <c r="A871" s="1"/>
      <c r="B871" s="1"/>
      <c r="C871" s="33"/>
      <c r="D871" s="102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3.5" customHeight="1">
      <c r="A872" s="1"/>
      <c r="B872" s="1"/>
      <c r="C872" s="33"/>
      <c r="D872" s="102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3.5" customHeight="1">
      <c r="A873" s="1"/>
      <c r="B873" s="1"/>
      <c r="C873" s="33"/>
      <c r="D873" s="102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3.5" customHeight="1">
      <c r="A874" s="1"/>
      <c r="B874" s="1"/>
      <c r="C874" s="33"/>
      <c r="D874" s="102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3.5" customHeight="1">
      <c r="A875" s="1"/>
      <c r="B875" s="1"/>
      <c r="C875" s="33"/>
      <c r="D875" s="102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3.5" customHeight="1">
      <c r="A876" s="1"/>
      <c r="B876" s="1"/>
      <c r="C876" s="33"/>
      <c r="D876" s="102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3.5" customHeight="1">
      <c r="A877" s="1"/>
      <c r="B877" s="1"/>
      <c r="C877" s="33"/>
      <c r="D877" s="102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3.5" customHeight="1">
      <c r="A878" s="1"/>
      <c r="B878" s="1"/>
      <c r="C878" s="33"/>
      <c r="D878" s="102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3.5" customHeight="1">
      <c r="A879" s="1"/>
      <c r="B879" s="1"/>
      <c r="C879" s="33"/>
      <c r="D879" s="102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3.5" customHeight="1">
      <c r="A880" s="1"/>
      <c r="B880" s="1"/>
      <c r="C880" s="33"/>
      <c r="D880" s="102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3.5" customHeight="1">
      <c r="A881" s="1"/>
      <c r="B881" s="1"/>
      <c r="C881" s="33"/>
      <c r="D881" s="102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3.5" customHeight="1">
      <c r="A882" s="1"/>
      <c r="B882" s="1"/>
      <c r="C882" s="33"/>
      <c r="D882" s="102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3.5" customHeight="1">
      <c r="A883" s="1"/>
      <c r="B883" s="1"/>
      <c r="C883" s="33"/>
      <c r="D883" s="102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3.5" customHeight="1">
      <c r="A884" s="1"/>
      <c r="B884" s="1"/>
      <c r="C884" s="33"/>
      <c r="D884" s="102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3.5" customHeight="1">
      <c r="A885" s="1"/>
      <c r="B885" s="1"/>
      <c r="C885" s="33"/>
      <c r="D885" s="102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3.5" customHeight="1">
      <c r="A886" s="1"/>
      <c r="B886" s="1"/>
      <c r="C886" s="33"/>
      <c r="D886" s="102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3.5" customHeight="1">
      <c r="A887" s="1"/>
      <c r="B887" s="1"/>
      <c r="C887" s="33"/>
      <c r="D887" s="102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3.5" customHeight="1">
      <c r="A888" s="1"/>
      <c r="B888" s="1"/>
      <c r="C888" s="33"/>
      <c r="D888" s="102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3.5" customHeight="1">
      <c r="A889" s="1"/>
      <c r="B889" s="1"/>
      <c r="C889" s="33"/>
      <c r="D889" s="102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3.5" customHeight="1">
      <c r="A890" s="1"/>
      <c r="B890" s="1"/>
      <c r="C890" s="33"/>
      <c r="D890" s="102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3.5" customHeight="1">
      <c r="A891" s="1"/>
      <c r="B891" s="1"/>
      <c r="C891" s="33"/>
      <c r="D891" s="102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3.5" customHeight="1">
      <c r="A892" s="1"/>
      <c r="B892" s="1"/>
      <c r="C892" s="33"/>
      <c r="D892" s="102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3.5" customHeight="1">
      <c r="A893" s="1"/>
      <c r="B893" s="1"/>
      <c r="C893" s="33"/>
      <c r="D893" s="102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3.5" customHeight="1">
      <c r="A894" s="1"/>
      <c r="B894" s="1"/>
      <c r="C894" s="33"/>
      <c r="D894" s="102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3.5" customHeight="1">
      <c r="A895" s="1"/>
      <c r="B895" s="1"/>
      <c r="C895" s="33"/>
      <c r="D895" s="102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3.5" customHeight="1">
      <c r="A896" s="1"/>
      <c r="B896" s="1"/>
      <c r="C896" s="33"/>
      <c r="D896" s="102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3.5" customHeight="1">
      <c r="A897" s="1"/>
      <c r="B897" s="1"/>
      <c r="C897" s="33"/>
      <c r="D897" s="102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3.5" customHeight="1">
      <c r="A898" s="1"/>
      <c r="B898" s="1"/>
      <c r="C898" s="33"/>
      <c r="D898" s="102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3.5" customHeight="1">
      <c r="A899" s="1"/>
      <c r="B899" s="1"/>
      <c r="C899" s="33"/>
      <c r="D899" s="102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3.5" customHeight="1">
      <c r="A900" s="1"/>
      <c r="B900" s="1"/>
      <c r="C900" s="33"/>
      <c r="D900" s="102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3.5" customHeight="1">
      <c r="A901" s="1"/>
      <c r="B901" s="1"/>
      <c r="C901" s="33"/>
      <c r="D901" s="102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3.5" customHeight="1">
      <c r="A902" s="1"/>
      <c r="B902" s="1"/>
      <c r="C902" s="33"/>
      <c r="D902" s="102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3.5" customHeight="1">
      <c r="A903" s="1"/>
      <c r="B903" s="1"/>
      <c r="C903" s="33"/>
      <c r="D903" s="102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3.5" customHeight="1">
      <c r="A904" s="1"/>
      <c r="B904" s="1"/>
      <c r="C904" s="33"/>
      <c r="D904" s="102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3.5" customHeight="1">
      <c r="A905" s="1"/>
      <c r="B905" s="1"/>
      <c r="C905" s="33"/>
      <c r="D905" s="102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3.5" customHeight="1">
      <c r="A906" s="1"/>
      <c r="B906" s="1"/>
      <c r="C906" s="33"/>
      <c r="D906" s="102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3.5" customHeight="1">
      <c r="A907" s="1"/>
      <c r="B907" s="1"/>
      <c r="C907" s="33"/>
      <c r="D907" s="102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3.5" customHeight="1">
      <c r="A908" s="1"/>
      <c r="B908" s="1"/>
      <c r="C908" s="33"/>
      <c r="D908" s="102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3.5" customHeight="1">
      <c r="A909" s="1"/>
      <c r="B909" s="1"/>
      <c r="C909" s="33"/>
      <c r="D909" s="102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3.5" customHeight="1">
      <c r="A910" s="1"/>
      <c r="B910" s="1"/>
      <c r="C910" s="33"/>
      <c r="D910" s="102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3.5" customHeight="1">
      <c r="A911" s="1"/>
      <c r="B911" s="1"/>
      <c r="C911" s="33"/>
      <c r="D911" s="102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3.5" customHeight="1">
      <c r="A912" s="1"/>
      <c r="B912" s="1"/>
      <c r="C912" s="33"/>
      <c r="D912" s="102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3.5" customHeight="1">
      <c r="A913" s="1"/>
      <c r="B913" s="1"/>
      <c r="C913" s="33"/>
      <c r="D913" s="102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3.5" customHeight="1">
      <c r="A914" s="1"/>
      <c r="B914" s="1"/>
      <c r="C914" s="33"/>
      <c r="D914" s="102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3.5" customHeight="1">
      <c r="A915" s="1"/>
      <c r="B915" s="1"/>
      <c r="C915" s="33"/>
      <c r="D915" s="102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3.5" customHeight="1">
      <c r="A916" s="1"/>
      <c r="B916" s="1"/>
      <c r="C916" s="33"/>
      <c r="D916" s="102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3.5" customHeight="1">
      <c r="A917" s="1"/>
      <c r="B917" s="1"/>
      <c r="C917" s="33"/>
      <c r="D917" s="102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3.5" customHeight="1">
      <c r="A918" s="1"/>
      <c r="B918" s="1"/>
      <c r="C918" s="33"/>
      <c r="D918" s="102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3.5" customHeight="1">
      <c r="A919" s="1"/>
      <c r="B919" s="1"/>
      <c r="C919" s="33"/>
      <c r="D919" s="102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3.5" customHeight="1">
      <c r="A920" s="1"/>
      <c r="B920" s="1"/>
      <c r="C920" s="33"/>
      <c r="D920" s="102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3.5" customHeight="1">
      <c r="A921" s="1"/>
      <c r="B921" s="1"/>
      <c r="C921" s="33"/>
      <c r="D921" s="102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3.5" customHeight="1">
      <c r="A922" s="1"/>
      <c r="B922" s="1"/>
      <c r="C922" s="33"/>
      <c r="D922" s="102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3.5" customHeight="1">
      <c r="A923" s="1"/>
      <c r="B923" s="1"/>
      <c r="C923" s="33"/>
      <c r="D923" s="102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3.5" customHeight="1">
      <c r="A924" s="1"/>
      <c r="B924" s="1"/>
      <c r="C924" s="33"/>
      <c r="D924" s="102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3.5" customHeight="1">
      <c r="A925" s="1"/>
      <c r="B925" s="1"/>
      <c r="C925" s="33"/>
      <c r="D925" s="102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3.5" customHeight="1">
      <c r="A926" s="1"/>
      <c r="B926" s="1"/>
      <c r="C926" s="33"/>
      <c r="D926" s="102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3.5" customHeight="1">
      <c r="A927" s="1"/>
      <c r="B927" s="1"/>
      <c r="C927" s="33"/>
      <c r="D927" s="102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3.5" customHeight="1">
      <c r="A928" s="1"/>
      <c r="B928" s="1"/>
      <c r="C928" s="33"/>
      <c r="D928" s="102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3.5" customHeight="1">
      <c r="A929" s="1"/>
      <c r="B929" s="1"/>
      <c r="C929" s="33"/>
      <c r="D929" s="102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3.5" customHeight="1">
      <c r="A930" s="1"/>
      <c r="B930" s="1"/>
      <c r="C930" s="33"/>
      <c r="D930" s="102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3.5" customHeight="1">
      <c r="A931" s="1"/>
      <c r="B931" s="1"/>
      <c r="C931" s="33"/>
      <c r="D931" s="102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3.5" customHeight="1">
      <c r="A932" s="1"/>
      <c r="B932" s="1"/>
      <c r="C932" s="33"/>
      <c r="D932" s="102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3.5" customHeight="1">
      <c r="A933" s="1"/>
      <c r="B933" s="1"/>
      <c r="C933" s="33"/>
      <c r="D933" s="102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3.5" customHeight="1">
      <c r="A934" s="1"/>
      <c r="B934" s="1"/>
      <c r="C934" s="33"/>
      <c r="D934" s="102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3.5" customHeight="1">
      <c r="A935" s="1"/>
      <c r="B935" s="1"/>
      <c r="C935" s="33"/>
      <c r="D935" s="102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3.5" customHeight="1">
      <c r="A936" s="1"/>
      <c r="B936" s="1"/>
      <c r="C936" s="33"/>
      <c r="D936" s="102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3.5" customHeight="1">
      <c r="A937" s="1"/>
      <c r="B937" s="1"/>
      <c r="C937" s="33"/>
      <c r="D937" s="102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3.5" customHeight="1">
      <c r="A938" s="1"/>
      <c r="B938" s="1"/>
      <c r="C938" s="33"/>
      <c r="D938" s="102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3.5" customHeight="1">
      <c r="A939" s="1"/>
      <c r="B939" s="1"/>
      <c r="C939" s="33"/>
      <c r="D939" s="102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3.5" customHeight="1">
      <c r="A940" s="1"/>
      <c r="B940" s="1"/>
      <c r="C940" s="33"/>
      <c r="D940" s="102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3.5" customHeight="1">
      <c r="A941" s="1"/>
      <c r="B941" s="1"/>
      <c r="C941" s="33"/>
      <c r="D941" s="102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3.5" customHeight="1">
      <c r="A942" s="1"/>
      <c r="B942" s="1"/>
      <c r="C942" s="33"/>
      <c r="D942" s="102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3.5" customHeight="1">
      <c r="A943" s="1"/>
      <c r="B943" s="1"/>
      <c r="C943" s="33"/>
      <c r="D943" s="102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3.5" customHeight="1">
      <c r="A944" s="1"/>
      <c r="B944" s="1"/>
      <c r="C944" s="33"/>
      <c r="D944" s="102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3.5" customHeight="1">
      <c r="A945" s="1"/>
      <c r="B945" s="1"/>
      <c r="C945" s="33"/>
      <c r="D945" s="102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3.5" customHeight="1">
      <c r="A946" s="1"/>
      <c r="B946" s="1"/>
      <c r="C946" s="33"/>
      <c r="D946" s="102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3.5" customHeight="1">
      <c r="A947" s="1"/>
      <c r="B947" s="1"/>
      <c r="C947" s="33"/>
      <c r="D947" s="102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3.5" customHeight="1">
      <c r="A948" s="1"/>
      <c r="B948" s="1"/>
      <c r="C948" s="33"/>
      <c r="D948" s="102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3.5" customHeight="1">
      <c r="A949" s="1"/>
      <c r="B949" s="1"/>
      <c r="C949" s="33"/>
      <c r="D949" s="102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3.5" customHeight="1">
      <c r="A950" s="1"/>
      <c r="B950" s="1"/>
      <c r="C950" s="33"/>
      <c r="D950" s="102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3.5" customHeight="1">
      <c r="A951" s="1"/>
      <c r="B951" s="1"/>
      <c r="C951" s="33"/>
      <c r="D951" s="102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3.5" customHeight="1">
      <c r="A952" s="1"/>
      <c r="B952" s="1"/>
      <c r="C952" s="33"/>
      <c r="D952" s="102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3.5" customHeight="1">
      <c r="A953" s="1"/>
      <c r="B953" s="1"/>
      <c r="C953" s="33"/>
      <c r="D953" s="102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3.5" customHeight="1">
      <c r="A954" s="1"/>
      <c r="B954" s="1"/>
      <c r="C954" s="33"/>
      <c r="D954" s="102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3.5" customHeight="1">
      <c r="A955" s="1"/>
      <c r="B955" s="1"/>
      <c r="C955" s="33"/>
      <c r="D955" s="102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3.5" customHeight="1">
      <c r="A956" s="1"/>
      <c r="B956" s="1"/>
      <c r="C956" s="33"/>
      <c r="D956" s="102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3.5" customHeight="1">
      <c r="A957" s="1"/>
      <c r="B957" s="1"/>
      <c r="C957" s="33"/>
      <c r="D957" s="102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3.5" customHeight="1">
      <c r="A958" s="1"/>
      <c r="B958" s="1"/>
      <c r="C958" s="33"/>
      <c r="D958" s="102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3.5" customHeight="1">
      <c r="A959" s="1"/>
      <c r="B959" s="1"/>
      <c r="C959" s="33"/>
      <c r="D959" s="102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3.5" customHeight="1">
      <c r="A960" s="1"/>
      <c r="B960" s="1"/>
      <c r="C960" s="33"/>
      <c r="D960" s="102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3.5" customHeight="1">
      <c r="A961" s="1"/>
      <c r="B961" s="1"/>
      <c r="C961" s="33"/>
      <c r="D961" s="102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3.5" customHeight="1">
      <c r="A962" s="1"/>
      <c r="B962" s="1"/>
      <c r="C962" s="33"/>
      <c r="D962" s="102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3.5" customHeight="1">
      <c r="A963" s="1"/>
      <c r="B963" s="1"/>
      <c r="C963" s="33"/>
      <c r="D963" s="102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3.5" customHeight="1">
      <c r="A964" s="1"/>
      <c r="B964" s="1"/>
      <c r="C964" s="33"/>
      <c r="D964" s="102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3.5" customHeight="1">
      <c r="A965" s="1"/>
      <c r="B965" s="1"/>
      <c r="C965" s="33"/>
      <c r="D965" s="102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3.5" customHeight="1">
      <c r="A966" s="1"/>
      <c r="B966" s="1"/>
      <c r="C966" s="33"/>
      <c r="D966" s="102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3.5" customHeight="1">
      <c r="A967" s="1"/>
      <c r="B967" s="1"/>
      <c r="C967" s="33"/>
      <c r="D967" s="102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3.5" customHeight="1">
      <c r="A968" s="1"/>
      <c r="B968" s="1"/>
      <c r="C968" s="33"/>
      <c r="D968" s="102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3.5" customHeight="1">
      <c r="A969" s="1"/>
      <c r="B969" s="1"/>
      <c r="C969" s="33"/>
      <c r="D969" s="102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3.5" customHeight="1">
      <c r="A970" s="1"/>
      <c r="B970" s="1"/>
      <c r="C970" s="33"/>
      <c r="D970" s="102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3.5" customHeight="1">
      <c r="A971" s="1"/>
      <c r="B971" s="1"/>
      <c r="C971" s="33"/>
      <c r="D971" s="102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3.5" customHeight="1">
      <c r="A972" s="1"/>
      <c r="B972" s="1"/>
      <c r="C972" s="33"/>
      <c r="D972" s="102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3.5" customHeight="1">
      <c r="A973" s="1"/>
      <c r="B973" s="1"/>
      <c r="C973" s="33"/>
      <c r="D973" s="102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3.5" customHeight="1">
      <c r="A974" s="1"/>
      <c r="B974" s="1"/>
      <c r="C974" s="33"/>
      <c r="D974" s="102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3.5" customHeight="1">
      <c r="A975" s="1"/>
      <c r="B975" s="1"/>
      <c r="C975" s="33"/>
      <c r="D975" s="102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3.5" customHeight="1">
      <c r="A976" s="1"/>
      <c r="B976" s="1"/>
      <c r="C976" s="33"/>
      <c r="D976" s="102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3.5" customHeight="1">
      <c r="A977" s="1"/>
      <c r="B977" s="1"/>
      <c r="C977" s="33"/>
      <c r="D977" s="102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3.5" customHeight="1">
      <c r="A978" s="1"/>
      <c r="B978" s="1"/>
      <c r="C978" s="33"/>
      <c r="D978" s="102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3.5" customHeight="1">
      <c r="A979" s="1"/>
      <c r="B979" s="1"/>
      <c r="C979" s="33"/>
      <c r="D979" s="102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3.5" customHeight="1">
      <c r="A980" s="1"/>
      <c r="B980" s="1"/>
      <c r="C980" s="33"/>
      <c r="D980" s="102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3.5" customHeight="1">
      <c r="A981" s="1"/>
      <c r="B981" s="1"/>
      <c r="C981" s="33"/>
      <c r="D981" s="102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3.5" customHeight="1">
      <c r="A982" s="1"/>
      <c r="B982" s="1"/>
      <c r="C982" s="33"/>
      <c r="D982" s="102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3.5" customHeight="1">
      <c r="A983" s="1"/>
      <c r="B983" s="1"/>
      <c r="C983" s="33"/>
      <c r="D983" s="102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3.5" customHeight="1">
      <c r="A984" s="1"/>
      <c r="B984" s="1"/>
      <c r="C984" s="33"/>
      <c r="D984" s="102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3.5" customHeight="1">
      <c r="A985" s="1"/>
      <c r="B985" s="1"/>
      <c r="C985" s="33"/>
      <c r="D985" s="102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3.5" customHeight="1">
      <c r="A986" s="1"/>
      <c r="B986" s="1"/>
      <c r="C986" s="33"/>
      <c r="D986" s="102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3.5" customHeight="1">
      <c r="A987" s="1"/>
      <c r="B987" s="1"/>
      <c r="C987" s="33"/>
      <c r="D987" s="102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3.5" customHeight="1">
      <c r="A988" s="1"/>
      <c r="B988" s="1"/>
      <c r="C988" s="33"/>
      <c r="D988" s="102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3.5" customHeight="1">
      <c r="A989" s="1"/>
      <c r="B989" s="1"/>
      <c r="C989" s="33"/>
      <c r="D989" s="102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3.5" customHeight="1">
      <c r="A990" s="1"/>
      <c r="B990" s="1"/>
      <c r="C990" s="33"/>
      <c r="D990" s="102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3.5" customHeight="1">
      <c r="A991" s="1"/>
      <c r="B991" s="1"/>
      <c r="C991" s="33"/>
      <c r="D991" s="102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3.5" customHeight="1">
      <c r="A992" s="1"/>
      <c r="B992" s="1"/>
      <c r="C992" s="33"/>
      <c r="D992" s="102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3.5" customHeight="1">
      <c r="A993" s="1"/>
      <c r="B993" s="1"/>
      <c r="C993" s="33"/>
      <c r="D993" s="102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3.5" customHeight="1">
      <c r="A994" s="1"/>
      <c r="B994" s="1"/>
      <c r="C994" s="33"/>
      <c r="D994" s="102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3.5" customHeight="1">
      <c r="A995" s="1"/>
      <c r="B995" s="1"/>
      <c r="C995" s="33"/>
      <c r="D995" s="102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3.5" customHeight="1">
      <c r="A996" s="1"/>
      <c r="B996" s="1"/>
      <c r="C996" s="33"/>
      <c r="D996" s="102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3.5" customHeight="1">
      <c r="A997" s="1"/>
      <c r="B997" s="1"/>
      <c r="C997" s="33"/>
      <c r="D997" s="102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3.5" customHeight="1">
      <c r="A998" s="1"/>
      <c r="B998" s="1"/>
      <c r="C998" s="33"/>
      <c r="D998" s="102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3.5" customHeight="1">
      <c r="A999" s="1"/>
      <c r="B999" s="1"/>
      <c r="C999" s="33"/>
      <c r="D999" s="102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3.5" customHeight="1">
      <c r="A1000" s="1"/>
      <c r="B1000" s="1"/>
      <c r="C1000" s="33"/>
      <c r="D1000" s="102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ht="13.5" customHeight="1">
      <c r="A1001" s="1"/>
      <c r="B1001" s="1"/>
      <c r="C1001" s="33"/>
      <c r="D1001" s="102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ht="13.5" customHeight="1">
      <c r="A1002" s="1"/>
      <c r="B1002" s="1"/>
      <c r="C1002" s="33"/>
      <c r="D1002" s="102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ht="13.5" customHeight="1">
      <c r="A1003" s="1"/>
      <c r="B1003" s="1"/>
      <c r="C1003" s="33"/>
      <c r="D1003" s="102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ht="13.5" customHeight="1">
      <c r="A1004" s="1"/>
      <c r="B1004" s="1"/>
      <c r="C1004" s="33"/>
      <c r="D1004" s="102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ht="13.5" customHeight="1">
      <c r="A1005" s="1"/>
      <c r="B1005" s="1"/>
      <c r="C1005" s="33"/>
      <c r="D1005" s="102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ht="13.5" customHeight="1">
      <c r="A1006" s="1"/>
      <c r="B1006" s="1"/>
      <c r="C1006" s="33"/>
      <c r="D1006" s="102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ht="13.5" customHeight="1">
      <c r="A1007" s="1"/>
      <c r="B1007" s="1"/>
      <c r="C1007" s="33"/>
      <c r="D1007" s="102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ht="13.5" customHeight="1">
      <c r="A1008" s="1"/>
      <c r="B1008" s="1"/>
      <c r="C1008" s="33"/>
      <c r="D1008" s="102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ht="13.5" customHeight="1">
      <c r="A1009" s="1"/>
      <c r="B1009" s="1"/>
      <c r="C1009" s="33"/>
      <c r="D1009" s="102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ht="13.5" customHeight="1">
      <c r="A1010" s="1"/>
      <c r="B1010" s="1"/>
      <c r="C1010" s="33"/>
      <c r="D1010" s="102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ht="13.5" customHeight="1">
      <c r="A1011" s="1"/>
      <c r="B1011" s="1"/>
      <c r="C1011" s="33"/>
      <c r="D1011" s="102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ht="13.5" customHeight="1">
      <c r="A1012" s="1"/>
      <c r="B1012" s="1"/>
      <c r="C1012" s="33"/>
      <c r="D1012" s="102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ht="13.5" customHeight="1">
      <c r="A1013" s="1"/>
      <c r="B1013" s="1"/>
      <c r="C1013" s="33"/>
      <c r="D1013" s="102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ht="13.5" customHeight="1">
      <c r="A1014" s="1"/>
      <c r="B1014" s="1"/>
      <c r="C1014" s="33"/>
      <c r="D1014" s="102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ht="13.5" customHeight="1">
      <c r="A1015" s="1"/>
      <c r="B1015" s="1"/>
      <c r="C1015" s="33"/>
      <c r="D1015" s="102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ht="13.5" customHeight="1">
      <c r="A1016" s="1"/>
      <c r="B1016" s="1"/>
      <c r="C1016" s="33"/>
      <c r="D1016" s="102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ht="13.5" customHeight="1">
      <c r="A1017" s="1"/>
      <c r="B1017" s="1"/>
      <c r="C1017" s="33"/>
      <c r="D1017" s="102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ht="13.5" customHeight="1">
      <c r="A1018" s="1"/>
      <c r="B1018" s="1"/>
      <c r="C1018" s="33"/>
      <c r="D1018" s="102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ht="13.5" customHeight="1">
      <c r="A1019" s="1"/>
      <c r="B1019" s="1"/>
      <c r="C1019" s="33"/>
      <c r="D1019" s="102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ht="13.5" customHeight="1">
      <c r="A1020" s="1"/>
      <c r="B1020" s="1"/>
      <c r="C1020" s="33"/>
      <c r="D1020" s="102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</sheetData>
  <mergeCells count="29">
    <mergeCell ref="B1:C1"/>
    <mergeCell ref="E1:J1"/>
    <mergeCell ref="B2:C2"/>
    <mergeCell ref="F2:I2"/>
    <mergeCell ref="B3:C3"/>
    <mergeCell ref="F3:I3"/>
    <mergeCell ref="F4:I4"/>
    <mergeCell ref="G13:H13"/>
    <mergeCell ref="I13:J13"/>
    <mergeCell ref="L19:L57"/>
    <mergeCell ref="M19:M57"/>
    <mergeCell ref="B14:D14"/>
    <mergeCell ref="B15:D15"/>
    <mergeCell ref="B16:D16"/>
    <mergeCell ref="E16:K16"/>
    <mergeCell ref="B17:D17"/>
    <mergeCell ref="E17:H17"/>
    <mergeCell ref="I17:J17"/>
    <mergeCell ref="A53:B53"/>
    <mergeCell ref="A54:B54"/>
    <mergeCell ref="B177:C177"/>
    <mergeCell ref="B178:C178"/>
    <mergeCell ref="B4:C4"/>
    <mergeCell ref="B5:C5"/>
    <mergeCell ref="B6:C6"/>
    <mergeCell ref="B8:D8"/>
    <mergeCell ref="B9:C9"/>
    <mergeCell ref="B10:C10"/>
    <mergeCell ref="B11:C11"/>
  </mergeCells>
  <printOptions/>
  <pageMargins bottom="0.75" footer="0.0" header="0.0" left="0.25" right="0.25" top="0.75"/>
  <pageSetup paperSize="9" orientation="portrait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4" width="8.0"/>
    <col customWidth="1" min="5" max="5" width="9.57"/>
    <col customWidth="1" min="6" max="26" width="8.0"/>
  </cols>
  <sheetData>
    <row r="2">
      <c r="C2" s="103" t="s">
        <v>112</v>
      </c>
    </row>
    <row r="3" ht="15.75" customHeight="1"/>
    <row r="4" ht="48.0" customHeight="1">
      <c r="C4" s="104" t="s">
        <v>113</v>
      </c>
      <c r="D4" s="105" t="s">
        <v>114</v>
      </c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7"/>
      <c r="P4" s="105" t="s">
        <v>115</v>
      </c>
      <c r="Q4" s="106"/>
      <c r="R4" s="107"/>
    </row>
    <row r="5" ht="142.5" customHeight="1">
      <c r="C5" s="108"/>
      <c r="D5" s="179" t="s">
        <v>116</v>
      </c>
      <c r="E5" s="180" t="s">
        <v>117</v>
      </c>
      <c r="F5" s="181" t="s">
        <v>118</v>
      </c>
      <c r="G5" s="182" t="s">
        <v>119</v>
      </c>
      <c r="H5" s="183" t="s">
        <v>120</v>
      </c>
      <c r="I5" s="184" t="s">
        <v>121</v>
      </c>
      <c r="J5" s="185" t="s">
        <v>122</v>
      </c>
      <c r="K5" s="186" t="s">
        <v>123</v>
      </c>
      <c r="L5" s="187" t="s">
        <v>124</v>
      </c>
      <c r="M5" s="188" t="s">
        <v>125</v>
      </c>
      <c r="N5" s="188" t="s">
        <v>126</v>
      </c>
      <c r="O5" s="189" t="s">
        <v>127</v>
      </c>
      <c r="P5" s="190" t="s">
        <v>128</v>
      </c>
      <c r="Q5" s="190" t="s">
        <v>129</v>
      </c>
      <c r="R5" s="190" t="s">
        <v>130</v>
      </c>
    </row>
    <row r="6" ht="16.5" customHeight="1">
      <c r="C6" s="121" t="s">
        <v>131</v>
      </c>
      <c r="D6" s="122">
        <v>1.0</v>
      </c>
      <c r="E6" s="122">
        <v>2.0</v>
      </c>
      <c r="F6" s="122">
        <v>0.0</v>
      </c>
      <c r="G6" s="122">
        <v>3.0</v>
      </c>
      <c r="H6" s="122">
        <v>1.0</v>
      </c>
      <c r="I6" s="122">
        <v>2.0</v>
      </c>
      <c r="J6" s="122">
        <v>0.0</v>
      </c>
      <c r="K6" s="122">
        <v>2.0</v>
      </c>
      <c r="L6" s="122">
        <v>0.0</v>
      </c>
      <c r="M6" s="122">
        <v>1.0</v>
      </c>
      <c r="N6" s="122">
        <v>2.0</v>
      </c>
      <c r="O6" s="122">
        <v>3.0</v>
      </c>
      <c r="P6" s="122">
        <v>2.0</v>
      </c>
      <c r="Q6" s="123">
        <v>0.0</v>
      </c>
      <c r="R6" s="123">
        <v>2.0</v>
      </c>
    </row>
    <row r="7" ht="16.5" customHeight="1">
      <c r="C7" s="121" t="s">
        <v>132</v>
      </c>
      <c r="D7" s="122">
        <v>3.0</v>
      </c>
      <c r="E7" s="122">
        <v>1.0</v>
      </c>
      <c r="F7" s="122">
        <v>3.0</v>
      </c>
      <c r="G7" s="122">
        <v>3.0</v>
      </c>
      <c r="H7" s="122">
        <v>2.0</v>
      </c>
      <c r="I7" s="122">
        <v>0.0</v>
      </c>
      <c r="J7" s="122">
        <v>0.0</v>
      </c>
      <c r="K7" s="122">
        <v>2.0</v>
      </c>
      <c r="L7" s="122">
        <v>2.0</v>
      </c>
      <c r="M7" s="122">
        <v>3.0</v>
      </c>
      <c r="N7" s="122">
        <v>0.0</v>
      </c>
      <c r="O7" s="122">
        <v>0.0</v>
      </c>
      <c r="P7" s="122">
        <v>3.0</v>
      </c>
      <c r="Q7" s="122">
        <v>2.0</v>
      </c>
      <c r="R7" s="122">
        <v>2.0</v>
      </c>
    </row>
    <row r="8" ht="16.5" customHeight="1">
      <c r="C8" s="121" t="s">
        <v>133</v>
      </c>
      <c r="D8" s="122">
        <v>1.0</v>
      </c>
      <c r="E8" s="122">
        <v>2.0</v>
      </c>
      <c r="F8" s="122">
        <v>2.0</v>
      </c>
      <c r="G8" s="122">
        <v>0.0</v>
      </c>
      <c r="H8" s="122">
        <v>0.0</v>
      </c>
      <c r="I8" s="122">
        <v>0.0</v>
      </c>
      <c r="J8" s="122">
        <v>1.0</v>
      </c>
      <c r="K8" s="122">
        <v>3.0</v>
      </c>
      <c r="L8" s="122">
        <v>1.0</v>
      </c>
      <c r="M8" s="122">
        <v>3.0</v>
      </c>
      <c r="N8" s="122">
        <v>3.0</v>
      </c>
      <c r="O8" s="122">
        <v>3.0</v>
      </c>
      <c r="P8" s="122">
        <v>1.0</v>
      </c>
      <c r="Q8" s="122">
        <v>3.0</v>
      </c>
      <c r="R8" s="122">
        <v>1.0</v>
      </c>
    </row>
    <row r="9" ht="16.5" customHeight="1">
      <c r="C9" s="121" t="s">
        <v>134</v>
      </c>
      <c r="D9" s="122">
        <v>2.0</v>
      </c>
      <c r="E9" s="122">
        <v>1.0</v>
      </c>
      <c r="F9" s="122">
        <v>3.0</v>
      </c>
      <c r="G9" s="122">
        <v>2.0</v>
      </c>
      <c r="H9" s="122">
        <v>0.0</v>
      </c>
      <c r="I9" s="122">
        <v>0.0</v>
      </c>
      <c r="J9" s="122">
        <v>0.0</v>
      </c>
      <c r="K9" s="122">
        <v>0.0</v>
      </c>
      <c r="L9" s="122">
        <v>2.0</v>
      </c>
      <c r="M9" s="122">
        <v>3.0</v>
      </c>
      <c r="N9" s="122">
        <v>3.0</v>
      </c>
      <c r="O9" s="122">
        <v>2.0</v>
      </c>
      <c r="P9" s="122">
        <v>3.0</v>
      </c>
      <c r="Q9" s="122">
        <v>0.0</v>
      </c>
      <c r="R9" s="123">
        <v>0.0</v>
      </c>
    </row>
    <row r="10" ht="16.5" customHeight="1">
      <c r="C10" s="124" t="s">
        <v>136</v>
      </c>
      <c r="D10" s="125">
        <f t="shared" ref="D10:R10" si="1">IFERROR(AVERAGEIF(D6:D9,"&lt;&gt;0",D6:D9),0)</f>
        <v>1.75</v>
      </c>
      <c r="E10" s="125">
        <f t="shared" si="1"/>
        <v>1.5</v>
      </c>
      <c r="F10" s="125">
        <f t="shared" si="1"/>
        <v>2.666666667</v>
      </c>
      <c r="G10" s="125">
        <f t="shared" si="1"/>
        <v>2.666666667</v>
      </c>
      <c r="H10" s="125">
        <f t="shared" si="1"/>
        <v>1.5</v>
      </c>
      <c r="I10" s="125">
        <f t="shared" si="1"/>
        <v>2</v>
      </c>
      <c r="J10" s="125">
        <f t="shared" si="1"/>
        <v>1</v>
      </c>
      <c r="K10" s="125">
        <f t="shared" si="1"/>
        <v>2.333333333</v>
      </c>
      <c r="L10" s="125">
        <f t="shared" si="1"/>
        <v>1.666666667</v>
      </c>
      <c r="M10" s="125">
        <f t="shared" si="1"/>
        <v>2.5</v>
      </c>
      <c r="N10" s="125">
        <f t="shared" si="1"/>
        <v>2.666666667</v>
      </c>
      <c r="O10" s="125">
        <f t="shared" si="1"/>
        <v>2.666666667</v>
      </c>
      <c r="P10" s="125">
        <f t="shared" si="1"/>
        <v>2.25</v>
      </c>
      <c r="Q10" s="125">
        <f t="shared" si="1"/>
        <v>2.5</v>
      </c>
      <c r="R10" s="125">
        <f t="shared" si="1"/>
        <v>1.666666667</v>
      </c>
    </row>
    <row r="12" ht="15.75" customHeight="1"/>
    <row r="13" ht="48.0" customHeight="1">
      <c r="C13" s="104" t="s">
        <v>113</v>
      </c>
      <c r="D13" s="105" t="s">
        <v>114</v>
      </c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7"/>
      <c r="P13" s="105" t="s">
        <v>115</v>
      </c>
      <c r="Q13" s="106"/>
      <c r="R13" s="107"/>
    </row>
    <row r="14" ht="142.5" customHeight="1">
      <c r="C14" s="108"/>
      <c r="D14" s="179" t="s">
        <v>116</v>
      </c>
      <c r="E14" s="180" t="s">
        <v>117</v>
      </c>
      <c r="F14" s="181" t="s">
        <v>118</v>
      </c>
      <c r="G14" s="182" t="s">
        <v>119</v>
      </c>
      <c r="H14" s="183" t="s">
        <v>120</v>
      </c>
      <c r="I14" s="184" t="s">
        <v>121</v>
      </c>
      <c r="J14" s="185" t="s">
        <v>122</v>
      </c>
      <c r="K14" s="186" t="s">
        <v>123</v>
      </c>
      <c r="L14" s="187" t="s">
        <v>124</v>
      </c>
      <c r="M14" s="188" t="s">
        <v>125</v>
      </c>
      <c r="N14" s="188" t="s">
        <v>126</v>
      </c>
      <c r="O14" s="189" t="s">
        <v>127</v>
      </c>
      <c r="P14" s="190" t="s">
        <v>128</v>
      </c>
      <c r="Q14" s="190" t="s">
        <v>129</v>
      </c>
      <c r="R14" s="190" t="s">
        <v>130</v>
      </c>
    </row>
    <row r="15" ht="16.5" customHeight="1">
      <c r="B15" s="103">
        <f>'CC14'!N19</f>
        <v>1</v>
      </c>
      <c r="C15" s="121" t="s">
        <v>131</v>
      </c>
      <c r="D15" s="122">
        <f t="shared" ref="D15:R15" si="2">($B$15*D6/3)</f>
        <v>0.3333333333</v>
      </c>
      <c r="E15" s="122">
        <f t="shared" si="2"/>
        <v>0.6666666667</v>
      </c>
      <c r="F15" s="122">
        <f t="shared" si="2"/>
        <v>0</v>
      </c>
      <c r="G15" s="122">
        <f t="shared" si="2"/>
        <v>1</v>
      </c>
      <c r="H15" s="122">
        <f t="shared" si="2"/>
        <v>0.3333333333</v>
      </c>
      <c r="I15" s="122">
        <f t="shared" si="2"/>
        <v>0.6666666667</v>
      </c>
      <c r="J15" s="122">
        <f t="shared" si="2"/>
        <v>0</v>
      </c>
      <c r="K15" s="122">
        <f t="shared" si="2"/>
        <v>0.6666666667</v>
      </c>
      <c r="L15" s="122">
        <f t="shared" si="2"/>
        <v>0</v>
      </c>
      <c r="M15" s="122">
        <f t="shared" si="2"/>
        <v>0.3333333333</v>
      </c>
      <c r="N15" s="122">
        <f t="shared" si="2"/>
        <v>0.6666666667</v>
      </c>
      <c r="O15" s="122">
        <f t="shared" si="2"/>
        <v>1</v>
      </c>
      <c r="P15" s="122">
        <f t="shared" si="2"/>
        <v>0.6666666667</v>
      </c>
      <c r="Q15" s="122">
        <f t="shared" si="2"/>
        <v>0</v>
      </c>
      <c r="R15" s="122">
        <f t="shared" si="2"/>
        <v>0.6666666667</v>
      </c>
    </row>
    <row r="16" ht="16.5" customHeight="1">
      <c r="C16" s="121" t="s">
        <v>132</v>
      </c>
      <c r="D16" s="122">
        <f t="shared" ref="D16:R16" si="3">($B$15*D7/3)</f>
        <v>1</v>
      </c>
      <c r="E16" s="122">
        <f t="shared" si="3"/>
        <v>0.3333333333</v>
      </c>
      <c r="F16" s="122">
        <f t="shared" si="3"/>
        <v>1</v>
      </c>
      <c r="G16" s="122">
        <f t="shared" si="3"/>
        <v>1</v>
      </c>
      <c r="H16" s="122">
        <f t="shared" si="3"/>
        <v>0.6666666667</v>
      </c>
      <c r="I16" s="122">
        <f t="shared" si="3"/>
        <v>0</v>
      </c>
      <c r="J16" s="122">
        <f t="shared" si="3"/>
        <v>0</v>
      </c>
      <c r="K16" s="122">
        <f t="shared" si="3"/>
        <v>0.6666666667</v>
      </c>
      <c r="L16" s="122">
        <f t="shared" si="3"/>
        <v>0.6666666667</v>
      </c>
      <c r="M16" s="122">
        <f t="shared" si="3"/>
        <v>1</v>
      </c>
      <c r="N16" s="122">
        <f t="shared" si="3"/>
        <v>0</v>
      </c>
      <c r="O16" s="122">
        <f t="shared" si="3"/>
        <v>0</v>
      </c>
      <c r="P16" s="122">
        <f t="shared" si="3"/>
        <v>1</v>
      </c>
      <c r="Q16" s="122">
        <f t="shared" si="3"/>
        <v>0.6666666667</v>
      </c>
      <c r="R16" s="122">
        <f t="shared" si="3"/>
        <v>0.6666666667</v>
      </c>
    </row>
    <row r="17" ht="16.5" customHeight="1">
      <c r="C17" s="121" t="s">
        <v>133</v>
      </c>
      <c r="D17" s="122">
        <f t="shared" ref="D17:R17" si="4">($B$15*D8/3)</f>
        <v>0.3333333333</v>
      </c>
      <c r="E17" s="122">
        <f t="shared" si="4"/>
        <v>0.6666666667</v>
      </c>
      <c r="F17" s="122">
        <f t="shared" si="4"/>
        <v>0.6666666667</v>
      </c>
      <c r="G17" s="122">
        <f t="shared" si="4"/>
        <v>0</v>
      </c>
      <c r="H17" s="122">
        <f t="shared" si="4"/>
        <v>0</v>
      </c>
      <c r="I17" s="122">
        <f t="shared" si="4"/>
        <v>0</v>
      </c>
      <c r="J17" s="122">
        <f t="shared" si="4"/>
        <v>0.3333333333</v>
      </c>
      <c r="K17" s="122">
        <f t="shared" si="4"/>
        <v>1</v>
      </c>
      <c r="L17" s="122">
        <f t="shared" si="4"/>
        <v>0.3333333333</v>
      </c>
      <c r="M17" s="122">
        <f t="shared" si="4"/>
        <v>1</v>
      </c>
      <c r="N17" s="122">
        <f t="shared" si="4"/>
        <v>1</v>
      </c>
      <c r="O17" s="122">
        <f t="shared" si="4"/>
        <v>1</v>
      </c>
      <c r="P17" s="122">
        <f t="shared" si="4"/>
        <v>0.3333333333</v>
      </c>
      <c r="Q17" s="122">
        <f t="shared" si="4"/>
        <v>1</v>
      </c>
      <c r="R17" s="122">
        <f t="shared" si="4"/>
        <v>0.3333333333</v>
      </c>
    </row>
    <row r="18" ht="16.5" customHeight="1">
      <c r="C18" s="121" t="s">
        <v>134</v>
      </c>
      <c r="D18" s="122">
        <f t="shared" ref="D18:R18" si="5">($B$15*D9/3)</f>
        <v>0.6666666667</v>
      </c>
      <c r="E18" s="122">
        <f t="shared" si="5"/>
        <v>0.3333333333</v>
      </c>
      <c r="F18" s="122">
        <f t="shared" si="5"/>
        <v>1</v>
      </c>
      <c r="G18" s="122">
        <f t="shared" si="5"/>
        <v>0.6666666667</v>
      </c>
      <c r="H18" s="122">
        <f t="shared" si="5"/>
        <v>0</v>
      </c>
      <c r="I18" s="122">
        <f t="shared" si="5"/>
        <v>0</v>
      </c>
      <c r="J18" s="122">
        <f t="shared" si="5"/>
        <v>0</v>
      </c>
      <c r="K18" s="122">
        <f t="shared" si="5"/>
        <v>0</v>
      </c>
      <c r="L18" s="122">
        <f t="shared" si="5"/>
        <v>0.6666666667</v>
      </c>
      <c r="M18" s="122">
        <f t="shared" si="5"/>
        <v>1</v>
      </c>
      <c r="N18" s="122">
        <f t="shared" si="5"/>
        <v>1</v>
      </c>
      <c r="O18" s="122">
        <f t="shared" si="5"/>
        <v>0.6666666667</v>
      </c>
      <c r="P18" s="122">
        <f t="shared" si="5"/>
        <v>1</v>
      </c>
      <c r="Q18" s="122">
        <f t="shared" si="5"/>
        <v>0</v>
      </c>
      <c r="R18" s="122">
        <f t="shared" si="5"/>
        <v>0</v>
      </c>
    </row>
    <row r="19" ht="16.5" customHeight="1">
      <c r="C19" s="124" t="s">
        <v>136</v>
      </c>
      <c r="D19" s="125">
        <f t="shared" ref="D19:R19" si="6">IFERROR(AVERAGEIF(D15:D18,"&lt;&gt;0",D15:D18),0)</f>
        <v>0.5833333333</v>
      </c>
      <c r="E19" s="125">
        <f t="shared" si="6"/>
        <v>0.5</v>
      </c>
      <c r="F19" s="125">
        <f t="shared" si="6"/>
        <v>0.8888888889</v>
      </c>
      <c r="G19" s="125">
        <f t="shared" si="6"/>
        <v>0.8888888889</v>
      </c>
      <c r="H19" s="125">
        <f t="shared" si="6"/>
        <v>0.5</v>
      </c>
      <c r="I19" s="125">
        <f t="shared" si="6"/>
        <v>0.6666666667</v>
      </c>
      <c r="J19" s="125">
        <f t="shared" si="6"/>
        <v>0.3333333333</v>
      </c>
      <c r="K19" s="125">
        <f t="shared" si="6"/>
        <v>0.7777777778</v>
      </c>
      <c r="L19" s="125">
        <f t="shared" si="6"/>
        <v>0.5555555556</v>
      </c>
      <c r="M19" s="125">
        <f t="shared" si="6"/>
        <v>0.8333333333</v>
      </c>
      <c r="N19" s="125">
        <f t="shared" si="6"/>
        <v>0.8888888889</v>
      </c>
      <c r="O19" s="125">
        <f t="shared" si="6"/>
        <v>0.8888888889</v>
      </c>
      <c r="P19" s="125">
        <f t="shared" si="6"/>
        <v>0.75</v>
      </c>
      <c r="Q19" s="125">
        <f t="shared" si="6"/>
        <v>0.8333333333</v>
      </c>
      <c r="R19" s="125">
        <f t="shared" si="6"/>
        <v>0.5555555556</v>
      </c>
    </row>
    <row r="21" ht="15.75" customHeight="1"/>
    <row r="22" ht="15.75" customHeight="1">
      <c r="B22" s="127"/>
      <c r="C22" s="128" t="s">
        <v>136</v>
      </c>
      <c r="D22" s="129">
        <f t="shared" ref="D22:R22" si="7">D10</f>
        <v>1.75</v>
      </c>
      <c r="E22" s="129">
        <f t="shared" si="7"/>
        <v>1.5</v>
      </c>
      <c r="F22" s="129">
        <f t="shared" si="7"/>
        <v>2.666666667</v>
      </c>
      <c r="G22" s="129">
        <f t="shared" si="7"/>
        <v>2.666666667</v>
      </c>
      <c r="H22" s="129">
        <f t="shared" si="7"/>
        <v>1.5</v>
      </c>
      <c r="I22" s="129">
        <f t="shared" si="7"/>
        <v>2</v>
      </c>
      <c r="J22" s="129">
        <f t="shared" si="7"/>
        <v>1</v>
      </c>
      <c r="K22" s="129">
        <f t="shared" si="7"/>
        <v>2.333333333</v>
      </c>
      <c r="L22" s="129">
        <f t="shared" si="7"/>
        <v>1.666666667</v>
      </c>
      <c r="M22" s="129">
        <f t="shared" si="7"/>
        <v>2.5</v>
      </c>
      <c r="N22" s="129">
        <f t="shared" si="7"/>
        <v>2.666666667</v>
      </c>
      <c r="O22" s="129">
        <f t="shared" si="7"/>
        <v>2.666666667</v>
      </c>
      <c r="P22" s="129">
        <f t="shared" si="7"/>
        <v>2.25</v>
      </c>
      <c r="Q22" s="129">
        <f t="shared" si="7"/>
        <v>2.5</v>
      </c>
      <c r="R22" s="129">
        <f t="shared" si="7"/>
        <v>1.666666667</v>
      </c>
    </row>
    <row r="23" ht="15.75" customHeight="1">
      <c r="B23" s="127"/>
      <c r="C23" s="128" t="s">
        <v>136</v>
      </c>
      <c r="D23" s="131">
        <f t="shared" ref="D23:R23" si="8">D19</f>
        <v>0.5833333333</v>
      </c>
      <c r="E23" s="131">
        <f t="shared" si="8"/>
        <v>0.5</v>
      </c>
      <c r="F23" s="131">
        <f t="shared" si="8"/>
        <v>0.8888888889</v>
      </c>
      <c r="G23" s="131">
        <f t="shared" si="8"/>
        <v>0.8888888889</v>
      </c>
      <c r="H23" s="131">
        <f t="shared" si="8"/>
        <v>0.5</v>
      </c>
      <c r="I23" s="131">
        <f t="shared" si="8"/>
        <v>0.6666666667</v>
      </c>
      <c r="J23" s="131">
        <f t="shared" si="8"/>
        <v>0.3333333333</v>
      </c>
      <c r="K23" s="131">
        <f t="shared" si="8"/>
        <v>0.7777777778</v>
      </c>
      <c r="L23" s="131">
        <f t="shared" si="8"/>
        <v>0.5555555556</v>
      </c>
      <c r="M23" s="131">
        <f t="shared" si="8"/>
        <v>0.8333333333</v>
      </c>
      <c r="N23" s="131">
        <f t="shared" si="8"/>
        <v>0.8888888889</v>
      </c>
      <c r="O23" s="131">
        <f t="shared" si="8"/>
        <v>0.8888888889</v>
      </c>
      <c r="P23" s="131">
        <f t="shared" si="8"/>
        <v>0.75</v>
      </c>
      <c r="Q23" s="131">
        <f t="shared" si="8"/>
        <v>0.8333333333</v>
      </c>
      <c r="R23" s="131">
        <f t="shared" si="8"/>
        <v>0.5555555556</v>
      </c>
    </row>
    <row r="24" ht="15.75" customHeight="1"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</row>
    <row r="25" ht="15.75" customHeight="1">
      <c r="B25" s="127"/>
      <c r="C25" s="127"/>
      <c r="D25" s="126">
        <f t="shared" ref="D25:R25" si="9">D22-D23</f>
        <v>1.166666667</v>
      </c>
      <c r="E25" s="126">
        <f t="shared" si="9"/>
        <v>1</v>
      </c>
      <c r="F25" s="126">
        <f t="shared" si="9"/>
        <v>1.777777778</v>
      </c>
      <c r="G25" s="126">
        <f t="shared" si="9"/>
        <v>1.777777778</v>
      </c>
      <c r="H25" s="126">
        <f t="shared" si="9"/>
        <v>1</v>
      </c>
      <c r="I25" s="126">
        <f t="shared" si="9"/>
        <v>1.333333333</v>
      </c>
      <c r="J25" s="126">
        <f t="shared" si="9"/>
        <v>0.6666666667</v>
      </c>
      <c r="K25" s="126">
        <f t="shared" si="9"/>
        <v>1.555555556</v>
      </c>
      <c r="L25" s="126">
        <f t="shared" si="9"/>
        <v>1.111111111</v>
      </c>
      <c r="M25" s="126">
        <f t="shared" si="9"/>
        <v>1.666666667</v>
      </c>
      <c r="N25" s="126">
        <f t="shared" si="9"/>
        <v>1.777777778</v>
      </c>
      <c r="O25" s="126">
        <f t="shared" si="9"/>
        <v>1.777777778</v>
      </c>
      <c r="P25" s="126">
        <f t="shared" si="9"/>
        <v>1.5</v>
      </c>
      <c r="Q25" s="126">
        <f t="shared" si="9"/>
        <v>1.666666667</v>
      </c>
      <c r="R25" s="126">
        <f t="shared" si="9"/>
        <v>1.111111111</v>
      </c>
    </row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D4:O4"/>
    <mergeCell ref="P4:R4"/>
    <mergeCell ref="D13:O13"/>
    <mergeCell ref="P13:R13"/>
  </mergeCells>
  <printOptions/>
  <pageMargins bottom="0.75" footer="0.0" header="0.0" left="0.25" right="0.25" top="0.75"/>
  <pageSetup orientation="portrait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11.0"/>
    <col customWidth="1" min="3" max="3" width="16.43"/>
    <col customWidth="1" min="4" max="4" width="19.57"/>
    <col customWidth="1" min="5" max="5" width="15.86"/>
    <col customWidth="1" min="6" max="6" width="18.29"/>
    <col customWidth="1" min="7" max="7" width="12.43"/>
    <col customWidth="1" min="8" max="8" width="11.71"/>
    <col customWidth="1" min="9" max="9" width="12.43"/>
    <col customWidth="1" min="10" max="10" width="7.0"/>
    <col customWidth="1" min="11" max="11" width="12.0"/>
    <col customWidth="1" min="12" max="12" width="13.29"/>
    <col customWidth="1" min="13" max="13" width="8.0"/>
    <col customWidth="1" min="14" max="14" width="12.29"/>
    <col customWidth="1" min="15" max="15" width="6.57"/>
    <col customWidth="1" min="16" max="16" width="11.14"/>
    <col customWidth="1" min="17" max="17" width="5.14"/>
    <col customWidth="1" min="18" max="19" width="6.0"/>
    <col customWidth="1" min="20" max="20" width="6.57"/>
    <col customWidth="1" min="21" max="21" width="5.71"/>
    <col customWidth="1" min="22" max="26" width="8.0"/>
  </cols>
  <sheetData>
    <row r="1" ht="15.0" customHeight="1">
      <c r="A1" s="1"/>
      <c r="B1" s="2" t="s">
        <v>0</v>
      </c>
      <c r="C1" s="3"/>
      <c r="D1" s="4" t="s">
        <v>312</v>
      </c>
      <c r="E1" s="5" t="s">
        <v>2</v>
      </c>
      <c r="F1" s="6"/>
      <c r="G1" s="6"/>
      <c r="H1" s="6"/>
      <c r="I1" s="6"/>
      <c r="J1" s="3"/>
      <c r="K1" s="7"/>
      <c r="L1" s="7"/>
      <c r="M1" s="7"/>
      <c r="N1" s="8"/>
      <c r="O1" s="8"/>
      <c r="P1" s="8"/>
      <c r="Q1" s="8"/>
      <c r="R1" s="8"/>
      <c r="S1" s="9"/>
      <c r="T1" s="9"/>
      <c r="U1" s="9"/>
      <c r="V1" s="1"/>
      <c r="W1" s="1"/>
      <c r="X1" s="1"/>
      <c r="Y1" s="1"/>
      <c r="Z1" s="1"/>
    </row>
    <row r="2" ht="16.5" customHeight="1">
      <c r="A2" s="1"/>
      <c r="B2" s="10" t="s">
        <v>3</v>
      </c>
      <c r="C2" s="3"/>
      <c r="D2" s="199" t="s">
        <v>313</v>
      </c>
      <c r="E2" s="11"/>
      <c r="F2" s="12" t="s">
        <v>5</v>
      </c>
      <c r="G2" s="6"/>
      <c r="H2" s="6"/>
      <c r="I2" s="3"/>
      <c r="J2" s="11"/>
      <c r="K2" s="7"/>
      <c r="L2" s="7"/>
      <c r="M2" s="7"/>
      <c r="N2" s="13"/>
      <c r="O2" s="13"/>
      <c r="P2" s="13"/>
      <c r="Q2" s="13"/>
      <c r="R2" s="14"/>
      <c r="S2" s="7"/>
      <c r="T2" s="7"/>
      <c r="U2" s="7"/>
      <c r="V2" s="1"/>
      <c r="W2" s="1"/>
      <c r="X2" s="1"/>
      <c r="Y2" s="1"/>
      <c r="Z2" s="1"/>
    </row>
    <row r="3" ht="15.0" customHeight="1">
      <c r="A3" s="1"/>
      <c r="B3" s="15" t="s">
        <v>6</v>
      </c>
      <c r="C3" s="3"/>
      <c r="D3" s="4" t="s">
        <v>308</v>
      </c>
      <c r="E3" s="11"/>
      <c r="F3" s="16" t="s">
        <v>8</v>
      </c>
      <c r="G3" s="6"/>
      <c r="H3" s="6"/>
      <c r="I3" s="3"/>
      <c r="J3" s="11"/>
      <c r="K3" s="7"/>
      <c r="L3" s="7"/>
      <c r="M3" s="7"/>
      <c r="N3" s="13"/>
      <c r="O3" s="13"/>
      <c r="P3" s="13"/>
      <c r="Q3" s="13"/>
      <c r="R3" s="14"/>
      <c r="S3" s="7"/>
      <c r="T3" s="7"/>
      <c r="U3" s="7"/>
      <c r="V3" s="1"/>
      <c r="W3" s="1"/>
      <c r="X3" s="1"/>
      <c r="Y3" s="1"/>
      <c r="Z3" s="1"/>
    </row>
    <row r="4" ht="16.5" customHeight="1">
      <c r="A4" s="1"/>
      <c r="B4" s="10" t="s">
        <v>9</v>
      </c>
      <c r="C4" s="3"/>
      <c r="D4" s="4" t="s">
        <v>306</v>
      </c>
      <c r="E4" s="11"/>
      <c r="F4" s="17" t="s">
        <v>11</v>
      </c>
      <c r="G4" s="6"/>
      <c r="H4" s="6"/>
      <c r="I4" s="3"/>
      <c r="J4" s="11"/>
      <c r="K4" s="1"/>
      <c r="L4" s="1"/>
      <c r="M4" s="1"/>
      <c r="N4" s="13"/>
      <c r="O4" s="13"/>
      <c r="P4" s="13"/>
      <c r="Q4" s="13"/>
      <c r="R4" s="14"/>
      <c r="S4" s="7"/>
      <c r="T4" s="7"/>
      <c r="U4" s="7"/>
      <c r="V4" s="1"/>
      <c r="W4" s="1"/>
      <c r="X4" s="1"/>
      <c r="Y4" s="1"/>
      <c r="Z4" s="1"/>
    </row>
    <row r="5" ht="14.25" customHeight="1">
      <c r="A5" s="1"/>
      <c r="B5" s="18" t="s">
        <v>12</v>
      </c>
      <c r="C5" s="3"/>
      <c r="D5" s="4">
        <v>4.0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6.5" customHeight="1">
      <c r="A6" s="1"/>
      <c r="B6" s="19" t="s">
        <v>13</v>
      </c>
      <c r="C6" s="3"/>
      <c r="D6" s="20" t="s">
        <v>14</v>
      </c>
      <c r="E6" s="21"/>
      <c r="F6" s="21"/>
      <c r="G6" s="21"/>
      <c r="H6" s="21"/>
      <c r="I6" s="21"/>
      <c r="J6" s="22"/>
      <c r="K6" s="22"/>
      <c r="L6" s="22"/>
      <c r="M6" s="22" t="str">
        <f>IFERROR(SUM(M1:M5)/COUNT(M1:M5),"")</f>
        <v/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4.5" customHeight="1">
      <c r="A7" s="1"/>
      <c r="B7" s="23"/>
      <c r="C7" s="23"/>
      <c r="D7" s="24"/>
      <c r="E7" s="25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1"/>
      <c r="W7" s="1"/>
      <c r="X7" s="1"/>
      <c r="Y7" s="1"/>
      <c r="Z7" s="1"/>
    </row>
    <row r="8" ht="15.0" customHeight="1">
      <c r="A8" s="1"/>
      <c r="B8" s="26" t="s">
        <v>15</v>
      </c>
      <c r="C8" s="6"/>
      <c r="D8" s="3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4.25" customHeight="1">
      <c r="A9" s="1"/>
      <c r="B9" s="10"/>
      <c r="C9" s="3"/>
      <c r="D9" s="27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4.25" customHeight="1">
      <c r="A10" s="1"/>
      <c r="B10" s="10"/>
      <c r="C10" s="3"/>
      <c r="D10" s="27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4.25" customHeight="1">
      <c r="A11" s="1"/>
      <c r="B11" s="10"/>
      <c r="C11" s="3"/>
      <c r="D11" s="27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3.0" customHeight="1">
      <c r="A12" s="1"/>
      <c r="B12" s="23"/>
      <c r="C12" s="23"/>
      <c r="D12" s="24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4.25" hidden="1" customHeight="1">
      <c r="A13" s="28"/>
      <c r="B13" s="28"/>
      <c r="C13" s="23"/>
      <c r="D13" s="24"/>
      <c r="E13" s="23"/>
      <c r="F13" s="29"/>
      <c r="G13" s="30"/>
      <c r="H13" s="3"/>
      <c r="I13" s="30"/>
      <c r="J13" s="3"/>
      <c r="K13" s="31"/>
      <c r="L13" s="31"/>
      <c r="M13" s="31"/>
      <c r="N13" s="31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ht="33.0" customHeight="1">
      <c r="A14" s="1"/>
      <c r="B14" s="32" t="s">
        <v>16</v>
      </c>
      <c r="C14" s="6"/>
      <c r="D14" s="3"/>
      <c r="E14" s="33"/>
      <c r="F14" s="34"/>
      <c r="G14" s="34"/>
      <c r="H14" s="34"/>
      <c r="I14" s="34"/>
      <c r="J14" s="34"/>
      <c r="K14" s="31"/>
      <c r="L14" s="31"/>
      <c r="M14" s="31"/>
      <c r="N14" s="3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57.0" customHeight="1">
      <c r="A15" s="35"/>
      <c r="B15" s="32" t="s">
        <v>17</v>
      </c>
      <c r="C15" s="6"/>
      <c r="D15" s="3"/>
      <c r="E15" s="35"/>
      <c r="F15" s="36"/>
      <c r="G15" s="37"/>
      <c r="H15" s="38"/>
      <c r="I15" s="39"/>
      <c r="J15" s="39"/>
      <c r="K15" s="40"/>
      <c r="L15" s="40"/>
      <c r="M15" s="40"/>
      <c r="N15" s="40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ht="72.0" customHeight="1">
      <c r="A16" s="41"/>
      <c r="B16" s="32" t="s">
        <v>18</v>
      </c>
      <c r="C16" s="6"/>
      <c r="D16" s="3"/>
      <c r="E16" s="42" t="s">
        <v>19</v>
      </c>
      <c r="F16" s="43"/>
      <c r="G16" s="43"/>
      <c r="H16" s="43"/>
      <c r="I16" s="43"/>
      <c r="J16" s="43"/>
      <c r="K16" s="44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ht="14.25" customHeight="1">
      <c r="A17" s="41"/>
      <c r="B17" s="45" t="s">
        <v>20</v>
      </c>
      <c r="C17" s="6"/>
      <c r="D17" s="3"/>
      <c r="E17" s="46" t="s">
        <v>21</v>
      </c>
      <c r="F17" s="47"/>
      <c r="G17" s="47"/>
      <c r="H17" s="48"/>
      <c r="I17" s="49" t="s">
        <v>22</v>
      </c>
      <c r="J17" s="50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ht="49.5" customHeight="1">
      <c r="A18" s="41" t="s">
        <v>23</v>
      </c>
      <c r="B18" s="51"/>
      <c r="C18" s="52" t="s">
        <v>24</v>
      </c>
      <c r="D18" s="53" t="s">
        <v>25</v>
      </c>
      <c r="E18" s="169" t="s">
        <v>26</v>
      </c>
      <c r="F18" s="169" t="s">
        <v>27</v>
      </c>
      <c r="G18" s="169" t="s">
        <v>28</v>
      </c>
      <c r="H18" s="169" t="s">
        <v>29</v>
      </c>
      <c r="I18" s="35">
        <v>65.0</v>
      </c>
      <c r="J18" s="35" t="s">
        <v>214</v>
      </c>
      <c r="K18" s="35" t="s">
        <v>30</v>
      </c>
      <c r="L18" s="35" t="s">
        <v>31</v>
      </c>
      <c r="M18" s="35" t="s">
        <v>32</v>
      </c>
      <c r="N18" s="35" t="s">
        <v>33</v>
      </c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ht="17.25" customHeight="1">
      <c r="A19" s="78">
        <v>1.0</v>
      </c>
      <c r="B19" s="57"/>
      <c r="C19" s="196" t="s">
        <v>34</v>
      </c>
      <c r="D19" s="127" t="s">
        <v>35</v>
      </c>
      <c r="E19" s="59" t="s">
        <v>36</v>
      </c>
      <c r="F19" s="59" t="s">
        <v>36</v>
      </c>
      <c r="G19" s="59" t="s">
        <v>36</v>
      </c>
      <c r="H19" s="59" t="s">
        <v>37</v>
      </c>
      <c r="I19" s="59">
        <v>36.0</v>
      </c>
      <c r="J19" s="59">
        <f t="shared" ref="J19:J52" si="1">(I19/65)*100</f>
        <v>55.38461538</v>
      </c>
      <c r="K19" s="59" t="str">
        <f t="shared" ref="K19:K52" si="2">IF(J19&lt;=0,"",IF((J19&gt;=60),"Y","N"))</f>
        <v>N</v>
      </c>
      <c r="L19" s="61">
        <f>(E57+F57+G57+H57)/4</f>
        <v>1.75</v>
      </c>
      <c r="M19" s="61">
        <f>K57</f>
        <v>2</v>
      </c>
      <c r="N19" s="62">
        <f>(L19*0.2+M19*0.8)</f>
        <v>1.95</v>
      </c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ht="15.0" customHeight="1">
      <c r="A20" s="78">
        <v>2.0</v>
      </c>
      <c r="B20" s="57"/>
      <c r="C20" s="196" t="s">
        <v>256</v>
      </c>
      <c r="D20" s="127" t="s">
        <v>39</v>
      </c>
      <c r="E20" s="59" t="s">
        <v>36</v>
      </c>
      <c r="F20" s="59" t="s">
        <v>37</v>
      </c>
      <c r="G20" s="59" t="s">
        <v>36</v>
      </c>
      <c r="H20" s="59" t="s">
        <v>36</v>
      </c>
      <c r="I20" s="59">
        <v>42.0</v>
      </c>
      <c r="J20" s="59">
        <f t="shared" si="1"/>
        <v>64.61538462</v>
      </c>
      <c r="K20" s="59" t="str">
        <f t="shared" si="2"/>
        <v>Y</v>
      </c>
      <c r="L20" s="65"/>
      <c r="M20" s="65"/>
      <c r="N20" s="66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ht="17.25" customHeight="1">
      <c r="A21" s="78">
        <v>3.0</v>
      </c>
      <c r="B21" s="57"/>
      <c r="C21" s="196" t="s">
        <v>257</v>
      </c>
      <c r="D21" s="127" t="s">
        <v>41</v>
      </c>
      <c r="E21" s="59" t="s">
        <v>36</v>
      </c>
      <c r="F21" s="59" t="s">
        <v>36</v>
      </c>
      <c r="G21" s="59" t="s">
        <v>36</v>
      </c>
      <c r="H21" s="59" t="s">
        <v>36</v>
      </c>
      <c r="I21" s="59">
        <v>29.0</v>
      </c>
      <c r="J21" s="59">
        <f t="shared" si="1"/>
        <v>44.61538462</v>
      </c>
      <c r="K21" s="59" t="str">
        <f t="shared" si="2"/>
        <v>N</v>
      </c>
      <c r="L21" s="65"/>
      <c r="M21" s="65"/>
      <c r="N21" s="66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</row>
    <row r="22" ht="13.5" customHeight="1">
      <c r="A22" s="78">
        <v>4.0</v>
      </c>
      <c r="B22" s="57"/>
      <c r="C22" s="196" t="s">
        <v>258</v>
      </c>
      <c r="D22" s="127" t="s">
        <v>43</v>
      </c>
      <c r="E22" s="59" t="s">
        <v>37</v>
      </c>
      <c r="F22" s="59" t="s">
        <v>37</v>
      </c>
      <c r="G22" s="59" t="s">
        <v>37</v>
      </c>
      <c r="H22" s="59" t="s">
        <v>36</v>
      </c>
      <c r="I22" s="59">
        <v>49.0</v>
      </c>
      <c r="J22" s="59">
        <f t="shared" si="1"/>
        <v>75.38461538</v>
      </c>
      <c r="K22" s="59" t="str">
        <f t="shared" si="2"/>
        <v>Y</v>
      </c>
      <c r="L22" s="65"/>
      <c r="M22" s="65"/>
      <c r="N22" s="66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ht="13.5" customHeight="1">
      <c r="A23" s="78">
        <v>5.0</v>
      </c>
      <c r="B23" s="57"/>
      <c r="C23" s="196" t="s">
        <v>259</v>
      </c>
      <c r="D23" s="127" t="s">
        <v>45</v>
      </c>
      <c r="E23" s="59" t="s">
        <v>36</v>
      </c>
      <c r="F23" s="59" t="s">
        <v>37</v>
      </c>
      <c r="G23" s="59" t="s">
        <v>36</v>
      </c>
      <c r="H23" s="59" t="s">
        <v>37</v>
      </c>
      <c r="I23" s="40">
        <v>45.0</v>
      </c>
      <c r="J23" s="59">
        <f t="shared" si="1"/>
        <v>69.23076923</v>
      </c>
      <c r="K23" s="59" t="str">
        <f t="shared" si="2"/>
        <v>Y</v>
      </c>
      <c r="L23" s="65"/>
      <c r="M23" s="65"/>
      <c r="N23" s="66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3.5" customHeight="1">
      <c r="A24" s="78">
        <v>6.0</v>
      </c>
      <c r="B24" s="57"/>
      <c r="C24" s="196" t="s">
        <v>260</v>
      </c>
      <c r="D24" s="127" t="s">
        <v>47</v>
      </c>
      <c r="E24" s="59" t="s">
        <v>37</v>
      </c>
      <c r="F24" s="59" t="s">
        <v>37</v>
      </c>
      <c r="G24" s="59" t="s">
        <v>36</v>
      </c>
      <c r="H24" s="59" t="s">
        <v>36</v>
      </c>
      <c r="I24" s="40">
        <v>36.0</v>
      </c>
      <c r="J24" s="59">
        <f t="shared" si="1"/>
        <v>55.38461538</v>
      </c>
      <c r="K24" s="59" t="str">
        <f t="shared" si="2"/>
        <v>N</v>
      </c>
      <c r="L24" s="65"/>
      <c r="M24" s="65"/>
      <c r="N24" s="66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3.5" customHeight="1">
      <c r="A25" s="78">
        <v>7.0</v>
      </c>
      <c r="B25" s="57"/>
      <c r="C25" s="196" t="s">
        <v>261</v>
      </c>
      <c r="D25" s="127" t="s">
        <v>49</v>
      </c>
      <c r="E25" s="59" t="s">
        <v>36</v>
      </c>
      <c r="F25" s="59" t="s">
        <v>36</v>
      </c>
      <c r="G25" s="59" t="s">
        <v>36</v>
      </c>
      <c r="H25" s="59" t="s">
        <v>36</v>
      </c>
      <c r="I25" s="40">
        <v>38.0</v>
      </c>
      <c r="J25" s="59">
        <f t="shared" si="1"/>
        <v>58.46153846</v>
      </c>
      <c r="K25" s="59" t="str">
        <f t="shared" si="2"/>
        <v>N</v>
      </c>
      <c r="L25" s="65"/>
      <c r="M25" s="65"/>
      <c r="N25" s="66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3.5" customHeight="1">
      <c r="A26" s="78">
        <v>8.0</v>
      </c>
      <c r="B26" s="57"/>
      <c r="C26" s="196" t="s">
        <v>262</v>
      </c>
      <c r="D26" s="127" t="s">
        <v>51</v>
      </c>
      <c r="E26" s="59" t="s">
        <v>37</v>
      </c>
      <c r="F26" s="59" t="s">
        <v>37</v>
      </c>
      <c r="G26" s="59" t="s">
        <v>36</v>
      </c>
      <c r="H26" s="59" t="s">
        <v>293</v>
      </c>
      <c r="I26" s="40">
        <v>50.0</v>
      </c>
      <c r="J26" s="59">
        <f t="shared" si="1"/>
        <v>76.92307692</v>
      </c>
      <c r="K26" s="59" t="str">
        <f t="shared" si="2"/>
        <v>Y</v>
      </c>
      <c r="L26" s="65"/>
      <c r="M26" s="65"/>
      <c r="N26" s="66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3.5" customHeight="1">
      <c r="A27" s="78">
        <v>9.0</v>
      </c>
      <c r="B27" s="57"/>
      <c r="C27" s="196" t="s">
        <v>263</v>
      </c>
      <c r="D27" s="127" t="s">
        <v>53</v>
      </c>
      <c r="E27" s="59" t="s">
        <v>36</v>
      </c>
      <c r="F27" s="59" t="s">
        <v>37</v>
      </c>
      <c r="G27" s="59" t="s">
        <v>36</v>
      </c>
      <c r="H27" s="59" t="s">
        <v>37</v>
      </c>
      <c r="I27" s="40">
        <v>28.0</v>
      </c>
      <c r="J27" s="59">
        <f t="shared" si="1"/>
        <v>43.07692308</v>
      </c>
      <c r="K27" s="59" t="str">
        <f t="shared" si="2"/>
        <v>N</v>
      </c>
      <c r="L27" s="65"/>
      <c r="M27" s="65"/>
      <c r="N27" s="66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3.5" customHeight="1">
      <c r="A28" s="78">
        <v>10.0</v>
      </c>
      <c r="B28" s="57"/>
      <c r="C28" s="196" t="s">
        <v>264</v>
      </c>
      <c r="D28" s="127" t="s">
        <v>55</v>
      </c>
      <c r="E28" s="59" t="s">
        <v>37</v>
      </c>
      <c r="F28" s="59" t="s">
        <v>37</v>
      </c>
      <c r="G28" s="59" t="s">
        <v>36</v>
      </c>
      <c r="H28" s="59" t="s">
        <v>36</v>
      </c>
      <c r="I28" s="40">
        <v>50.0</v>
      </c>
      <c r="J28" s="59">
        <f t="shared" si="1"/>
        <v>76.92307692</v>
      </c>
      <c r="K28" s="59" t="str">
        <f t="shared" si="2"/>
        <v>Y</v>
      </c>
      <c r="L28" s="65"/>
      <c r="M28" s="65"/>
      <c r="N28" s="66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3.5" customHeight="1">
      <c r="A29" s="78">
        <v>11.0</v>
      </c>
      <c r="B29" s="57"/>
      <c r="C29" s="196" t="s">
        <v>265</v>
      </c>
      <c r="D29" s="127" t="s">
        <v>57</v>
      </c>
      <c r="E29" s="59" t="s">
        <v>36</v>
      </c>
      <c r="F29" s="59" t="s">
        <v>36</v>
      </c>
      <c r="G29" s="59" t="s">
        <v>37</v>
      </c>
      <c r="H29" s="59" t="s">
        <v>36</v>
      </c>
      <c r="I29" s="40">
        <v>51.0</v>
      </c>
      <c r="J29" s="59">
        <f t="shared" si="1"/>
        <v>78.46153846</v>
      </c>
      <c r="K29" s="59" t="str">
        <f t="shared" si="2"/>
        <v>Y</v>
      </c>
      <c r="L29" s="65"/>
      <c r="M29" s="65"/>
      <c r="N29" s="66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3.5" customHeight="1">
      <c r="A30" s="78">
        <v>12.0</v>
      </c>
      <c r="B30" s="57"/>
      <c r="C30" s="196" t="s">
        <v>266</v>
      </c>
      <c r="D30" s="127" t="s">
        <v>59</v>
      </c>
      <c r="E30" s="59" t="s">
        <v>37</v>
      </c>
      <c r="F30" s="59" t="s">
        <v>37</v>
      </c>
      <c r="G30" s="59" t="s">
        <v>36</v>
      </c>
      <c r="H30" s="59" t="s">
        <v>36</v>
      </c>
      <c r="I30" s="40">
        <v>46.0</v>
      </c>
      <c r="J30" s="59">
        <f t="shared" si="1"/>
        <v>70.76923077</v>
      </c>
      <c r="K30" s="59" t="str">
        <f t="shared" si="2"/>
        <v>Y</v>
      </c>
      <c r="L30" s="65"/>
      <c r="M30" s="65"/>
      <c r="N30" s="66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3.5" customHeight="1">
      <c r="A31" s="78">
        <v>13.0</v>
      </c>
      <c r="B31" s="57"/>
      <c r="C31" s="196" t="s">
        <v>267</v>
      </c>
      <c r="D31" s="127" t="s">
        <v>61</v>
      </c>
      <c r="E31" s="59" t="s">
        <v>36</v>
      </c>
      <c r="F31" s="59" t="s">
        <v>36</v>
      </c>
      <c r="G31" s="59" t="s">
        <v>36</v>
      </c>
      <c r="H31" s="59" t="s">
        <v>37</v>
      </c>
      <c r="I31" s="40">
        <v>52.0</v>
      </c>
      <c r="J31" s="59">
        <f t="shared" si="1"/>
        <v>80</v>
      </c>
      <c r="K31" s="59" t="str">
        <f t="shared" si="2"/>
        <v>Y</v>
      </c>
      <c r="L31" s="65"/>
      <c r="M31" s="65"/>
      <c r="N31" s="66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3.5" customHeight="1">
      <c r="A32" s="78">
        <v>14.0</v>
      </c>
      <c r="B32" s="57"/>
      <c r="C32" s="196" t="s">
        <v>268</v>
      </c>
      <c r="D32" s="127" t="s">
        <v>63</v>
      </c>
      <c r="E32" s="59" t="s">
        <v>36</v>
      </c>
      <c r="F32" s="59" t="s">
        <v>37</v>
      </c>
      <c r="G32" s="59" t="s">
        <v>36</v>
      </c>
      <c r="H32" s="59" t="s">
        <v>36</v>
      </c>
      <c r="I32" s="40">
        <v>49.0</v>
      </c>
      <c r="J32" s="59">
        <f t="shared" si="1"/>
        <v>75.38461538</v>
      </c>
      <c r="K32" s="59" t="str">
        <f t="shared" si="2"/>
        <v>Y</v>
      </c>
      <c r="L32" s="65"/>
      <c r="M32" s="65"/>
      <c r="N32" s="66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3.5" customHeight="1">
      <c r="A33" s="78">
        <v>15.0</v>
      </c>
      <c r="B33" s="57"/>
      <c r="C33" s="196" t="s">
        <v>269</v>
      </c>
      <c r="D33" s="127" t="s">
        <v>65</v>
      </c>
      <c r="E33" s="59" t="s">
        <v>36</v>
      </c>
      <c r="F33" s="59" t="s">
        <v>36</v>
      </c>
      <c r="G33" s="59" t="s">
        <v>37</v>
      </c>
      <c r="H33" s="59" t="s">
        <v>36</v>
      </c>
      <c r="I33" s="40">
        <v>47.0</v>
      </c>
      <c r="J33" s="59">
        <f t="shared" si="1"/>
        <v>72.30769231</v>
      </c>
      <c r="K33" s="59" t="str">
        <f t="shared" si="2"/>
        <v>Y</v>
      </c>
      <c r="L33" s="65"/>
      <c r="M33" s="65"/>
      <c r="N33" s="66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3.5" customHeight="1">
      <c r="A34" s="78">
        <v>16.0</v>
      </c>
      <c r="B34" s="57"/>
      <c r="C34" s="196" t="s">
        <v>270</v>
      </c>
      <c r="D34" s="127" t="s">
        <v>67</v>
      </c>
      <c r="E34" s="59" t="s">
        <v>37</v>
      </c>
      <c r="F34" s="59" t="s">
        <v>37</v>
      </c>
      <c r="G34" s="59" t="s">
        <v>36</v>
      </c>
      <c r="H34" s="59" t="s">
        <v>36</v>
      </c>
      <c r="I34" s="40">
        <v>48.0</v>
      </c>
      <c r="J34" s="59">
        <f t="shared" si="1"/>
        <v>73.84615385</v>
      </c>
      <c r="K34" s="59" t="str">
        <f t="shared" si="2"/>
        <v>Y</v>
      </c>
      <c r="L34" s="65"/>
      <c r="M34" s="65"/>
      <c r="N34" s="66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3.5" customHeight="1">
      <c r="A35" s="78">
        <v>17.0</v>
      </c>
      <c r="B35" s="57"/>
      <c r="C35" s="196" t="s">
        <v>271</v>
      </c>
      <c r="D35" s="127" t="s">
        <v>69</v>
      </c>
      <c r="E35" s="59" t="s">
        <v>36</v>
      </c>
      <c r="F35" s="59" t="s">
        <v>37</v>
      </c>
      <c r="G35" s="59" t="s">
        <v>37</v>
      </c>
      <c r="H35" s="59" t="s">
        <v>36</v>
      </c>
      <c r="I35" s="40">
        <v>40.0</v>
      </c>
      <c r="J35" s="59">
        <f t="shared" si="1"/>
        <v>61.53846154</v>
      </c>
      <c r="K35" s="59" t="str">
        <f t="shared" si="2"/>
        <v>Y</v>
      </c>
      <c r="L35" s="65"/>
      <c r="M35" s="65"/>
      <c r="N35" s="66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3.5" customHeight="1">
      <c r="A36" s="78">
        <v>18.0</v>
      </c>
      <c r="B36" s="57"/>
      <c r="C36" s="196" t="s">
        <v>272</v>
      </c>
      <c r="D36" s="127" t="s">
        <v>71</v>
      </c>
      <c r="E36" s="59" t="s">
        <v>37</v>
      </c>
      <c r="F36" s="59" t="s">
        <v>36</v>
      </c>
      <c r="G36" s="59" t="s">
        <v>37</v>
      </c>
      <c r="H36" s="59" t="s">
        <v>36</v>
      </c>
      <c r="I36" s="40">
        <v>42.0</v>
      </c>
      <c r="J36" s="59">
        <f t="shared" si="1"/>
        <v>64.61538462</v>
      </c>
      <c r="K36" s="59" t="str">
        <f t="shared" si="2"/>
        <v>Y</v>
      </c>
      <c r="L36" s="65"/>
      <c r="M36" s="65"/>
      <c r="N36" s="66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3.5" customHeight="1">
      <c r="A37" s="78">
        <v>19.0</v>
      </c>
      <c r="B37" s="57"/>
      <c r="C37" s="196" t="s">
        <v>273</v>
      </c>
      <c r="D37" s="127" t="s">
        <v>73</v>
      </c>
      <c r="E37" s="59" t="s">
        <v>36</v>
      </c>
      <c r="F37" s="59" t="s">
        <v>37</v>
      </c>
      <c r="G37" s="59" t="s">
        <v>36</v>
      </c>
      <c r="H37" s="59" t="s">
        <v>36</v>
      </c>
      <c r="I37" s="40">
        <v>43.0</v>
      </c>
      <c r="J37" s="59">
        <f t="shared" si="1"/>
        <v>66.15384615</v>
      </c>
      <c r="K37" s="59" t="str">
        <f t="shared" si="2"/>
        <v>Y</v>
      </c>
      <c r="L37" s="65"/>
      <c r="M37" s="65"/>
      <c r="N37" s="66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78">
        <v>20.0</v>
      </c>
      <c r="B38" s="57"/>
      <c r="C38" s="196" t="s">
        <v>274</v>
      </c>
      <c r="D38" s="127" t="s">
        <v>75</v>
      </c>
      <c r="E38" s="59" t="s">
        <v>37</v>
      </c>
      <c r="F38" s="59" t="s">
        <v>37</v>
      </c>
      <c r="G38" s="59" t="s">
        <v>36</v>
      </c>
      <c r="H38" s="59" t="s">
        <v>37</v>
      </c>
      <c r="I38" s="40">
        <v>46.0</v>
      </c>
      <c r="J38" s="59">
        <f t="shared" si="1"/>
        <v>70.76923077</v>
      </c>
      <c r="K38" s="59" t="str">
        <f t="shared" si="2"/>
        <v>Y</v>
      </c>
      <c r="L38" s="65"/>
      <c r="M38" s="65"/>
      <c r="N38" s="66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3.5" customHeight="1">
      <c r="A39" s="78">
        <v>21.0</v>
      </c>
      <c r="B39" s="57"/>
      <c r="C39" s="196" t="s">
        <v>275</v>
      </c>
      <c r="D39" s="127" t="s">
        <v>77</v>
      </c>
      <c r="E39" s="59" t="s">
        <v>36</v>
      </c>
      <c r="F39" s="59" t="s">
        <v>37</v>
      </c>
      <c r="G39" s="59" t="s">
        <v>36</v>
      </c>
      <c r="H39" s="59" t="s">
        <v>36</v>
      </c>
      <c r="I39" s="40">
        <v>45.0</v>
      </c>
      <c r="J39" s="59">
        <f t="shared" si="1"/>
        <v>69.23076923</v>
      </c>
      <c r="K39" s="59" t="str">
        <f t="shared" si="2"/>
        <v>Y</v>
      </c>
      <c r="L39" s="65"/>
      <c r="M39" s="65"/>
      <c r="N39" s="66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3.5" customHeight="1">
      <c r="A40" s="78">
        <v>22.0</v>
      </c>
      <c r="B40" s="57"/>
      <c r="C40" s="196" t="s">
        <v>276</v>
      </c>
      <c r="D40" s="127" t="s">
        <v>79</v>
      </c>
      <c r="E40" s="59" t="s">
        <v>36</v>
      </c>
      <c r="F40" s="59" t="s">
        <v>37</v>
      </c>
      <c r="G40" s="59" t="s">
        <v>36</v>
      </c>
      <c r="H40" s="59" t="s">
        <v>36</v>
      </c>
      <c r="I40" s="40">
        <v>48.0</v>
      </c>
      <c r="J40" s="59">
        <f t="shared" si="1"/>
        <v>73.84615385</v>
      </c>
      <c r="K40" s="59" t="str">
        <f t="shared" si="2"/>
        <v>Y</v>
      </c>
      <c r="L40" s="65"/>
      <c r="M40" s="65"/>
      <c r="N40" s="66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3.5" customHeight="1">
      <c r="A41" s="78">
        <v>23.0</v>
      </c>
      <c r="B41" s="57"/>
      <c r="C41" s="196" t="s">
        <v>277</v>
      </c>
      <c r="D41" s="127" t="s">
        <v>81</v>
      </c>
      <c r="E41" s="59" t="s">
        <v>37</v>
      </c>
      <c r="F41" s="59" t="s">
        <v>36</v>
      </c>
      <c r="G41" s="59" t="s">
        <v>36</v>
      </c>
      <c r="H41" s="59" t="s">
        <v>36</v>
      </c>
      <c r="I41" s="40">
        <v>40.0</v>
      </c>
      <c r="J41" s="59">
        <f t="shared" si="1"/>
        <v>61.53846154</v>
      </c>
      <c r="K41" s="59" t="str">
        <f t="shared" si="2"/>
        <v>Y</v>
      </c>
      <c r="L41" s="65"/>
      <c r="M41" s="65"/>
      <c r="N41" s="66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3.5" customHeight="1">
      <c r="A42" s="78">
        <v>24.0</v>
      </c>
      <c r="B42" s="57"/>
      <c r="C42" s="196" t="s">
        <v>278</v>
      </c>
      <c r="D42" s="127" t="s">
        <v>83</v>
      </c>
      <c r="E42" s="59" t="s">
        <v>36</v>
      </c>
      <c r="F42" s="59" t="s">
        <v>37</v>
      </c>
      <c r="G42" s="59" t="s">
        <v>36</v>
      </c>
      <c r="H42" s="59" t="s">
        <v>36</v>
      </c>
      <c r="I42" s="40">
        <v>29.0</v>
      </c>
      <c r="J42" s="59">
        <f t="shared" si="1"/>
        <v>44.61538462</v>
      </c>
      <c r="K42" s="59" t="str">
        <f t="shared" si="2"/>
        <v>N</v>
      </c>
      <c r="L42" s="65"/>
      <c r="M42" s="65"/>
      <c r="N42" s="66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3.5" customHeight="1">
      <c r="A43" s="78">
        <v>25.0</v>
      </c>
      <c r="B43" s="57"/>
      <c r="C43" s="196" t="s">
        <v>279</v>
      </c>
      <c r="D43" s="127" t="s">
        <v>85</v>
      </c>
      <c r="E43" s="59" t="s">
        <v>36</v>
      </c>
      <c r="F43" s="59" t="s">
        <v>37</v>
      </c>
      <c r="G43" s="59" t="s">
        <v>36</v>
      </c>
      <c r="H43" s="59" t="s">
        <v>37</v>
      </c>
      <c r="I43" s="40">
        <v>34.0</v>
      </c>
      <c r="J43" s="59">
        <f t="shared" si="1"/>
        <v>52.30769231</v>
      </c>
      <c r="K43" s="59" t="str">
        <f t="shared" si="2"/>
        <v>N</v>
      </c>
      <c r="L43" s="65"/>
      <c r="M43" s="65"/>
      <c r="N43" s="66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3.5" customHeight="1">
      <c r="A44" s="78">
        <v>26.0</v>
      </c>
      <c r="B44" s="57"/>
      <c r="C44" s="196" t="s">
        <v>280</v>
      </c>
      <c r="D44" s="127" t="s">
        <v>87</v>
      </c>
      <c r="E44" s="59" t="s">
        <v>36</v>
      </c>
      <c r="F44" s="59" t="s">
        <v>37</v>
      </c>
      <c r="G44" s="59" t="s">
        <v>36</v>
      </c>
      <c r="H44" s="59" t="s">
        <v>37</v>
      </c>
      <c r="I44" s="40">
        <v>38.0</v>
      </c>
      <c r="J44" s="59">
        <f t="shared" si="1"/>
        <v>58.46153846</v>
      </c>
      <c r="K44" s="59" t="str">
        <f t="shared" si="2"/>
        <v>N</v>
      </c>
      <c r="L44" s="65"/>
      <c r="M44" s="65"/>
      <c r="N44" s="66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78">
        <v>27.0</v>
      </c>
      <c r="B45" s="57"/>
      <c r="C45" s="196" t="s">
        <v>281</v>
      </c>
      <c r="D45" s="127" t="s">
        <v>89</v>
      </c>
      <c r="E45" s="59" t="s">
        <v>36</v>
      </c>
      <c r="F45" s="59" t="s">
        <v>37</v>
      </c>
      <c r="G45" s="59" t="s">
        <v>36</v>
      </c>
      <c r="H45" s="59" t="s">
        <v>36</v>
      </c>
      <c r="I45" s="40">
        <v>32.0</v>
      </c>
      <c r="J45" s="59">
        <f t="shared" si="1"/>
        <v>49.23076923</v>
      </c>
      <c r="K45" s="59" t="str">
        <f t="shared" si="2"/>
        <v>N</v>
      </c>
      <c r="L45" s="65"/>
      <c r="M45" s="65"/>
      <c r="N45" s="66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78">
        <v>28.0</v>
      </c>
      <c r="B46" s="57"/>
      <c r="C46" s="196" t="s">
        <v>282</v>
      </c>
      <c r="D46" s="127" t="s">
        <v>91</v>
      </c>
      <c r="E46" s="59" t="s">
        <v>36</v>
      </c>
      <c r="F46" s="59" t="s">
        <v>36</v>
      </c>
      <c r="G46" s="59" t="s">
        <v>36</v>
      </c>
      <c r="H46" s="59" t="s">
        <v>37</v>
      </c>
      <c r="I46" s="40">
        <v>37.0</v>
      </c>
      <c r="J46" s="59">
        <f t="shared" si="1"/>
        <v>56.92307692</v>
      </c>
      <c r="K46" s="59" t="str">
        <f t="shared" si="2"/>
        <v>N</v>
      </c>
      <c r="L46" s="65"/>
      <c r="M46" s="65"/>
      <c r="N46" s="66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3.5" customHeight="1">
      <c r="A47" s="78">
        <v>29.0</v>
      </c>
      <c r="B47" s="57"/>
      <c r="C47" s="196" t="s">
        <v>283</v>
      </c>
      <c r="D47" s="127" t="s">
        <v>93</v>
      </c>
      <c r="E47" s="59" t="s">
        <v>36</v>
      </c>
      <c r="F47" s="59" t="s">
        <v>37</v>
      </c>
      <c r="G47" s="59" t="s">
        <v>36</v>
      </c>
      <c r="H47" s="59" t="s">
        <v>37</v>
      </c>
      <c r="I47" s="40">
        <v>39.0</v>
      </c>
      <c r="J47" s="59">
        <f t="shared" si="1"/>
        <v>60</v>
      </c>
      <c r="K47" s="59" t="str">
        <f t="shared" si="2"/>
        <v>Y</v>
      </c>
      <c r="L47" s="65"/>
      <c r="M47" s="65"/>
      <c r="N47" s="66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3.5" customHeight="1">
      <c r="A48" s="78">
        <v>30.0</v>
      </c>
      <c r="B48" s="57"/>
      <c r="C48" s="196" t="s">
        <v>284</v>
      </c>
      <c r="D48" s="127" t="s">
        <v>95</v>
      </c>
      <c r="E48" s="59" t="s">
        <v>36</v>
      </c>
      <c r="F48" s="59" t="s">
        <v>37</v>
      </c>
      <c r="G48" s="59" t="s">
        <v>36</v>
      </c>
      <c r="H48" s="59" t="s">
        <v>36</v>
      </c>
      <c r="I48" s="40">
        <v>47.0</v>
      </c>
      <c r="J48" s="59">
        <f t="shared" si="1"/>
        <v>72.30769231</v>
      </c>
      <c r="K48" s="59" t="str">
        <f t="shared" si="2"/>
        <v>Y</v>
      </c>
      <c r="L48" s="65"/>
      <c r="M48" s="65"/>
      <c r="N48" s="66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3.5" customHeight="1">
      <c r="A49" s="78">
        <v>31.0</v>
      </c>
      <c r="B49" s="57"/>
      <c r="C49" s="196" t="s">
        <v>285</v>
      </c>
      <c r="D49" s="127" t="s">
        <v>97</v>
      </c>
      <c r="E49" s="59" t="s">
        <v>36</v>
      </c>
      <c r="F49" s="59" t="s">
        <v>36</v>
      </c>
      <c r="G49" s="59" t="s">
        <v>37</v>
      </c>
      <c r="H49" s="59" t="s">
        <v>37</v>
      </c>
      <c r="I49" s="40">
        <v>49.0</v>
      </c>
      <c r="J49" s="59">
        <f t="shared" si="1"/>
        <v>75.38461538</v>
      </c>
      <c r="K49" s="59" t="str">
        <f t="shared" si="2"/>
        <v>Y</v>
      </c>
      <c r="L49" s="65"/>
      <c r="M49" s="65"/>
      <c r="N49" s="66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3.5" customHeight="1">
      <c r="A50" s="78">
        <v>32.0</v>
      </c>
      <c r="B50" s="57"/>
      <c r="C50" s="196" t="s">
        <v>286</v>
      </c>
      <c r="D50" s="127" t="s">
        <v>99</v>
      </c>
      <c r="E50" s="59" t="s">
        <v>36</v>
      </c>
      <c r="F50" s="59" t="s">
        <v>37</v>
      </c>
      <c r="G50" s="59" t="s">
        <v>36</v>
      </c>
      <c r="H50" s="59" t="s">
        <v>36</v>
      </c>
      <c r="I50" s="40">
        <v>42.0</v>
      </c>
      <c r="J50" s="59">
        <f t="shared" si="1"/>
        <v>64.61538462</v>
      </c>
      <c r="K50" s="59" t="str">
        <f t="shared" si="2"/>
        <v>Y</v>
      </c>
      <c r="L50" s="65"/>
      <c r="M50" s="65"/>
      <c r="N50" s="66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3.5" customHeight="1">
      <c r="A51" s="78">
        <v>33.0</v>
      </c>
      <c r="B51" s="57"/>
      <c r="C51" s="196" t="s">
        <v>287</v>
      </c>
      <c r="D51" s="127" t="s">
        <v>101</v>
      </c>
      <c r="E51" s="59" t="s">
        <v>36</v>
      </c>
      <c r="F51" s="59" t="s">
        <v>37</v>
      </c>
      <c r="G51" s="59" t="s">
        <v>36</v>
      </c>
      <c r="H51" s="59" t="s">
        <v>37</v>
      </c>
      <c r="I51" s="40">
        <v>48.0</v>
      </c>
      <c r="J51" s="59">
        <f t="shared" si="1"/>
        <v>73.84615385</v>
      </c>
      <c r="K51" s="59" t="str">
        <f t="shared" si="2"/>
        <v>Y</v>
      </c>
      <c r="L51" s="65"/>
      <c r="M51" s="65"/>
      <c r="N51" s="66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3.5" customHeight="1">
      <c r="A52" s="78">
        <v>34.0</v>
      </c>
      <c r="B52" s="57"/>
      <c r="C52" s="196" t="s">
        <v>288</v>
      </c>
      <c r="D52" s="127" t="s">
        <v>103</v>
      </c>
      <c r="E52" s="59" t="s">
        <v>36</v>
      </c>
      <c r="F52" s="59" t="s">
        <v>37</v>
      </c>
      <c r="G52" s="59" t="s">
        <v>37</v>
      </c>
      <c r="H52" s="59" t="s">
        <v>37</v>
      </c>
      <c r="I52" s="40">
        <v>43.0</v>
      </c>
      <c r="J52" s="59">
        <f t="shared" si="1"/>
        <v>66.15384615</v>
      </c>
      <c r="K52" s="59" t="str">
        <f t="shared" si="2"/>
        <v>Y</v>
      </c>
      <c r="L52" s="65"/>
      <c r="M52" s="65"/>
      <c r="N52" s="66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15.5" customHeight="1">
      <c r="A53" s="67" t="s">
        <v>104</v>
      </c>
      <c r="B53" s="3"/>
      <c r="C53" s="67">
        <f>COUNTA(A19:A52)</f>
        <v>34</v>
      </c>
      <c r="D53" s="170"/>
      <c r="E53" s="40">
        <f t="shared" ref="E53:H53" si="3">COUNTIF(E19:E52,"Y")</f>
        <v>25</v>
      </c>
      <c r="F53" s="40">
        <f t="shared" si="3"/>
        <v>10</v>
      </c>
      <c r="G53" s="40">
        <f t="shared" si="3"/>
        <v>27</v>
      </c>
      <c r="H53" s="40">
        <f t="shared" si="3"/>
        <v>21</v>
      </c>
      <c r="I53" s="40"/>
      <c r="J53" s="40"/>
      <c r="K53" s="40">
        <f>COUNTIF(K19:K52,"Y")</f>
        <v>24</v>
      </c>
      <c r="L53" s="65"/>
      <c r="M53" s="65"/>
      <c r="N53" s="66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87.75" customHeight="1">
      <c r="A54" s="171" t="s">
        <v>105</v>
      </c>
      <c r="B54" s="172"/>
      <c r="C54" s="67" t="str">
        <f>'[1]CC1-CO-Attainment-correct'!C34</f>
        <v>#REF!</v>
      </c>
      <c r="D54" s="173" t="s">
        <v>106</v>
      </c>
      <c r="E54" s="40" t="str">
        <f>(E53/C54)*100</f>
        <v>#REF!</v>
      </c>
      <c r="F54" s="40" t="str">
        <f>(F53/C54)*100</f>
        <v>#REF!</v>
      </c>
      <c r="G54" s="40" t="str">
        <f>(G53/C54)*100</f>
        <v>#REF!</v>
      </c>
      <c r="H54" s="40" t="str">
        <f>(H53/C54)*100</f>
        <v>#REF!</v>
      </c>
      <c r="I54" s="40"/>
      <c r="J54" s="40"/>
      <c r="K54" s="40" t="str">
        <f>(K53/C54)*100</f>
        <v>#REF!</v>
      </c>
      <c r="L54" s="65"/>
      <c r="M54" s="65"/>
      <c r="N54" s="66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39.75" customHeight="1">
      <c r="A55" s="78"/>
      <c r="B55" s="57"/>
      <c r="C55" s="57"/>
      <c r="D55" s="174"/>
      <c r="E55" s="176" t="str">
        <f t="shared" ref="E55:K55" si="4">IF(E54&lt;=0,"",IF((E54&gt;=60),"Attained","Not-Attained"))</f>
        <v>#REF!</v>
      </c>
      <c r="F55" s="176" t="str">
        <f t="shared" si="4"/>
        <v>#REF!</v>
      </c>
      <c r="G55" s="176" t="str">
        <f t="shared" si="4"/>
        <v>#REF!</v>
      </c>
      <c r="H55" s="176" t="str">
        <f t="shared" si="4"/>
        <v>#REF!</v>
      </c>
      <c r="I55" s="40" t="str">
        <f t="shared" si="4"/>
        <v/>
      </c>
      <c r="J55" s="40" t="str">
        <f t="shared" si="4"/>
        <v/>
      </c>
      <c r="K55" s="40" t="str">
        <f t="shared" si="4"/>
        <v>#REF!</v>
      </c>
      <c r="L55" s="65"/>
      <c r="M55" s="65"/>
      <c r="N55" s="66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0" customHeight="1">
      <c r="A56" s="78"/>
      <c r="B56" s="57"/>
      <c r="C56" s="57"/>
      <c r="D56" s="174"/>
      <c r="E56" s="40"/>
      <c r="F56" s="40"/>
      <c r="G56" s="40"/>
      <c r="H56" s="40"/>
      <c r="I56" s="40"/>
      <c r="J56" s="40"/>
      <c r="K56" s="40"/>
      <c r="L56" s="65"/>
      <c r="M56" s="65"/>
      <c r="N56" s="66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0" customHeight="1">
      <c r="A57" s="78"/>
      <c r="B57" s="57"/>
      <c r="C57" s="57"/>
      <c r="D57" s="174"/>
      <c r="E57" s="175">
        <v>3.0</v>
      </c>
      <c r="F57" s="175">
        <v>1.0</v>
      </c>
      <c r="G57" s="175">
        <v>1.0</v>
      </c>
      <c r="H57" s="175">
        <v>2.0</v>
      </c>
      <c r="I57" s="40"/>
      <c r="J57" s="40"/>
      <c r="K57" s="175">
        <v>2.0</v>
      </c>
      <c r="L57" s="76"/>
      <c r="M57" s="76"/>
      <c r="N57" s="77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0" customHeight="1">
      <c r="A58" s="78"/>
      <c r="B58" s="57"/>
      <c r="C58" s="57"/>
      <c r="D58" s="69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0" customHeight="1">
      <c r="A59" s="78"/>
      <c r="B59" s="57"/>
      <c r="C59" s="57"/>
      <c r="D59" s="69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0" customHeight="1">
      <c r="A60" s="78"/>
      <c r="B60" s="57"/>
      <c r="C60" s="57"/>
      <c r="D60" s="69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0" customHeight="1">
      <c r="A61" s="78"/>
      <c r="B61" s="57"/>
      <c r="C61" s="57"/>
      <c r="D61" s="69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0" customHeight="1">
      <c r="A62" s="78"/>
      <c r="B62" s="57"/>
      <c r="C62" s="57"/>
      <c r="D62" s="79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0" customHeight="1">
      <c r="A63" s="78"/>
      <c r="B63" s="57"/>
      <c r="C63" s="57"/>
      <c r="D63" s="69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0" customHeight="1">
      <c r="A64" s="78"/>
      <c r="B64" s="57"/>
      <c r="C64" s="57"/>
      <c r="D64" s="69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0" customHeight="1">
      <c r="A65" s="78"/>
      <c r="B65" s="57"/>
      <c r="C65" s="57"/>
      <c r="D65" s="69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3.5" customHeight="1">
      <c r="A66" s="78"/>
      <c r="B66" s="80"/>
      <c r="C66" s="80"/>
      <c r="D66" s="80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3.5" customHeight="1">
      <c r="A67" s="78"/>
      <c r="B67" s="80"/>
      <c r="C67" s="80"/>
      <c r="D67" s="80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3.5" customHeight="1">
      <c r="A68" s="78"/>
      <c r="B68" s="80"/>
      <c r="C68" s="80"/>
      <c r="D68" s="80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3.5" customHeight="1">
      <c r="A69" s="78"/>
      <c r="B69" s="80"/>
      <c r="C69" s="80"/>
      <c r="D69" s="80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3.5" customHeight="1">
      <c r="A70" s="78"/>
      <c r="B70" s="80"/>
      <c r="C70" s="80"/>
      <c r="D70" s="80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3.5" customHeight="1">
      <c r="A71" s="78"/>
      <c r="B71" s="80"/>
      <c r="C71" s="80"/>
      <c r="D71" s="80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3.5" customHeight="1">
      <c r="A72" s="78"/>
      <c r="B72" s="80"/>
      <c r="C72" s="80"/>
      <c r="D72" s="80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3.5" customHeight="1">
      <c r="A73" s="78"/>
      <c r="B73" s="80"/>
      <c r="C73" s="80"/>
      <c r="D73" s="80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3.5" customHeight="1">
      <c r="A74" s="78"/>
      <c r="B74" s="80"/>
      <c r="C74" s="80"/>
      <c r="D74" s="80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3.5" customHeight="1">
      <c r="A75" s="78"/>
      <c r="B75" s="80"/>
      <c r="C75" s="80"/>
      <c r="D75" s="80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3.5" customHeight="1">
      <c r="A76" s="78"/>
      <c r="B76" s="80"/>
      <c r="C76" s="80"/>
      <c r="D76" s="80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3.5" customHeight="1">
      <c r="A77" s="78"/>
      <c r="B77" s="80"/>
      <c r="C77" s="80"/>
      <c r="D77" s="80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3.5" customHeight="1">
      <c r="A78" s="78"/>
      <c r="B78" s="80"/>
      <c r="C78" s="80"/>
      <c r="D78" s="80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3.5" customHeight="1">
      <c r="A79" s="78"/>
      <c r="B79" s="80"/>
      <c r="C79" s="80"/>
      <c r="D79" s="80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3.5" customHeight="1">
      <c r="A80" s="78"/>
      <c r="B80" s="80"/>
      <c r="C80" s="80"/>
      <c r="D80" s="80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3.5" customHeight="1">
      <c r="A81" s="78"/>
      <c r="B81" s="80"/>
      <c r="C81" s="80"/>
      <c r="D81" s="80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3.5" customHeight="1">
      <c r="A82" s="78"/>
      <c r="B82" s="80"/>
      <c r="C82" s="80"/>
      <c r="D82" s="80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3.5" customHeight="1">
      <c r="A83" s="78"/>
      <c r="B83" s="80"/>
      <c r="C83" s="80"/>
      <c r="D83" s="80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3.5" customHeight="1">
      <c r="A84" s="78"/>
      <c r="B84" s="80"/>
      <c r="C84" s="80"/>
      <c r="D84" s="80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3.5" customHeight="1">
      <c r="A85" s="78"/>
      <c r="B85" s="80"/>
      <c r="C85" s="80"/>
      <c r="D85" s="80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3.5" customHeight="1">
      <c r="A86" s="78"/>
      <c r="B86" s="80"/>
      <c r="C86" s="80"/>
      <c r="D86" s="80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3.5" customHeight="1">
      <c r="A87" s="78"/>
      <c r="B87" s="80"/>
      <c r="C87" s="80"/>
      <c r="D87" s="80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3.5" customHeight="1">
      <c r="A88" s="78"/>
      <c r="B88" s="80"/>
      <c r="C88" s="80"/>
      <c r="D88" s="80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3.5" customHeight="1">
      <c r="A89" s="78"/>
      <c r="B89" s="80"/>
      <c r="C89" s="80"/>
      <c r="D89" s="80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3.5" customHeight="1">
      <c r="A90" s="78"/>
      <c r="B90" s="80"/>
      <c r="C90" s="80"/>
      <c r="D90" s="80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3.5" customHeight="1">
      <c r="A91" s="78"/>
      <c r="B91" s="80"/>
      <c r="C91" s="80"/>
      <c r="D91" s="80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3.5" customHeight="1">
      <c r="A92" s="78"/>
      <c r="B92" s="80"/>
      <c r="C92" s="80"/>
      <c r="D92" s="80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3.5" customHeight="1">
      <c r="A93" s="78"/>
      <c r="B93" s="80"/>
      <c r="C93" s="80"/>
      <c r="D93" s="80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3.5" customHeight="1">
      <c r="A94" s="78"/>
      <c r="B94" s="80"/>
      <c r="C94" s="80"/>
      <c r="D94" s="80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3.5" customHeight="1">
      <c r="A95" s="78"/>
      <c r="B95" s="80"/>
      <c r="C95" s="80"/>
      <c r="D95" s="80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3.5" customHeight="1">
      <c r="A96" s="78"/>
      <c r="B96" s="80"/>
      <c r="C96" s="80"/>
      <c r="D96" s="80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3.5" customHeight="1">
      <c r="A97" s="78"/>
      <c r="B97" s="80"/>
      <c r="C97" s="80"/>
      <c r="D97" s="80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3.5" customHeight="1">
      <c r="A98" s="78"/>
      <c r="B98" s="80"/>
      <c r="C98" s="80"/>
      <c r="D98" s="80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3.5" customHeight="1">
      <c r="A99" s="78"/>
      <c r="B99" s="80"/>
      <c r="C99" s="80"/>
      <c r="D99" s="80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3.5" customHeight="1">
      <c r="A100" s="78"/>
      <c r="B100" s="80"/>
      <c r="C100" s="80"/>
      <c r="D100" s="80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3.5" customHeight="1">
      <c r="A101" s="78"/>
      <c r="B101" s="80"/>
      <c r="C101" s="80"/>
      <c r="D101" s="80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3.5" customHeight="1">
      <c r="A102" s="78"/>
      <c r="B102" s="80"/>
      <c r="C102" s="80"/>
      <c r="D102" s="80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3.5" customHeight="1">
      <c r="A103" s="78"/>
      <c r="B103" s="80"/>
      <c r="C103" s="80"/>
      <c r="D103" s="80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3.5" customHeight="1">
      <c r="A104" s="78"/>
      <c r="B104" s="80"/>
      <c r="C104" s="80"/>
      <c r="D104" s="80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3.5" customHeight="1">
      <c r="A105" s="78"/>
      <c r="B105" s="80"/>
      <c r="C105" s="80"/>
      <c r="D105" s="80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3.5" customHeight="1">
      <c r="A106" s="78"/>
      <c r="B106" s="80"/>
      <c r="C106" s="80"/>
      <c r="D106" s="80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3.5" customHeight="1">
      <c r="A107" s="78"/>
      <c r="B107" s="80"/>
      <c r="C107" s="80"/>
      <c r="D107" s="80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3.5" customHeight="1">
      <c r="A108" s="78"/>
      <c r="B108" s="80"/>
      <c r="C108" s="80"/>
      <c r="D108" s="80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3.5" customHeight="1">
      <c r="A109" s="78"/>
      <c r="B109" s="80"/>
      <c r="C109" s="80"/>
      <c r="D109" s="80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3.5" customHeight="1">
      <c r="A110" s="78"/>
      <c r="B110" s="80"/>
      <c r="C110" s="80"/>
      <c r="D110" s="80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3.5" customHeight="1">
      <c r="A111" s="78"/>
      <c r="B111" s="80"/>
      <c r="C111" s="80"/>
      <c r="D111" s="80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0" customHeight="1">
      <c r="A112" s="78"/>
      <c r="B112" s="80"/>
      <c r="C112" s="80"/>
      <c r="D112" s="80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0" customHeight="1">
      <c r="A113" s="78"/>
      <c r="B113" s="80"/>
      <c r="C113" s="80"/>
      <c r="D113" s="80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0" customHeight="1">
      <c r="A114" s="78"/>
      <c r="B114" s="80"/>
      <c r="C114" s="80"/>
      <c r="D114" s="80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0" customHeight="1">
      <c r="A115" s="78"/>
      <c r="B115" s="80"/>
      <c r="C115" s="80"/>
      <c r="D115" s="80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0" customHeight="1">
      <c r="A116" s="78"/>
      <c r="B116" s="80"/>
      <c r="C116" s="80"/>
      <c r="D116" s="80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0" customHeight="1">
      <c r="A117" s="78"/>
      <c r="B117" s="80"/>
      <c r="C117" s="80"/>
      <c r="D117" s="80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0" customHeight="1">
      <c r="A118" s="78"/>
      <c r="B118" s="80"/>
      <c r="C118" s="80"/>
      <c r="D118" s="80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0" customHeight="1">
      <c r="A119" s="78"/>
      <c r="B119" s="80"/>
      <c r="C119" s="80"/>
      <c r="D119" s="80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0" customHeight="1">
      <c r="A120" s="78"/>
      <c r="B120" s="80"/>
      <c r="C120" s="80"/>
      <c r="D120" s="80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0" customHeight="1">
      <c r="A121" s="78"/>
      <c r="B121" s="80"/>
      <c r="C121" s="80"/>
      <c r="D121" s="80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0" customHeight="1">
      <c r="A122" s="78"/>
      <c r="B122" s="80"/>
      <c r="C122" s="80"/>
      <c r="D122" s="80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0" customHeight="1">
      <c r="A123" s="78"/>
      <c r="B123" s="80"/>
      <c r="C123" s="80"/>
      <c r="D123" s="80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0" customHeight="1">
      <c r="A124" s="78"/>
      <c r="B124" s="80"/>
      <c r="C124" s="80"/>
      <c r="D124" s="80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0" customHeight="1">
      <c r="A125" s="78"/>
      <c r="B125" s="80"/>
      <c r="C125" s="80"/>
      <c r="D125" s="80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0" customHeight="1">
      <c r="A126" s="78"/>
      <c r="B126" s="80"/>
      <c r="C126" s="80"/>
      <c r="D126" s="80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0" customHeight="1">
      <c r="A127" s="78"/>
      <c r="B127" s="80"/>
      <c r="C127" s="80"/>
      <c r="D127" s="80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0" customHeight="1">
      <c r="A128" s="78"/>
      <c r="B128" s="80"/>
      <c r="C128" s="80"/>
      <c r="D128" s="80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0" customHeight="1">
      <c r="A129" s="78"/>
      <c r="B129" s="80"/>
      <c r="C129" s="80"/>
      <c r="D129" s="80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3.5" customHeight="1">
      <c r="A130" s="78"/>
      <c r="B130" s="80"/>
      <c r="C130" s="80"/>
      <c r="D130" s="80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3.5" customHeight="1">
      <c r="A131" s="81"/>
      <c r="B131" s="82"/>
      <c r="C131" s="82"/>
      <c r="D131" s="83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3.5" customHeight="1">
      <c r="A132" s="81"/>
      <c r="B132" s="82"/>
      <c r="C132" s="82"/>
      <c r="D132" s="83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3.5" customHeight="1">
      <c r="A133" s="81"/>
      <c r="B133" s="82"/>
      <c r="C133" s="82"/>
      <c r="D133" s="83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3.5" customHeight="1">
      <c r="A134" s="81"/>
      <c r="B134" s="82"/>
      <c r="C134" s="82"/>
      <c r="D134" s="83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3.5" customHeight="1">
      <c r="A135" s="81"/>
      <c r="B135" s="82"/>
      <c r="C135" s="82"/>
      <c r="D135" s="83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3.5" customHeight="1">
      <c r="A136" s="81"/>
      <c r="B136" s="82"/>
      <c r="C136" s="82"/>
      <c r="D136" s="84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3.5" customHeight="1">
      <c r="A137" s="81"/>
      <c r="B137" s="82"/>
      <c r="C137" s="82"/>
      <c r="D137" s="83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3.5" customHeight="1">
      <c r="A138" s="81"/>
      <c r="B138" s="82"/>
      <c r="C138" s="82"/>
      <c r="D138" s="83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3.5" customHeight="1">
      <c r="A139" s="81"/>
      <c r="B139" s="82"/>
      <c r="C139" s="82"/>
      <c r="D139" s="84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3.5" customHeight="1">
      <c r="A140" s="81"/>
      <c r="B140" s="82"/>
      <c r="C140" s="82"/>
      <c r="D140" s="83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3.5" customHeight="1">
      <c r="A141" s="81"/>
      <c r="B141" s="82"/>
      <c r="C141" s="82"/>
      <c r="D141" s="84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3.5" customHeight="1">
      <c r="A142" s="81"/>
      <c r="B142" s="82"/>
      <c r="C142" s="82"/>
      <c r="D142" s="84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3.5" customHeight="1">
      <c r="A143" s="81"/>
      <c r="B143" s="85"/>
      <c r="C143" s="85"/>
      <c r="D143" s="86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3.5" customHeight="1">
      <c r="A144" s="81"/>
      <c r="B144" s="82"/>
      <c r="C144" s="82"/>
      <c r="D144" s="83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3.5" customHeight="1">
      <c r="A145" s="81"/>
      <c r="B145" s="82"/>
      <c r="C145" s="82"/>
      <c r="D145" s="83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3.5" customHeight="1">
      <c r="A146" s="81"/>
      <c r="B146" s="82"/>
      <c r="C146" s="82"/>
      <c r="D146" s="83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3.5" customHeight="1">
      <c r="A147" s="81"/>
      <c r="B147" s="82"/>
      <c r="C147" s="82"/>
      <c r="D147" s="83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3.5" customHeight="1">
      <c r="A148" s="81"/>
      <c r="B148" s="82"/>
      <c r="C148" s="82"/>
      <c r="D148" s="83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3.5" customHeight="1">
      <c r="A149" s="81"/>
      <c r="B149" s="82"/>
      <c r="C149" s="82"/>
      <c r="D149" s="83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3.5" customHeight="1">
      <c r="A150" s="81"/>
      <c r="B150" s="82"/>
      <c r="C150" s="82"/>
      <c r="D150" s="84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3.5" customHeight="1">
      <c r="A151" s="81"/>
      <c r="B151" s="82"/>
      <c r="C151" s="82"/>
      <c r="D151" s="83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3.5" customHeight="1">
      <c r="A152" s="81"/>
      <c r="B152" s="82"/>
      <c r="C152" s="82"/>
      <c r="D152" s="83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3.5" customHeight="1">
      <c r="A153" s="81"/>
      <c r="B153" s="82"/>
      <c r="C153" s="82"/>
      <c r="D153" s="83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3.5" customHeight="1">
      <c r="A154" s="81"/>
      <c r="B154" s="82"/>
      <c r="C154" s="82"/>
      <c r="D154" s="84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3.5" customHeight="1">
      <c r="A155" s="87"/>
      <c r="B155" s="88"/>
      <c r="C155" s="89"/>
      <c r="D155" s="90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3.5" customHeight="1">
      <c r="A156" s="87"/>
      <c r="B156" s="88"/>
      <c r="C156" s="89"/>
      <c r="D156" s="90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3.5" customHeight="1">
      <c r="A157" s="87"/>
      <c r="B157" s="88"/>
      <c r="C157" s="89"/>
      <c r="D157" s="90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3.5" customHeight="1">
      <c r="A158" s="87"/>
      <c r="B158" s="88"/>
      <c r="C158" s="89"/>
      <c r="D158" s="90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3.5" customHeight="1">
      <c r="A159" s="87"/>
      <c r="B159" s="88"/>
      <c r="C159" s="89"/>
      <c r="D159" s="90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3.5" customHeight="1">
      <c r="A160" s="87"/>
      <c r="B160" s="88"/>
      <c r="C160" s="89"/>
      <c r="D160" s="90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3.5" customHeight="1">
      <c r="A161" s="87"/>
      <c r="B161" s="88"/>
      <c r="C161" s="89"/>
      <c r="D161" s="90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3.5" customHeight="1">
      <c r="A162" s="87"/>
      <c r="B162" s="88"/>
      <c r="C162" s="89"/>
      <c r="D162" s="90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3.5" customHeight="1">
      <c r="A163" s="87"/>
      <c r="B163" s="88"/>
      <c r="C163" s="89"/>
      <c r="D163" s="90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3.5" customHeight="1">
      <c r="A164" s="87"/>
      <c r="B164" s="88"/>
      <c r="C164" s="89"/>
      <c r="D164" s="90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3.5" customHeight="1">
      <c r="A165" s="87"/>
      <c r="B165" s="88"/>
      <c r="C165" s="91"/>
      <c r="D165" s="92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3.5" customHeight="1">
      <c r="A166" s="87"/>
      <c r="B166" s="88"/>
      <c r="C166" s="91"/>
      <c r="D166" s="92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3.5" customHeight="1">
      <c r="A167" s="87"/>
      <c r="B167" s="88"/>
      <c r="C167" s="91"/>
      <c r="D167" s="92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3.5" customHeight="1">
      <c r="A168" s="87"/>
      <c r="B168" s="88"/>
      <c r="C168" s="91"/>
      <c r="D168" s="92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3.5" customHeight="1">
      <c r="A169" s="87">
        <v>146.0</v>
      </c>
      <c r="B169" s="88"/>
      <c r="C169" s="91"/>
      <c r="D169" s="92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3.5" customHeight="1">
      <c r="A170" s="87">
        <v>147.0</v>
      </c>
      <c r="B170" s="88"/>
      <c r="C170" s="91"/>
      <c r="D170" s="92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3.5" customHeight="1">
      <c r="A171" s="87">
        <v>148.0</v>
      </c>
      <c r="B171" s="88"/>
      <c r="C171" s="91"/>
      <c r="D171" s="92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3.5" customHeight="1">
      <c r="A172" s="87">
        <v>149.0</v>
      </c>
      <c r="B172" s="88"/>
      <c r="C172" s="91"/>
      <c r="D172" s="92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3.5" customHeight="1">
      <c r="A173" s="87">
        <v>150.0</v>
      </c>
      <c r="B173" s="88"/>
      <c r="C173" s="91"/>
      <c r="D173" s="92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3.5" customHeight="1">
      <c r="A174" s="87">
        <v>151.0</v>
      </c>
      <c r="B174" s="93"/>
      <c r="C174" s="91"/>
      <c r="D174" s="92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3.5" customHeight="1">
      <c r="A175" s="87">
        <v>152.0</v>
      </c>
      <c r="B175" s="88"/>
      <c r="C175" s="91"/>
      <c r="D175" s="92"/>
      <c r="E175" s="33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6.5" customHeight="1">
      <c r="A176" s="87">
        <v>153.0</v>
      </c>
      <c r="B176" s="88"/>
      <c r="C176" s="91"/>
      <c r="D176" s="92"/>
      <c r="E176" s="33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80.25" customHeight="1">
      <c r="A177" s="94"/>
      <c r="B177" s="95" t="s">
        <v>104</v>
      </c>
      <c r="C177" s="75"/>
      <c r="D177" s="67">
        <f>COUNTA(D19:D176)</f>
        <v>35</v>
      </c>
      <c r="E177" s="96" t="s">
        <v>107</v>
      </c>
      <c r="F177" s="97" t="str">
        <f>COUNTIF(#REF!,"3")</f>
        <v>#REF!</v>
      </c>
      <c r="G177" s="97" t="s">
        <v>108</v>
      </c>
      <c r="H177" s="96" t="str">
        <f>COUNTIF(#REF!,"2")</f>
        <v>#REF!</v>
      </c>
      <c r="I177" s="97" t="s">
        <v>109</v>
      </c>
      <c r="J177" s="96" t="str">
        <f>COUNTIF(#REF!,"1")</f>
        <v>#REF!</v>
      </c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</row>
    <row r="178" ht="75.75" customHeight="1">
      <c r="A178" s="98"/>
      <c r="B178" s="67" t="s">
        <v>105</v>
      </c>
      <c r="C178" s="3"/>
      <c r="D178" s="67" t="str">
        <f>COUNTIF(#REF!,"&gt;0")</f>
        <v>#REF!</v>
      </c>
      <c r="E178" s="99" t="s">
        <v>106</v>
      </c>
      <c r="F178" s="100" t="str">
        <f>F177/D178*100</f>
        <v>#REF!</v>
      </c>
      <c r="G178" s="101" t="s">
        <v>110</v>
      </c>
      <c r="H178" s="100" t="str">
        <f>H177/D178*100</f>
        <v>#REF!</v>
      </c>
      <c r="I178" s="101" t="s">
        <v>111</v>
      </c>
      <c r="J178" s="100" t="str">
        <f>J177/D178*100</f>
        <v>#REF!</v>
      </c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21.0" customHeight="1">
      <c r="A179" s="1"/>
      <c r="B179" s="1"/>
      <c r="C179" s="33"/>
      <c r="D179" s="102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3.5" customHeight="1">
      <c r="A180" s="1"/>
      <c r="B180" s="1"/>
      <c r="C180" s="33"/>
      <c r="D180" s="102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3.5" customHeight="1">
      <c r="A181" s="1"/>
      <c r="B181" s="1"/>
      <c r="C181" s="33"/>
      <c r="D181" s="102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3.5" customHeight="1">
      <c r="A182" s="1"/>
      <c r="B182" s="1"/>
      <c r="C182" s="33"/>
      <c r="D182" s="102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3.5" customHeight="1">
      <c r="A183" s="1"/>
      <c r="B183" s="1"/>
      <c r="C183" s="33"/>
      <c r="D183" s="102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3.5" customHeight="1">
      <c r="A184" s="1"/>
      <c r="B184" s="1"/>
      <c r="C184" s="33"/>
      <c r="D184" s="102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3.5" customHeight="1">
      <c r="A185" s="1"/>
      <c r="B185" s="1"/>
      <c r="C185" s="33"/>
      <c r="D185" s="102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3.5" customHeight="1">
      <c r="A186" s="1"/>
      <c r="B186" s="1"/>
      <c r="C186" s="33"/>
      <c r="D186" s="102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3.5" customHeight="1">
      <c r="A187" s="1"/>
      <c r="B187" s="1"/>
      <c r="C187" s="33"/>
      <c r="D187" s="102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3.5" customHeight="1">
      <c r="A188" s="1"/>
      <c r="B188" s="1"/>
      <c r="C188" s="33"/>
      <c r="D188" s="102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3.5" customHeight="1">
      <c r="A189" s="1"/>
      <c r="B189" s="1"/>
      <c r="C189" s="33"/>
      <c r="D189" s="102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3.5" customHeight="1">
      <c r="A190" s="1"/>
      <c r="B190" s="1"/>
      <c r="C190" s="33"/>
      <c r="D190" s="102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3.5" customHeight="1">
      <c r="A191" s="1"/>
      <c r="B191" s="1"/>
      <c r="C191" s="33"/>
      <c r="D191" s="102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3.5" customHeight="1">
      <c r="A192" s="1"/>
      <c r="B192" s="1"/>
      <c r="C192" s="33"/>
      <c r="D192" s="102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3.5" customHeight="1">
      <c r="A193" s="1"/>
      <c r="B193" s="1"/>
      <c r="C193" s="33"/>
      <c r="D193" s="102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3.5" customHeight="1">
      <c r="A194" s="1"/>
      <c r="B194" s="1"/>
      <c r="C194" s="33"/>
      <c r="D194" s="102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3.5" customHeight="1">
      <c r="A195" s="1"/>
      <c r="B195" s="1"/>
      <c r="C195" s="33"/>
      <c r="D195" s="102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3.5" customHeight="1">
      <c r="A196" s="1"/>
      <c r="B196" s="1"/>
      <c r="C196" s="33"/>
      <c r="D196" s="102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3.5" customHeight="1">
      <c r="A197" s="1"/>
      <c r="B197" s="1"/>
      <c r="C197" s="33"/>
      <c r="D197" s="102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3.5" customHeight="1">
      <c r="A198" s="1"/>
      <c r="B198" s="1"/>
      <c r="C198" s="33"/>
      <c r="D198" s="102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3.5" customHeight="1">
      <c r="A199" s="1"/>
      <c r="B199" s="1"/>
      <c r="C199" s="33"/>
      <c r="D199" s="102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3.5" customHeight="1">
      <c r="A200" s="1"/>
      <c r="B200" s="1"/>
      <c r="C200" s="33"/>
      <c r="D200" s="102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3.5" customHeight="1">
      <c r="A201" s="1"/>
      <c r="B201" s="1"/>
      <c r="C201" s="33"/>
      <c r="D201" s="102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3.5" customHeight="1">
      <c r="A202" s="1"/>
      <c r="B202" s="1"/>
      <c r="C202" s="33"/>
      <c r="D202" s="102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3.5" customHeight="1">
      <c r="A203" s="1"/>
      <c r="B203" s="1"/>
      <c r="C203" s="33"/>
      <c r="D203" s="102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3.5" customHeight="1">
      <c r="A204" s="1"/>
      <c r="B204" s="1"/>
      <c r="C204" s="33"/>
      <c r="D204" s="102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3.5" customHeight="1">
      <c r="A205" s="1"/>
      <c r="B205" s="1"/>
      <c r="C205" s="33"/>
      <c r="D205" s="102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3.5" customHeight="1">
      <c r="A206" s="1"/>
      <c r="B206" s="1"/>
      <c r="C206" s="33"/>
      <c r="D206" s="102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3.5" customHeight="1">
      <c r="A207" s="1"/>
      <c r="B207" s="1"/>
      <c r="C207" s="33"/>
      <c r="D207" s="102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3.5" customHeight="1">
      <c r="A208" s="1"/>
      <c r="B208" s="1"/>
      <c r="C208" s="33"/>
      <c r="D208" s="102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3.5" customHeight="1">
      <c r="A209" s="1"/>
      <c r="B209" s="1"/>
      <c r="C209" s="33"/>
      <c r="D209" s="102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3.5" customHeight="1">
      <c r="A210" s="1"/>
      <c r="B210" s="1"/>
      <c r="C210" s="33"/>
      <c r="D210" s="102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3.5" customHeight="1">
      <c r="A211" s="1"/>
      <c r="B211" s="1"/>
      <c r="C211" s="33"/>
      <c r="D211" s="102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3.5" customHeight="1">
      <c r="A212" s="1"/>
      <c r="B212" s="1"/>
      <c r="C212" s="33"/>
      <c r="D212" s="102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3.5" customHeight="1">
      <c r="A213" s="1"/>
      <c r="B213" s="1"/>
      <c r="C213" s="33"/>
      <c r="D213" s="102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3.5" customHeight="1">
      <c r="A214" s="1"/>
      <c r="B214" s="1"/>
      <c r="C214" s="33"/>
      <c r="D214" s="102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3.5" customHeight="1">
      <c r="A215" s="1"/>
      <c r="B215" s="1"/>
      <c r="C215" s="33"/>
      <c r="D215" s="102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3.5" customHeight="1">
      <c r="A216" s="1"/>
      <c r="B216" s="1"/>
      <c r="C216" s="33"/>
      <c r="D216" s="102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3.5" customHeight="1">
      <c r="A217" s="1"/>
      <c r="B217" s="1"/>
      <c r="C217" s="33"/>
      <c r="D217" s="102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3.5" customHeight="1">
      <c r="A218" s="1"/>
      <c r="B218" s="1"/>
      <c r="C218" s="33"/>
      <c r="D218" s="102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3.5" customHeight="1">
      <c r="A219" s="1"/>
      <c r="B219" s="1"/>
      <c r="C219" s="33"/>
      <c r="D219" s="102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3.5" customHeight="1">
      <c r="A220" s="1"/>
      <c r="B220" s="1"/>
      <c r="C220" s="33"/>
      <c r="D220" s="102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3.5" customHeight="1">
      <c r="A221" s="1"/>
      <c r="B221" s="1"/>
      <c r="C221" s="33"/>
      <c r="D221" s="102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3.5" customHeight="1">
      <c r="A222" s="1"/>
      <c r="B222" s="1"/>
      <c r="C222" s="33"/>
      <c r="D222" s="102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3.5" customHeight="1">
      <c r="A223" s="1"/>
      <c r="B223" s="1"/>
      <c r="C223" s="33"/>
      <c r="D223" s="102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3.5" customHeight="1">
      <c r="A224" s="1"/>
      <c r="B224" s="1"/>
      <c r="C224" s="33"/>
      <c r="D224" s="102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3.5" customHeight="1">
      <c r="A225" s="1"/>
      <c r="B225" s="1"/>
      <c r="C225" s="33"/>
      <c r="D225" s="102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3.5" customHeight="1">
      <c r="A226" s="1"/>
      <c r="B226" s="1"/>
      <c r="C226" s="33"/>
      <c r="D226" s="102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3.5" customHeight="1">
      <c r="A227" s="1"/>
      <c r="B227" s="1"/>
      <c r="C227" s="33"/>
      <c r="D227" s="102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3.5" customHeight="1">
      <c r="A228" s="1"/>
      <c r="B228" s="1"/>
      <c r="C228" s="33"/>
      <c r="D228" s="102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3.5" customHeight="1">
      <c r="A229" s="1"/>
      <c r="B229" s="1"/>
      <c r="C229" s="33"/>
      <c r="D229" s="102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3.5" customHeight="1">
      <c r="A230" s="1"/>
      <c r="B230" s="1"/>
      <c r="C230" s="33"/>
      <c r="D230" s="102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3.5" customHeight="1">
      <c r="A231" s="1"/>
      <c r="B231" s="1"/>
      <c r="C231" s="33"/>
      <c r="D231" s="102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3.5" customHeight="1">
      <c r="A232" s="1"/>
      <c r="B232" s="1"/>
      <c r="C232" s="33"/>
      <c r="D232" s="102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3.5" customHeight="1">
      <c r="A233" s="1"/>
      <c r="B233" s="1"/>
      <c r="C233" s="33"/>
      <c r="D233" s="102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3.5" customHeight="1">
      <c r="A234" s="1"/>
      <c r="B234" s="1"/>
      <c r="C234" s="33"/>
      <c r="D234" s="102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3.5" customHeight="1">
      <c r="A235" s="1"/>
      <c r="B235" s="1"/>
      <c r="C235" s="33"/>
      <c r="D235" s="102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3.5" customHeight="1">
      <c r="A236" s="1"/>
      <c r="B236" s="1"/>
      <c r="C236" s="33"/>
      <c r="D236" s="102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3.5" customHeight="1">
      <c r="A237" s="1"/>
      <c r="B237" s="1"/>
      <c r="C237" s="33"/>
      <c r="D237" s="102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3.5" customHeight="1">
      <c r="A238" s="1"/>
      <c r="B238" s="1"/>
      <c r="C238" s="33"/>
      <c r="D238" s="102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3.5" customHeight="1">
      <c r="A239" s="1"/>
      <c r="B239" s="1"/>
      <c r="C239" s="33"/>
      <c r="D239" s="102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3.5" customHeight="1">
      <c r="A240" s="1"/>
      <c r="B240" s="1"/>
      <c r="C240" s="33"/>
      <c r="D240" s="102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3.5" customHeight="1">
      <c r="A241" s="1"/>
      <c r="B241" s="1"/>
      <c r="C241" s="33"/>
      <c r="D241" s="102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3.5" customHeight="1">
      <c r="A242" s="1"/>
      <c r="B242" s="1"/>
      <c r="C242" s="33"/>
      <c r="D242" s="102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3.5" customHeight="1">
      <c r="A243" s="1"/>
      <c r="B243" s="1"/>
      <c r="C243" s="33"/>
      <c r="D243" s="102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3.5" customHeight="1">
      <c r="A244" s="1"/>
      <c r="B244" s="1"/>
      <c r="C244" s="33"/>
      <c r="D244" s="102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3.5" customHeight="1">
      <c r="A245" s="1"/>
      <c r="B245" s="1"/>
      <c r="C245" s="33"/>
      <c r="D245" s="102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3.5" customHeight="1">
      <c r="A246" s="1"/>
      <c r="B246" s="1"/>
      <c r="C246" s="33"/>
      <c r="D246" s="102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3.5" customHeight="1">
      <c r="A247" s="1"/>
      <c r="B247" s="1"/>
      <c r="C247" s="33"/>
      <c r="D247" s="102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3.5" customHeight="1">
      <c r="A248" s="1"/>
      <c r="B248" s="1"/>
      <c r="C248" s="33"/>
      <c r="D248" s="102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3.5" customHeight="1">
      <c r="A249" s="1"/>
      <c r="B249" s="1"/>
      <c r="C249" s="33"/>
      <c r="D249" s="102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3.5" customHeight="1">
      <c r="A250" s="1"/>
      <c r="B250" s="1"/>
      <c r="C250" s="33"/>
      <c r="D250" s="102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3.5" customHeight="1">
      <c r="A251" s="1"/>
      <c r="B251" s="1"/>
      <c r="C251" s="33"/>
      <c r="D251" s="102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3.5" customHeight="1">
      <c r="A252" s="1"/>
      <c r="B252" s="1"/>
      <c r="C252" s="33"/>
      <c r="D252" s="102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3.5" customHeight="1">
      <c r="A253" s="1"/>
      <c r="B253" s="1"/>
      <c r="C253" s="33"/>
      <c r="D253" s="102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3.5" customHeight="1">
      <c r="A254" s="1"/>
      <c r="B254" s="1"/>
      <c r="C254" s="33"/>
      <c r="D254" s="102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3.5" customHeight="1">
      <c r="A255" s="1"/>
      <c r="B255" s="1"/>
      <c r="C255" s="33"/>
      <c r="D255" s="102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3.5" customHeight="1">
      <c r="A256" s="1"/>
      <c r="B256" s="1"/>
      <c r="C256" s="33"/>
      <c r="D256" s="102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3.5" customHeight="1">
      <c r="A257" s="1"/>
      <c r="B257" s="1"/>
      <c r="C257" s="33"/>
      <c r="D257" s="102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3.5" customHeight="1">
      <c r="A258" s="1"/>
      <c r="B258" s="1"/>
      <c r="C258" s="33"/>
      <c r="D258" s="102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3.5" customHeight="1">
      <c r="A259" s="1"/>
      <c r="B259" s="1"/>
      <c r="C259" s="33"/>
      <c r="D259" s="102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3.5" customHeight="1">
      <c r="A260" s="1"/>
      <c r="B260" s="1"/>
      <c r="C260" s="33"/>
      <c r="D260" s="102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3.5" customHeight="1">
      <c r="A261" s="1"/>
      <c r="B261" s="1"/>
      <c r="C261" s="33"/>
      <c r="D261" s="102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3.5" customHeight="1">
      <c r="A262" s="1"/>
      <c r="B262" s="1"/>
      <c r="C262" s="33"/>
      <c r="D262" s="102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3.5" customHeight="1">
      <c r="A263" s="1"/>
      <c r="B263" s="1"/>
      <c r="C263" s="33"/>
      <c r="D263" s="102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3.5" customHeight="1">
      <c r="A264" s="1"/>
      <c r="B264" s="1"/>
      <c r="C264" s="33"/>
      <c r="D264" s="102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3.5" customHeight="1">
      <c r="A265" s="1"/>
      <c r="B265" s="1"/>
      <c r="C265" s="33"/>
      <c r="D265" s="102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3.5" customHeight="1">
      <c r="A266" s="1"/>
      <c r="B266" s="1"/>
      <c r="C266" s="33"/>
      <c r="D266" s="102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3.5" customHeight="1">
      <c r="A267" s="1"/>
      <c r="B267" s="1"/>
      <c r="C267" s="33"/>
      <c r="D267" s="102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3.5" customHeight="1">
      <c r="A268" s="1"/>
      <c r="B268" s="1"/>
      <c r="C268" s="33"/>
      <c r="D268" s="102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3.5" customHeight="1">
      <c r="A269" s="1"/>
      <c r="B269" s="1"/>
      <c r="C269" s="33"/>
      <c r="D269" s="102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3.5" customHeight="1">
      <c r="A270" s="1"/>
      <c r="B270" s="1"/>
      <c r="C270" s="33"/>
      <c r="D270" s="102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3.5" customHeight="1">
      <c r="A271" s="1"/>
      <c r="B271" s="1"/>
      <c r="C271" s="33"/>
      <c r="D271" s="102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3.5" customHeight="1">
      <c r="A272" s="1"/>
      <c r="B272" s="1"/>
      <c r="C272" s="33"/>
      <c r="D272" s="102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3.5" customHeight="1">
      <c r="A273" s="1"/>
      <c r="B273" s="1"/>
      <c r="C273" s="33"/>
      <c r="D273" s="102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3.5" customHeight="1">
      <c r="A274" s="1"/>
      <c r="B274" s="1"/>
      <c r="C274" s="33"/>
      <c r="D274" s="102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3.5" customHeight="1">
      <c r="A275" s="1"/>
      <c r="B275" s="1"/>
      <c r="C275" s="33"/>
      <c r="D275" s="102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3.5" customHeight="1">
      <c r="A276" s="1"/>
      <c r="B276" s="1"/>
      <c r="C276" s="33"/>
      <c r="D276" s="102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3.5" customHeight="1">
      <c r="A277" s="1"/>
      <c r="B277" s="1"/>
      <c r="C277" s="33"/>
      <c r="D277" s="102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3.5" customHeight="1">
      <c r="A278" s="1"/>
      <c r="B278" s="1"/>
      <c r="C278" s="33"/>
      <c r="D278" s="102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3.5" customHeight="1">
      <c r="A279" s="1"/>
      <c r="B279" s="1"/>
      <c r="C279" s="33"/>
      <c r="D279" s="102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3.5" customHeight="1">
      <c r="A280" s="1"/>
      <c r="B280" s="1"/>
      <c r="C280" s="33"/>
      <c r="D280" s="102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3.5" customHeight="1">
      <c r="A281" s="1"/>
      <c r="B281" s="1"/>
      <c r="C281" s="33"/>
      <c r="D281" s="102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3.5" customHeight="1">
      <c r="A282" s="1"/>
      <c r="B282" s="1"/>
      <c r="C282" s="33"/>
      <c r="D282" s="102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3.5" customHeight="1">
      <c r="A283" s="1"/>
      <c r="B283" s="1"/>
      <c r="C283" s="33"/>
      <c r="D283" s="102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3.5" customHeight="1">
      <c r="A284" s="1"/>
      <c r="B284" s="1"/>
      <c r="C284" s="33"/>
      <c r="D284" s="102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3.5" customHeight="1">
      <c r="A285" s="1"/>
      <c r="B285" s="1"/>
      <c r="C285" s="33"/>
      <c r="D285" s="102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3.5" customHeight="1">
      <c r="A286" s="1"/>
      <c r="B286" s="1"/>
      <c r="C286" s="33"/>
      <c r="D286" s="102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3.5" customHeight="1">
      <c r="A287" s="1"/>
      <c r="B287" s="1"/>
      <c r="C287" s="33"/>
      <c r="D287" s="102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3.5" customHeight="1">
      <c r="A288" s="1"/>
      <c r="B288" s="1"/>
      <c r="C288" s="33"/>
      <c r="D288" s="102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3.5" customHeight="1">
      <c r="A289" s="1"/>
      <c r="B289" s="1"/>
      <c r="C289" s="33"/>
      <c r="D289" s="102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3.5" customHeight="1">
      <c r="A290" s="1"/>
      <c r="B290" s="1"/>
      <c r="C290" s="33"/>
      <c r="D290" s="102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3.5" customHeight="1">
      <c r="A291" s="1"/>
      <c r="B291" s="1"/>
      <c r="C291" s="33"/>
      <c r="D291" s="102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3.5" customHeight="1">
      <c r="A292" s="1"/>
      <c r="B292" s="1"/>
      <c r="C292" s="33"/>
      <c r="D292" s="102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3.5" customHeight="1">
      <c r="A293" s="1"/>
      <c r="B293" s="1"/>
      <c r="C293" s="33"/>
      <c r="D293" s="102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3.5" customHeight="1">
      <c r="A294" s="1"/>
      <c r="B294" s="1"/>
      <c r="C294" s="33"/>
      <c r="D294" s="102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3.5" customHeight="1">
      <c r="A295" s="1"/>
      <c r="B295" s="1"/>
      <c r="C295" s="33"/>
      <c r="D295" s="102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3.5" customHeight="1">
      <c r="A296" s="1"/>
      <c r="B296" s="1"/>
      <c r="C296" s="33"/>
      <c r="D296" s="102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3.5" customHeight="1">
      <c r="A297" s="1"/>
      <c r="B297" s="1"/>
      <c r="C297" s="33"/>
      <c r="D297" s="102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3.5" customHeight="1">
      <c r="A298" s="1"/>
      <c r="B298" s="1"/>
      <c r="C298" s="33"/>
      <c r="D298" s="102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3.5" customHeight="1">
      <c r="A299" s="1"/>
      <c r="B299" s="1"/>
      <c r="C299" s="33"/>
      <c r="D299" s="102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3.5" customHeight="1">
      <c r="A300" s="1"/>
      <c r="B300" s="1"/>
      <c r="C300" s="33"/>
      <c r="D300" s="102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3.5" customHeight="1">
      <c r="A301" s="1"/>
      <c r="B301" s="1"/>
      <c r="C301" s="33"/>
      <c r="D301" s="102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3.5" customHeight="1">
      <c r="A302" s="1"/>
      <c r="B302" s="1"/>
      <c r="C302" s="33"/>
      <c r="D302" s="102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3.5" customHeight="1">
      <c r="A303" s="1"/>
      <c r="B303" s="1"/>
      <c r="C303" s="33"/>
      <c r="D303" s="102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3.5" customHeight="1">
      <c r="A304" s="1"/>
      <c r="B304" s="1"/>
      <c r="C304" s="33"/>
      <c r="D304" s="102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3.5" customHeight="1">
      <c r="A305" s="1"/>
      <c r="B305" s="1"/>
      <c r="C305" s="33"/>
      <c r="D305" s="102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3.5" customHeight="1">
      <c r="A306" s="1"/>
      <c r="B306" s="1"/>
      <c r="C306" s="33"/>
      <c r="D306" s="102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3.5" customHeight="1">
      <c r="A307" s="1"/>
      <c r="B307" s="1"/>
      <c r="C307" s="33"/>
      <c r="D307" s="102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3.5" customHeight="1">
      <c r="A308" s="1"/>
      <c r="B308" s="1"/>
      <c r="C308" s="33"/>
      <c r="D308" s="102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3.5" customHeight="1">
      <c r="A309" s="1"/>
      <c r="B309" s="1"/>
      <c r="C309" s="33"/>
      <c r="D309" s="102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3.5" customHeight="1">
      <c r="A310" s="1"/>
      <c r="B310" s="1"/>
      <c r="C310" s="33"/>
      <c r="D310" s="102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3.5" customHeight="1">
      <c r="A311" s="1"/>
      <c r="B311" s="1"/>
      <c r="C311" s="33"/>
      <c r="D311" s="102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3.5" customHeight="1">
      <c r="A312" s="1"/>
      <c r="B312" s="1"/>
      <c r="C312" s="33"/>
      <c r="D312" s="102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3.5" customHeight="1">
      <c r="A313" s="1"/>
      <c r="B313" s="1"/>
      <c r="C313" s="33"/>
      <c r="D313" s="102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3.5" customHeight="1">
      <c r="A314" s="1"/>
      <c r="B314" s="1"/>
      <c r="C314" s="33"/>
      <c r="D314" s="102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3.5" customHeight="1">
      <c r="A315" s="1"/>
      <c r="B315" s="1"/>
      <c r="C315" s="33"/>
      <c r="D315" s="102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3.5" customHeight="1">
      <c r="A316" s="1"/>
      <c r="B316" s="1"/>
      <c r="C316" s="33"/>
      <c r="D316" s="102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3.5" customHeight="1">
      <c r="A317" s="1"/>
      <c r="B317" s="1"/>
      <c r="C317" s="33"/>
      <c r="D317" s="102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3.5" customHeight="1">
      <c r="A318" s="1"/>
      <c r="B318" s="1"/>
      <c r="C318" s="33"/>
      <c r="D318" s="102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3.5" customHeight="1">
      <c r="A319" s="1"/>
      <c r="B319" s="1"/>
      <c r="C319" s="33"/>
      <c r="D319" s="102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3.5" customHeight="1">
      <c r="A320" s="1"/>
      <c r="B320" s="1"/>
      <c r="C320" s="33"/>
      <c r="D320" s="102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3.5" customHeight="1">
      <c r="A321" s="1"/>
      <c r="B321" s="1"/>
      <c r="C321" s="33"/>
      <c r="D321" s="102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3.5" customHeight="1">
      <c r="A322" s="1"/>
      <c r="B322" s="1"/>
      <c r="C322" s="33"/>
      <c r="D322" s="102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3.5" customHeight="1">
      <c r="A323" s="1"/>
      <c r="B323" s="1"/>
      <c r="C323" s="33"/>
      <c r="D323" s="102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3.5" customHeight="1">
      <c r="A324" s="1"/>
      <c r="B324" s="1"/>
      <c r="C324" s="33"/>
      <c r="D324" s="102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3.5" customHeight="1">
      <c r="A325" s="1"/>
      <c r="B325" s="1"/>
      <c r="C325" s="33"/>
      <c r="D325" s="102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3.5" customHeight="1">
      <c r="A326" s="1"/>
      <c r="B326" s="1"/>
      <c r="C326" s="33"/>
      <c r="D326" s="102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3.5" customHeight="1">
      <c r="A327" s="1"/>
      <c r="B327" s="1"/>
      <c r="C327" s="33"/>
      <c r="D327" s="102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3.5" customHeight="1">
      <c r="A328" s="1"/>
      <c r="B328" s="1"/>
      <c r="C328" s="33"/>
      <c r="D328" s="102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3.5" customHeight="1">
      <c r="A329" s="1"/>
      <c r="B329" s="1"/>
      <c r="C329" s="33"/>
      <c r="D329" s="102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3.5" customHeight="1">
      <c r="A330" s="1"/>
      <c r="B330" s="1"/>
      <c r="C330" s="33"/>
      <c r="D330" s="102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3.5" customHeight="1">
      <c r="A331" s="1"/>
      <c r="B331" s="1"/>
      <c r="C331" s="33"/>
      <c r="D331" s="102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3.5" customHeight="1">
      <c r="A332" s="1"/>
      <c r="B332" s="1"/>
      <c r="C332" s="33"/>
      <c r="D332" s="102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3.5" customHeight="1">
      <c r="A333" s="1"/>
      <c r="B333" s="1"/>
      <c r="C333" s="33"/>
      <c r="D333" s="102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3.5" customHeight="1">
      <c r="A334" s="1"/>
      <c r="B334" s="1"/>
      <c r="C334" s="33"/>
      <c r="D334" s="102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3.5" customHeight="1">
      <c r="A335" s="1"/>
      <c r="B335" s="1"/>
      <c r="C335" s="33"/>
      <c r="D335" s="102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3.5" customHeight="1">
      <c r="A336" s="1"/>
      <c r="B336" s="1"/>
      <c r="C336" s="33"/>
      <c r="D336" s="102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3.5" customHeight="1">
      <c r="A337" s="1"/>
      <c r="B337" s="1"/>
      <c r="C337" s="33"/>
      <c r="D337" s="102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3.5" customHeight="1">
      <c r="A338" s="1"/>
      <c r="B338" s="1"/>
      <c r="C338" s="33"/>
      <c r="D338" s="102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3.5" customHeight="1">
      <c r="A339" s="1"/>
      <c r="B339" s="1"/>
      <c r="C339" s="33"/>
      <c r="D339" s="102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3.5" customHeight="1">
      <c r="A340" s="1"/>
      <c r="B340" s="1"/>
      <c r="C340" s="33"/>
      <c r="D340" s="102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3.5" customHeight="1">
      <c r="A341" s="1"/>
      <c r="B341" s="1"/>
      <c r="C341" s="33"/>
      <c r="D341" s="102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3.5" customHeight="1">
      <c r="A342" s="1"/>
      <c r="B342" s="1"/>
      <c r="C342" s="33"/>
      <c r="D342" s="102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3.5" customHeight="1">
      <c r="A343" s="1"/>
      <c r="B343" s="1"/>
      <c r="C343" s="33"/>
      <c r="D343" s="102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3.5" customHeight="1">
      <c r="A344" s="1"/>
      <c r="B344" s="1"/>
      <c r="C344" s="33"/>
      <c r="D344" s="102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3.5" customHeight="1">
      <c r="A345" s="1"/>
      <c r="B345" s="1"/>
      <c r="C345" s="33"/>
      <c r="D345" s="102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3.5" customHeight="1">
      <c r="A346" s="1"/>
      <c r="B346" s="1"/>
      <c r="C346" s="33"/>
      <c r="D346" s="102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3.5" customHeight="1">
      <c r="A347" s="1"/>
      <c r="B347" s="1"/>
      <c r="C347" s="33"/>
      <c r="D347" s="102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3.5" customHeight="1">
      <c r="A348" s="1"/>
      <c r="B348" s="1"/>
      <c r="C348" s="33"/>
      <c r="D348" s="102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3.5" customHeight="1">
      <c r="A349" s="1"/>
      <c r="B349" s="1"/>
      <c r="C349" s="33"/>
      <c r="D349" s="102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3.5" customHeight="1">
      <c r="A350" s="1"/>
      <c r="B350" s="1"/>
      <c r="C350" s="33"/>
      <c r="D350" s="102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3.5" customHeight="1">
      <c r="A351" s="1"/>
      <c r="B351" s="1"/>
      <c r="C351" s="33"/>
      <c r="D351" s="102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3.5" customHeight="1">
      <c r="A352" s="1"/>
      <c r="B352" s="1"/>
      <c r="C352" s="33"/>
      <c r="D352" s="102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3.5" customHeight="1">
      <c r="A353" s="1"/>
      <c r="B353" s="1"/>
      <c r="C353" s="33"/>
      <c r="D353" s="102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3.5" customHeight="1">
      <c r="A354" s="1"/>
      <c r="B354" s="1"/>
      <c r="C354" s="33"/>
      <c r="D354" s="102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3.5" customHeight="1">
      <c r="A355" s="1"/>
      <c r="B355" s="1"/>
      <c r="C355" s="33"/>
      <c r="D355" s="102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3.5" customHeight="1">
      <c r="A356" s="1"/>
      <c r="B356" s="1"/>
      <c r="C356" s="33"/>
      <c r="D356" s="102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3.5" customHeight="1">
      <c r="A357" s="1"/>
      <c r="B357" s="1"/>
      <c r="C357" s="33"/>
      <c r="D357" s="102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3.5" customHeight="1">
      <c r="A358" s="1"/>
      <c r="B358" s="1"/>
      <c r="C358" s="33"/>
      <c r="D358" s="102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3.5" customHeight="1">
      <c r="A359" s="1"/>
      <c r="B359" s="1"/>
      <c r="C359" s="33"/>
      <c r="D359" s="102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3.5" customHeight="1">
      <c r="A360" s="1"/>
      <c r="B360" s="1"/>
      <c r="C360" s="33"/>
      <c r="D360" s="102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3.5" customHeight="1">
      <c r="A361" s="1"/>
      <c r="B361" s="1"/>
      <c r="C361" s="33"/>
      <c r="D361" s="102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3.5" customHeight="1">
      <c r="A362" s="1"/>
      <c r="B362" s="1"/>
      <c r="C362" s="33"/>
      <c r="D362" s="102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3.5" customHeight="1">
      <c r="A363" s="1"/>
      <c r="B363" s="1"/>
      <c r="C363" s="33"/>
      <c r="D363" s="102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3.5" customHeight="1">
      <c r="A364" s="1"/>
      <c r="B364" s="1"/>
      <c r="C364" s="33"/>
      <c r="D364" s="102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3.5" customHeight="1">
      <c r="A365" s="1"/>
      <c r="B365" s="1"/>
      <c r="C365" s="33"/>
      <c r="D365" s="102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3.5" customHeight="1">
      <c r="A366" s="1"/>
      <c r="B366" s="1"/>
      <c r="C366" s="33"/>
      <c r="D366" s="102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3.5" customHeight="1">
      <c r="A367" s="1"/>
      <c r="B367" s="1"/>
      <c r="C367" s="33"/>
      <c r="D367" s="102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3.5" customHeight="1">
      <c r="A368" s="1"/>
      <c r="B368" s="1"/>
      <c r="C368" s="33"/>
      <c r="D368" s="102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3.5" customHeight="1">
      <c r="A369" s="1"/>
      <c r="B369" s="1"/>
      <c r="C369" s="33"/>
      <c r="D369" s="102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3.5" customHeight="1">
      <c r="A370" s="1"/>
      <c r="B370" s="1"/>
      <c r="C370" s="33"/>
      <c r="D370" s="102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3.5" customHeight="1">
      <c r="A371" s="1"/>
      <c r="B371" s="1"/>
      <c r="C371" s="33"/>
      <c r="D371" s="102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3.5" customHeight="1">
      <c r="A372" s="1"/>
      <c r="B372" s="1"/>
      <c r="C372" s="33"/>
      <c r="D372" s="102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3.5" customHeight="1">
      <c r="A373" s="1"/>
      <c r="B373" s="1"/>
      <c r="C373" s="33"/>
      <c r="D373" s="102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3.5" customHeight="1">
      <c r="A374" s="1"/>
      <c r="B374" s="1"/>
      <c r="C374" s="33"/>
      <c r="D374" s="102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3.5" customHeight="1">
      <c r="A375" s="1"/>
      <c r="B375" s="1"/>
      <c r="C375" s="33"/>
      <c r="D375" s="102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3.5" customHeight="1">
      <c r="A376" s="1"/>
      <c r="B376" s="1"/>
      <c r="C376" s="33"/>
      <c r="D376" s="102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3.5" customHeight="1">
      <c r="A377" s="1"/>
      <c r="B377" s="1"/>
      <c r="C377" s="33"/>
      <c r="D377" s="102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3.5" customHeight="1">
      <c r="A378" s="1"/>
      <c r="B378" s="1"/>
      <c r="C378" s="33"/>
      <c r="D378" s="102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3.5" customHeight="1">
      <c r="A379" s="1"/>
      <c r="B379" s="1"/>
      <c r="C379" s="33"/>
      <c r="D379" s="102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3.5" customHeight="1">
      <c r="A380" s="1"/>
      <c r="B380" s="1"/>
      <c r="C380" s="33"/>
      <c r="D380" s="102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3.5" customHeight="1">
      <c r="A381" s="1"/>
      <c r="B381" s="1"/>
      <c r="C381" s="33"/>
      <c r="D381" s="102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3.5" customHeight="1">
      <c r="A382" s="1"/>
      <c r="B382" s="1"/>
      <c r="C382" s="33"/>
      <c r="D382" s="102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3.5" customHeight="1">
      <c r="A383" s="1"/>
      <c r="B383" s="1"/>
      <c r="C383" s="33"/>
      <c r="D383" s="102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3.5" customHeight="1">
      <c r="A384" s="1"/>
      <c r="B384" s="1"/>
      <c r="C384" s="33"/>
      <c r="D384" s="102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3.5" customHeight="1">
      <c r="A385" s="1"/>
      <c r="B385" s="1"/>
      <c r="C385" s="33"/>
      <c r="D385" s="102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3.5" customHeight="1">
      <c r="A386" s="1"/>
      <c r="B386" s="1"/>
      <c r="C386" s="33"/>
      <c r="D386" s="102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3.5" customHeight="1">
      <c r="A387" s="1"/>
      <c r="B387" s="1"/>
      <c r="C387" s="33"/>
      <c r="D387" s="102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3.5" customHeight="1">
      <c r="A388" s="1"/>
      <c r="B388" s="1"/>
      <c r="C388" s="33"/>
      <c r="D388" s="102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3.5" customHeight="1">
      <c r="A389" s="1"/>
      <c r="B389" s="1"/>
      <c r="C389" s="33"/>
      <c r="D389" s="102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3.5" customHeight="1">
      <c r="A390" s="1"/>
      <c r="B390" s="1"/>
      <c r="C390" s="33"/>
      <c r="D390" s="102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3.5" customHeight="1">
      <c r="A391" s="1"/>
      <c r="B391" s="1"/>
      <c r="C391" s="33"/>
      <c r="D391" s="102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3.5" customHeight="1">
      <c r="A392" s="1"/>
      <c r="B392" s="1"/>
      <c r="C392" s="33"/>
      <c r="D392" s="102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3.5" customHeight="1">
      <c r="A393" s="1"/>
      <c r="B393" s="1"/>
      <c r="C393" s="33"/>
      <c r="D393" s="102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3.5" customHeight="1">
      <c r="A394" s="1"/>
      <c r="B394" s="1"/>
      <c r="C394" s="33"/>
      <c r="D394" s="102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3.5" customHeight="1">
      <c r="A395" s="1"/>
      <c r="B395" s="1"/>
      <c r="C395" s="33"/>
      <c r="D395" s="102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3.5" customHeight="1">
      <c r="A396" s="1"/>
      <c r="B396" s="1"/>
      <c r="C396" s="33"/>
      <c r="D396" s="102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3.5" customHeight="1">
      <c r="A397" s="1"/>
      <c r="B397" s="1"/>
      <c r="C397" s="33"/>
      <c r="D397" s="102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3.5" customHeight="1">
      <c r="A398" s="1"/>
      <c r="B398" s="1"/>
      <c r="C398" s="33"/>
      <c r="D398" s="102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3.5" customHeight="1">
      <c r="A399" s="1"/>
      <c r="B399" s="1"/>
      <c r="C399" s="33"/>
      <c r="D399" s="102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3.5" customHeight="1">
      <c r="A400" s="1"/>
      <c r="B400" s="1"/>
      <c r="C400" s="33"/>
      <c r="D400" s="102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3.5" customHeight="1">
      <c r="A401" s="1"/>
      <c r="B401" s="1"/>
      <c r="C401" s="33"/>
      <c r="D401" s="102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3.5" customHeight="1">
      <c r="A402" s="1"/>
      <c r="B402" s="1"/>
      <c r="C402" s="33"/>
      <c r="D402" s="102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3.5" customHeight="1">
      <c r="A403" s="1"/>
      <c r="B403" s="1"/>
      <c r="C403" s="33"/>
      <c r="D403" s="102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3.5" customHeight="1">
      <c r="A404" s="1"/>
      <c r="B404" s="1"/>
      <c r="C404" s="33"/>
      <c r="D404" s="102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3.5" customHeight="1">
      <c r="A405" s="1"/>
      <c r="B405" s="1"/>
      <c r="C405" s="33"/>
      <c r="D405" s="102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3.5" customHeight="1">
      <c r="A406" s="1"/>
      <c r="B406" s="1"/>
      <c r="C406" s="33"/>
      <c r="D406" s="102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3.5" customHeight="1">
      <c r="A407" s="1"/>
      <c r="B407" s="1"/>
      <c r="C407" s="33"/>
      <c r="D407" s="102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3.5" customHeight="1">
      <c r="A408" s="1"/>
      <c r="B408" s="1"/>
      <c r="C408" s="33"/>
      <c r="D408" s="102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3.5" customHeight="1">
      <c r="A409" s="1"/>
      <c r="B409" s="1"/>
      <c r="C409" s="33"/>
      <c r="D409" s="102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3.5" customHeight="1">
      <c r="A410" s="1"/>
      <c r="B410" s="1"/>
      <c r="C410" s="33"/>
      <c r="D410" s="102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3.5" customHeight="1">
      <c r="A411" s="1"/>
      <c r="B411" s="1"/>
      <c r="C411" s="33"/>
      <c r="D411" s="102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3.5" customHeight="1">
      <c r="A412" s="1"/>
      <c r="B412" s="1"/>
      <c r="C412" s="33"/>
      <c r="D412" s="102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3.5" customHeight="1">
      <c r="A413" s="1"/>
      <c r="B413" s="1"/>
      <c r="C413" s="33"/>
      <c r="D413" s="102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3.5" customHeight="1">
      <c r="A414" s="1"/>
      <c r="B414" s="1"/>
      <c r="C414" s="33"/>
      <c r="D414" s="102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3.5" customHeight="1">
      <c r="A415" s="1"/>
      <c r="B415" s="1"/>
      <c r="C415" s="33"/>
      <c r="D415" s="102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3.5" customHeight="1">
      <c r="A416" s="1"/>
      <c r="B416" s="1"/>
      <c r="C416" s="33"/>
      <c r="D416" s="102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3.5" customHeight="1">
      <c r="A417" s="1"/>
      <c r="B417" s="1"/>
      <c r="C417" s="33"/>
      <c r="D417" s="102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3.5" customHeight="1">
      <c r="A418" s="1"/>
      <c r="B418" s="1"/>
      <c r="C418" s="33"/>
      <c r="D418" s="102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3.5" customHeight="1">
      <c r="A419" s="1"/>
      <c r="B419" s="1"/>
      <c r="C419" s="33"/>
      <c r="D419" s="102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3.5" customHeight="1">
      <c r="A420" s="1"/>
      <c r="B420" s="1"/>
      <c r="C420" s="33"/>
      <c r="D420" s="102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3.5" customHeight="1">
      <c r="A421" s="1"/>
      <c r="B421" s="1"/>
      <c r="C421" s="33"/>
      <c r="D421" s="102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3.5" customHeight="1">
      <c r="A422" s="1"/>
      <c r="B422" s="1"/>
      <c r="C422" s="33"/>
      <c r="D422" s="102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3.5" customHeight="1">
      <c r="A423" s="1"/>
      <c r="B423" s="1"/>
      <c r="C423" s="33"/>
      <c r="D423" s="102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3.5" customHeight="1">
      <c r="A424" s="1"/>
      <c r="B424" s="1"/>
      <c r="C424" s="33"/>
      <c r="D424" s="102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3.5" customHeight="1">
      <c r="A425" s="1"/>
      <c r="B425" s="1"/>
      <c r="C425" s="33"/>
      <c r="D425" s="102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3.5" customHeight="1">
      <c r="A426" s="1"/>
      <c r="B426" s="1"/>
      <c r="C426" s="33"/>
      <c r="D426" s="102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3.5" customHeight="1">
      <c r="A427" s="1"/>
      <c r="B427" s="1"/>
      <c r="C427" s="33"/>
      <c r="D427" s="102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3.5" customHeight="1">
      <c r="A428" s="1"/>
      <c r="B428" s="1"/>
      <c r="C428" s="33"/>
      <c r="D428" s="102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3.5" customHeight="1">
      <c r="A429" s="1"/>
      <c r="B429" s="1"/>
      <c r="C429" s="33"/>
      <c r="D429" s="102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3.5" customHeight="1">
      <c r="A430" s="1"/>
      <c r="B430" s="1"/>
      <c r="C430" s="33"/>
      <c r="D430" s="102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3.5" customHeight="1">
      <c r="A431" s="1"/>
      <c r="B431" s="1"/>
      <c r="C431" s="33"/>
      <c r="D431" s="102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3.5" customHeight="1">
      <c r="A432" s="1"/>
      <c r="B432" s="1"/>
      <c r="C432" s="33"/>
      <c r="D432" s="102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3.5" customHeight="1">
      <c r="A433" s="1"/>
      <c r="B433" s="1"/>
      <c r="C433" s="33"/>
      <c r="D433" s="102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3.5" customHeight="1">
      <c r="A434" s="1"/>
      <c r="B434" s="1"/>
      <c r="C434" s="33"/>
      <c r="D434" s="102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3.5" customHeight="1">
      <c r="A435" s="1"/>
      <c r="B435" s="1"/>
      <c r="C435" s="33"/>
      <c r="D435" s="102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3.5" customHeight="1">
      <c r="A436" s="1"/>
      <c r="B436" s="1"/>
      <c r="C436" s="33"/>
      <c r="D436" s="102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3.5" customHeight="1">
      <c r="A437" s="1"/>
      <c r="B437" s="1"/>
      <c r="C437" s="33"/>
      <c r="D437" s="102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3.5" customHeight="1">
      <c r="A438" s="1"/>
      <c r="B438" s="1"/>
      <c r="C438" s="33"/>
      <c r="D438" s="102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3.5" customHeight="1">
      <c r="A439" s="1"/>
      <c r="B439" s="1"/>
      <c r="C439" s="33"/>
      <c r="D439" s="102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3.5" customHeight="1">
      <c r="A440" s="1"/>
      <c r="B440" s="1"/>
      <c r="C440" s="33"/>
      <c r="D440" s="102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3.5" customHeight="1">
      <c r="A441" s="1"/>
      <c r="B441" s="1"/>
      <c r="C441" s="33"/>
      <c r="D441" s="102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3.5" customHeight="1">
      <c r="A442" s="1"/>
      <c r="B442" s="1"/>
      <c r="C442" s="33"/>
      <c r="D442" s="102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3.5" customHeight="1">
      <c r="A443" s="1"/>
      <c r="B443" s="1"/>
      <c r="C443" s="33"/>
      <c r="D443" s="102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3.5" customHeight="1">
      <c r="A444" s="1"/>
      <c r="B444" s="1"/>
      <c r="C444" s="33"/>
      <c r="D444" s="102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3.5" customHeight="1">
      <c r="A445" s="1"/>
      <c r="B445" s="1"/>
      <c r="C445" s="33"/>
      <c r="D445" s="102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3.5" customHeight="1">
      <c r="A446" s="1"/>
      <c r="B446" s="1"/>
      <c r="C446" s="33"/>
      <c r="D446" s="102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3.5" customHeight="1">
      <c r="A447" s="1"/>
      <c r="B447" s="1"/>
      <c r="C447" s="33"/>
      <c r="D447" s="102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3.5" customHeight="1">
      <c r="A448" s="1"/>
      <c r="B448" s="1"/>
      <c r="C448" s="33"/>
      <c r="D448" s="102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3.5" customHeight="1">
      <c r="A449" s="1"/>
      <c r="B449" s="1"/>
      <c r="C449" s="33"/>
      <c r="D449" s="102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3.5" customHeight="1">
      <c r="A450" s="1"/>
      <c r="B450" s="1"/>
      <c r="C450" s="33"/>
      <c r="D450" s="102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3.5" customHeight="1">
      <c r="A451" s="1"/>
      <c r="B451" s="1"/>
      <c r="C451" s="33"/>
      <c r="D451" s="102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3.5" customHeight="1">
      <c r="A452" s="1"/>
      <c r="B452" s="1"/>
      <c r="C452" s="33"/>
      <c r="D452" s="102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3.5" customHeight="1">
      <c r="A453" s="1"/>
      <c r="B453" s="1"/>
      <c r="C453" s="33"/>
      <c r="D453" s="102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3.5" customHeight="1">
      <c r="A454" s="1"/>
      <c r="B454" s="1"/>
      <c r="C454" s="33"/>
      <c r="D454" s="102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3.5" customHeight="1">
      <c r="A455" s="1"/>
      <c r="B455" s="1"/>
      <c r="C455" s="33"/>
      <c r="D455" s="102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3.5" customHeight="1">
      <c r="A456" s="1"/>
      <c r="B456" s="1"/>
      <c r="C456" s="33"/>
      <c r="D456" s="102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3.5" customHeight="1">
      <c r="A457" s="1"/>
      <c r="B457" s="1"/>
      <c r="C457" s="33"/>
      <c r="D457" s="102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3.5" customHeight="1">
      <c r="A458" s="1"/>
      <c r="B458" s="1"/>
      <c r="C458" s="33"/>
      <c r="D458" s="102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3.5" customHeight="1">
      <c r="A459" s="1"/>
      <c r="B459" s="1"/>
      <c r="C459" s="33"/>
      <c r="D459" s="102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3.5" customHeight="1">
      <c r="A460" s="1"/>
      <c r="B460" s="1"/>
      <c r="C460" s="33"/>
      <c r="D460" s="102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3.5" customHeight="1">
      <c r="A461" s="1"/>
      <c r="B461" s="1"/>
      <c r="C461" s="33"/>
      <c r="D461" s="102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3.5" customHeight="1">
      <c r="A462" s="1"/>
      <c r="B462" s="1"/>
      <c r="C462" s="33"/>
      <c r="D462" s="102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3.5" customHeight="1">
      <c r="A463" s="1"/>
      <c r="B463" s="1"/>
      <c r="C463" s="33"/>
      <c r="D463" s="102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3.5" customHeight="1">
      <c r="A464" s="1"/>
      <c r="B464" s="1"/>
      <c r="C464" s="33"/>
      <c r="D464" s="102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3.5" customHeight="1">
      <c r="A465" s="1"/>
      <c r="B465" s="1"/>
      <c r="C465" s="33"/>
      <c r="D465" s="102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3.5" customHeight="1">
      <c r="A466" s="1"/>
      <c r="B466" s="1"/>
      <c r="C466" s="33"/>
      <c r="D466" s="102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3.5" customHeight="1">
      <c r="A467" s="1"/>
      <c r="B467" s="1"/>
      <c r="C467" s="33"/>
      <c r="D467" s="102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3.5" customHeight="1">
      <c r="A468" s="1"/>
      <c r="B468" s="1"/>
      <c r="C468" s="33"/>
      <c r="D468" s="102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3.5" customHeight="1">
      <c r="A469" s="1"/>
      <c r="B469" s="1"/>
      <c r="C469" s="33"/>
      <c r="D469" s="102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3.5" customHeight="1">
      <c r="A470" s="1"/>
      <c r="B470" s="1"/>
      <c r="C470" s="33"/>
      <c r="D470" s="102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3.5" customHeight="1">
      <c r="A471" s="1"/>
      <c r="B471" s="1"/>
      <c r="C471" s="33"/>
      <c r="D471" s="102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3.5" customHeight="1">
      <c r="A472" s="1"/>
      <c r="B472" s="1"/>
      <c r="C472" s="33"/>
      <c r="D472" s="102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3.5" customHeight="1">
      <c r="A473" s="1"/>
      <c r="B473" s="1"/>
      <c r="C473" s="33"/>
      <c r="D473" s="102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3.5" customHeight="1">
      <c r="A474" s="1"/>
      <c r="B474" s="1"/>
      <c r="C474" s="33"/>
      <c r="D474" s="102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3.5" customHeight="1">
      <c r="A475" s="1"/>
      <c r="B475" s="1"/>
      <c r="C475" s="33"/>
      <c r="D475" s="102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3.5" customHeight="1">
      <c r="A476" s="1"/>
      <c r="B476" s="1"/>
      <c r="C476" s="33"/>
      <c r="D476" s="102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3.5" customHeight="1">
      <c r="A477" s="1"/>
      <c r="B477" s="1"/>
      <c r="C477" s="33"/>
      <c r="D477" s="102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3.5" customHeight="1">
      <c r="A478" s="1"/>
      <c r="B478" s="1"/>
      <c r="C478" s="33"/>
      <c r="D478" s="102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3.5" customHeight="1">
      <c r="A479" s="1"/>
      <c r="B479" s="1"/>
      <c r="C479" s="33"/>
      <c r="D479" s="102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3.5" customHeight="1">
      <c r="A480" s="1"/>
      <c r="B480" s="1"/>
      <c r="C480" s="33"/>
      <c r="D480" s="102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3.5" customHeight="1">
      <c r="A481" s="1"/>
      <c r="B481" s="1"/>
      <c r="C481" s="33"/>
      <c r="D481" s="102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3.5" customHeight="1">
      <c r="A482" s="1"/>
      <c r="B482" s="1"/>
      <c r="C482" s="33"/>
      <c r="D482" s="102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3.5" customHeight="1">
      <c r="A483" s="1"/>
      <c r="B483" s="1"/>
      <c r="C483" s="33"/>
      <c r="D483" s="102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3.5" customHeight="1">
      <c r="A484" s="1"/>
      <c r="B484" s="1"/>
      <c r="C484" s="33"/>
      <c r="D484" s="102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3.5" customHeight="1">
      <c r="A485" s="1"/>
      <c r="B485" s="1"/>
      <c r="C485" s="33"/>
      <c r="D485" s="102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3.5" customHeight="1">
      <c r="A486" s="1"/>
      <c r="B486" s="1"/>
      <c r="C486" s="33"/>
      <c r="D486" s="102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3.5" customHeight="1">
      <c r="A487" s="1"/>
      <c r="B487" s="1"/>
      <c r="C487" s="33"/>
      <c r="D487" s="102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3.5" customHeight="1">
      <c r="A488" s="1"/>
      <c r="B488" s="1"/>
      <c r="C488" s="33"/>
      <c r="D488" s="102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3.5" customHeight="1">
      <c r="A489" s="1"/>
      <c r="B489" s="1"/>
      <c r="C489" s="33"/>
      <c r="D489" s="102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3.5" customHeight="1">
      <c r="A490" s="1"/>
      <c r="B490" s="1"/>
      <c r="C490" s="33"/>
      <c r="D490" s="102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3.5" customHeight="1">
      <c r="A491" s="1"/>
      <c r="B491" s="1"/>
      <c r="C491" s="33"/>
      <c r="D491" s="102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3.5" customHeight="1">
      <c r="A492" s="1"/>
      <c r="B492" s="1"/>
      <c r="C492" s="33"/>
      <c r="D492" s="102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3.5" customHeight="1">
      <c r="A493" s="1"/>
      <c r="B493" s="1"/>
      <c r="C493" s="33"/>
      <c r="D493" s="102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3.5" customHeight="1">
      <c r="A494" s="1"/>
      <c r="B494" s="1"/>
      <c r="C494" s="33"/>
      <c r="D494" s="102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3.5" customHeight="1">
      <c r="A495" s="1"/>
      <c r="B495" s="1"/>
      <c r="C495" s="33"/>
      <c r="D495" s="102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3.5" customHeight="1">
      <c r="A496" s="1"/>
      <c r="B496" s="1"/>
      <c r="C496" s="33"/>
      <c r="D496" s="102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3.5" customHeight="1">
      <c r="A497" s="1"/>
      <c r="B497" s="1"/>
      <c r="C497" s="33"/>
      <c r="D497" s="102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3.5" customHeight="1">
      <c r="A498" s="1"/>
      <c r="B498" s="1"/>
      <c r="C498" s="33"/>
      <c r="D498" s="102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3.5" customHeight="1">
      <c r="A499" s="1"/>
      <c r="B499" s="1"/>
      <c r="C499" s="33"/>
      <c r="D499" s="102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3.5" customHeight="1">
      <c r="A500" s="1"/>
      <c r="B500" s="1"/>
      <c r="C500" s="33"/>
      <c r="D500" s="102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3.5" customHeight="1">
      <c r="A501" s="1"/>
      <c r="B501" s="1"/>
      <c r="C501" s="33"/>
      <c r="D501" s="102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3.5" customHeight="1">
      <c r="A502" s="1"/>
      <c r="B502" s="1"/>
      <c r="C502" s="33"/>
      <c r="D502" s="102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3.5" customHeight="1">
      <c r="A503" s="1"/>
      <c r="B503" s="1"/>
      <c r="C503" s="33"/>
      <c r="D503" s="102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3.5" customHeight="1">
      <c r="A504" s="1"/>
      <c r="B504" s="1"/>
      <c r="C504" s="33"/>
      <c r="D504" s="102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3.5" customHeight="1">
      <c r="A505" s="1"/>
      <c r="B505" s="1"/>
      <c r="C505" s="33"/>
      <c r="D505" s="102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3.5" customHeight="1">
      <c r="A506" s="1"/>
      <c r="B506" s="1"/>
      <c r="C506" s="33"/>
      <c r="D506" s="102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3.5" customHeight="1">
      <c r="A507" s="1"/>
      <c r="B507" s="1"/>
      <c r="C507" s="33"/>
      <c r="D507" s="102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3.5" customHeight="1">
      <c r="A508" s="1"/>
      <c r="B508" s="1"/>
      <c r="C508" s="33"/>
      <c r="D508" s="102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3.5" customHeight="1">
      <c r="A509" s="1"/>
      <c r="B509" s="1"/>
      <c r="C509" s="33"/>
      <c r="D509" s="102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3.5" customHeight="1">
      <c r="A510" s="1"/>
      <c r="B510" s="1"/>
      <c r="C510" s="33"/>
      <c r="D510" s="102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3.5" customHeight="1">
      <c r="A511" s="1"/>
      <c r="B511" s="1"/>
      <c r="C511" s="33"/>
      <c r="D511" s="102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3.5" customHeight="1">
      <c r="A512" s="1"/>
      <c r="B512" s="1"/>
      <c r="C512" s="33"/>
      <c r="D512" s="102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3.5" customHeight="1">
      <c r="A513" s="1"/>
      <c r="B513" s="1"/>
      <c r="C513" s="33"/>
      <c r="D513" s="102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3.5" customHeight="1">
      <c r="A514" s="1"/>
      <c r="B514" s="1"/>
      <c r="C514" s="33"/>
      <c r="D514" s="102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3.5" customHeight="1">
      <c r="A515" s="1"/>
      <c r="B515" s="1"/>
      <c r="C515" s="33"/>
      <c r="D515" s="102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3.5" customHeight="1">
      <c r="A516" s="1"/>
      <c r="B516" s="1"/>
      <c r="C516" s="33"/>
      <c r="D516" s="102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3.5" customHeight="1">
      <c r="A517" s="1"/>
      <c r="B517" s="1"/>
      <c r="C517" s="33"/>
      <c r="D517" s="102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3.5" customHeight="1">
      <c r="A518" s="1"/>
      <c r="B518" s="1"/>
      <c r="C518" s="33"/>
      <c r="D518" s="102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3.5" customHeight="1">
      <c r="A519" s="1"/>
      <c r="B519" s="1"/>
      <c r="C519" s="33"/>
      <c r="D519" s="102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3.5" customHeight="1">
      <c r="A520" s="1"/>
      <c r="B520" s="1"/>
      <c r="C520" s="33"/>
      <c r="D520" s="102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3.5" customHeight="1">
      <c r="A521" s="1"/>
      <c r="B521" s="1"/>
      <c r="C521" s="33"/>
      <c r="D521" s="102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3.5" customHeight="1">
      <c r="A522" s="1"/>
      <c r="B522" s="1"/>
      <c r="C522" s="33"/>
      <c r="D522" s="102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3.5" customHeight="1">
      <c r="A523" s="1"/>
      <c r="B523" s="1"/>
      <c r="C523" s="33"/>
      <c r="D523" s="102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3.5" customHeight="1">
      <c r="A524" s="1"/>
      <c r="B524" s="1"/>
      <c r="C524" s="33"/>
      <c r="D524" s="102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3.5" customHeight="1">
      <c r="A525" s="1"/>
      <c r="B525" s="1"/>
      <c r="C525" s="33"/>
      <c r="D525" s="102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3.5" customHeight="1">
      <c r="A526" s="1"/>
      <c r="B526" s="1"/>
      <c r="C526" s="33"/>
      <c r="D526" s="102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3.5" customHeight="1">
      <c r="A527" s="1"/>
      <c r="B527" s="1"/>
      <c r="C527" s="33"/>
      <c r="D527" s="102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3.5" customHeight="1">
      <c r="A528" s="1"/>
      <c r="B528" s="1"/>
      <c r="C528" s="33"/>
      <c r="D528" s="102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3.5" customHeight="1">
      <c r="A529" s="1"/>
      <c r="B529" s="1"/>
      <c r="C529" s="33"/>
      <c r="D529" s="102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3.5" customHeight="1">
      <c r="A530" s="1"/>
      <c r="B530" s="1"/>
      <c r="C530" s="33"/>
      <c r="D530" s="102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3.5" customHeight="1">
      <c r="A531" s="1"/>
      <c r="B531" s="1"/>
      <c r="C531" s="33"/>
      <c r="D531" s="102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3.5" customHeight="1">
      <c r="A532" s="1"/>
      <c r="B532" s="1"/>
      <c r="C532" s="33"/>
      <c r="D532" s="102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3.5" customHeight="1">
      <c r="A533" s="1"/>
      <c r="B533" s="1"/>
      <c r="C533" s="33"/>
      <c r="D533" s="102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3.5" customHeight="1">
      <c r="A534" s="1"/>
      <c r="B534" s="1"/>
      <c r="C534" s="33"/>
      <c r="D534" s="102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3.5" customHeight="1">
      <c r="A535" s="1"/>
      <c r="B535" s="1"/>
      <c r="C535" s="33"/>
      <c r="D535" s="102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3.5" customHeight="1">
      <c r="A536" s="1"/>
      <c r="B536" s="1"/>
      <c r="C536" s="33"/>
      <c r="D536" s="102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3.5" customHeight="1">
      <c r="A537" s="1"/>
      <c r="B537" s="1"/>
      <c r="C537" s="33"/>
      <c r="D537" s="102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3.5" customHeight="1">
      <c r="A538" s="1"/>
      <c r="B538" s="1"/>
      <c r="C538" s="33"/>
      <c r="D538" s="102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3.5" customHeight="1">
      <c r="A539" s="1"/>
      <c r="B539" s="1"/>
      <c r="C539" s="33"/>
      <c r="D539" s="102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3.5" customHeight="1">
      <c r="A540" s="1"/>
      <c r="B540" s="1"/>
      <c r="C540" s="33"/>
      <c r="D540" s="102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3.5" customHeight="1">
      <c r="A541" s="1"/>
      <c r="B541" s="1"/>
      <c r="C541" s="33"/>
      <c r="D541" s="102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3.5" customHeight="1">
      <c r="A542" s="1"/>
      <c r="B542" s="1"/>
      <c r="C542" s="33"/>
      <c r="D542" s="102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3.5" customHeight="1">
      <c r="A543" s="1"/>
      <c r="B543" s="1"/>
      <c r="C543" s="33"/>
      <c r="D543" s="102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3.5" customHeight="1">
      <c r="A544" s="1"/>
      <c r="B544" s="1"/>
      <c r="C544" s="33"/>
      <c r="D544" s="102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3.5" customHeight="1">
      <c r="A545" s="1"/>
      <c r="B545" s="1"/>
      <c r="C545" s="33"/>
      <c r="D545" s="102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3.5" customHeight="1">
      <c r="A546" s="1"/>
      <c r="B546" s="1"/>
      <c r="C546" s="33"/>
      <c r="D546" s="102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3.5" customHeight="1">
      <c r="A547" s="1"/>
      <c r="B547" s="1"/>
      <c r="C547" s="33"/>
      <c r="D547" s="102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3.5" customHeight="1">
      <c r="A548" s="1"/>
      <c r="B548" s="1"/>
      <c r="C548" s="33"/>
      <c r="D548" s="102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3.5" customHeight="1">
      <c r="A549" s="1"/>
      <c r="B549" s="1"/>
      <c r="C549" s="33"/>
      <c r="D549" s="102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3.5" customHeight="1">
      <c r="A550" s="1"/>
      <c r="B550" s="1"/>
      <c r="C550" s="33"/>
      <c r="D550" s="102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3.5" customHeight="1">
      <c r="A551" s="1"/>
      <c r="B551" s="1"/>
      <c r="C551" s="33"/>
      <c r="D551" s="102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3.5" customHeight="1">
      <c r="A552" s="1"/>
      <c r="B552" s="1"/>
      <c r="C552" s="33"/>
      <c r="D552" s="102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3.5" customHeight="1">
      <c r="A553" s="1"/>
      <c r="B553" s="1"/>
      <c r="C553" s="33"/>
      <c r="D553" s="102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3.5" customHeight="1">
      <c r="A554" s="1"/>
      <c r="B554" s="1"/>
      <c r="C554" s="33"/>
      <c r="D554" s="102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3.5" customHeight="1">
      <c r="A555" s="1"/>
      <c r="B555" s="1"/>
      <c r="C555" s="33"/>
      <c r="D555" s="102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3.5" customHeight="1">
      <c r="A556" s="1"/>
      <c r="B556" s="1"/>
      <c r="C556" s="33"/>
      <c r="D556" s="102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3.5" customHeight="1">
      <c r="A557" s="1"/>
      <c r="B557" s="1"/>
      <c r="C557" s="33"/>
      <c r="D557" s="102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3.5" customHeight="1">
      <c r="A558" s="1"/>
      <c r="B558" s="1"/>
      <c r="C558" s="33"/>
      <c r="D558" s="102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3.5" customHeight="1">
      <c r="A559" s="1"/>
      <c r="B559" s="1"/>
      <c r="C559" s="33"/>
      <c r="D559" s="102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3.5" customHeight="1">
      <c r="A560" s="1"/>
      <c r="B560" s="1"/>
      <c r="C560" s="33"/>
      <c r="D560" s="102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3.5" customHeight="1">
      <c r="A561" s="1"/>
      <c r="B561" s="1"/>
      <c r="C561" s="33"/>
      <c r="D561" s="102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3.5" customHeight="1">
      <c r="A562" s="1"/>
      <c r="B562" s="1"/>
      <c r="C562" s="33"/>
      <c r="D562" s="102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3.5" customHeight="1">
      <c r="A563" s="1"/>
      <c r="B563" s="1"/>
      <c r="C563" s="33"/>
      <c r="D563" s="102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3.5" customHeight="1">
      <c r="A564" s="1"/>
      <c r="B564" s="1"/>
      <c r="C564" s="33"/>
      <c r="D564" s="102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3.5" customHeight="1">
      <c r="A565" s="1"/>
      <c r="B565" s="1"/>
      <c r="C565" s="33"/>
      <c r="D565" s="102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3.5" customHeight="1">
      <c r="A566" s="1"/>
      <c r="B566" s="1"/>
      <c r="C566" s="33"/>
      <c r="D566" s="102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3.5" customHeight="1">
      <c r="A567" s="1"/>
      <c r="B567" s="1"/>
      <c r="C567" s="33"/>
      <c r="D567" s="102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3.5" customHeight="1">
      <c r="A568" s="1"/>
      <c r="B568" s="1"/>
      <c r="C568" s="33"/>
      <c r="D568" s="102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3.5" customHeight="1">
      <c r="A569" s="1"/>
      <c r="B569" s="1"/>
      <c r="C569" s="33"/>
      <c r="D569" s="102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3.5" customHeight="1">
      <c r="A570" s="1"/>
      <c r="B570" s="1"/>
      <c r="C570" s="33"/>
      <c r="D570" s="102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3.5" customHeight="1">
      <c r="A571" s="1"/>
      <c r="B571" s="1"/>
      <c r="C571" s="33"/>
      <c r="D571" s="102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3.5" customHeight="1">
      <c r="A572" s="1"/>
      <c r="B572" s="1"/>
      <c r="C572" s="33"/>
      <c r="D572" s="102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3.5" customHeight="1">
      <c r="A573" s="1"/>
      <c r="B573" s="1"/>
      <c r="C573" s="33"/>
      <c r="D573" s="102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3.5" customHeight="1">
      <c r="A574" s="1"/>
      <c r="B574" s="1"/>
      <c r="C574" s="33"/>
      <c r="D574" s="102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3.5" customHeight="1">
      <c r="A575" s="1"/>
      <c r="B575" s="1"/>
      <c r="C575" s="33"/>
      <c r="D575" s="102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3.5" customHeight="1">
      <c r="A576" s="1"/>
      <c r="B576" s="1"/>
      <c r="C576" s="33"/>
      <c r="D576" s="102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3.5" customHeight="1">
      <c r="A577" s="1"/>
      <c r="B577" s="1"/>
      <c r="C577" s="33"/>
      <c r="D577" s="102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3.5" customHeight="1">
      <c r="A578" s="1"/>
      <c r="B578" s="1"/>
      <c r="C578" s="33"/>
      <c r="D578" s="102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3.5" customHeight="1">
      <c r="A579" s="1"/>
      <c r="B579" s="1"/>
      <c r="C579" s="33"/>
      <c r="D579" s="102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3.5" customHeight="1">
      <c r="A580" s="1"/>
      <c r="B580" s="1"/>
      <c r="C580" s="33"/>
      <c r="D580" s="102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3.5" customHeight="1">
      <c r="A581" s="1"/>
      <c r="B581" s="1"/>
      <c r="C581" s="33"/>
      <c r="D581" s="102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3.5" customHeight="1">
      <c r="A582" s="1"/>
      <c r="B582" s="1"/>
      <c r="C582" s="33"/>
      <c r="D582" s="102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3.5" customHeight="1">
      <c r="A583" s="1"/>
      <c r="B583" s="1"/>
      <c r="C583" s="33"/>
      <c r="D583" s="102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3.5" customHeight="1">
      <c r="A584" s="1"/>
      <c r="B584" s="1"/>
      <c r="C584" s="33"/>
      <c r="D584" s="102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3.5" customHeight="1">
      <c r="A585" s="1"/>
      <c r="B585" s="1"/>
      <c r="C585" s="33"/>
      <c r="D585" s="102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3.5" customHeight="1">
      <c r="A586" s="1"/>
      <c r="B586" s="1"/>
      <c r="C586" s="33"/>
      <c r="D586" s="102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3.5" customHeight="1">
      <c r="A587" s="1"/>
      <c r="B587" s="1"/>
      <c r="C587" s="33"/>
      <c r="D587" s="102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3.5" customHeight="1">
      <c r="A588" s="1"/>
      <c r="B588" s="1"/>
      <c r="C588" s="33"/>
      <c r="D588" s="102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3.5" customHeight="1">
      <c r="A589" s="1"/>
      <c r="B589" s="1"/>
      <c r="C589" s="33"/>
      <c r="D589" s="102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3.5" customHeight="1">
      <c r="A590" s="1"/>
      <c r="B590" s="1"/>
      <c r="C590" s="33"/>
      <c r="D590" s="102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3.5" customHeight="1">
      <c r="A591" s="1"/>
      <c r="B591" s="1"/>
      <c r="C591" s="33"/>
      <c r="D591" s="102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3.5" customHeight="1">
      <c r="A592" s="1"/>
      <c r="B592" s="1"/>
      <c r="C592" s="33"/>
      <c r="D592" s="102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3.5" customHeight="1">
      <c r="A593" s="1"/>
      <c r="B593" s="1"/>
      <c r="C593" s="33"/>
      <c r="D593" s="102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3.5" customHeight="1">
      <c r="A594" s="1"/>
      <c r="B594" s="1"/>
      <c r="C594" s="33"/>
      <c r="D594" s="102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3.5" customHeight="1">
      <c r="A595" s="1"/>
      <c r="B595" s="1"/>
      <c r="C595" s="33"/>
      <c r="D595" s="102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3.5" customHeight="1">
      <c r="A596" s="1"/>
      <c r="B596" s="1"/>
      <c r="C596" s="33"/>
      <c r="D596" s="102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3.5" customHeight="1">
      <c r="A597" s="1"/>
      <c r="B597" s="1"/>
      <c r="C597" s="33"/>
      <c r="D597" s="102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3.5" customHeight="1">
      <c r="A598" s="1"/>
      <c r="B598" s="1"/>
      <c r="C598" s="33"/>
      <c r="D598" s="102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3.5" customHeight="1">
      <c r="A599" s="1"/>
      <c r="B599" s="1"/>
      <c r="C599" s="33"/>
      <c r="D599" s="102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3.5" customHeight="1">
      <c r="A600" s="1"/>
      <c r="B600" s="1"/>
      <c r="C600" s="33"/>
      <c r="D600" s="102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3.5" customHeight="1">
      <c r="A601" s="1"/>
      <c r="B601" s="1"/>
      <c r="C601" s="33"/>
      <c r="D601" s="102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3.5" customHeight="1">
      <c r="A602" s="1"/>
      <c r="B602" s="1"/>
      <c r="C602" s="33"/>
      <c r="D602" s="102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3.5" customHeight="1">
      <c r="A603" s="1"/>
      <c r="B603" s="1"/>
      <c r="C603" s="33"/>
      <c r="D603" s="102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3.5" customHeight="1">
      <c r="A604" s="1"/>
      <c r="B604" s="1"/>
      <c r="C604" s="33"/>
      <c r="D604" s="102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3.5" customHeight="1">
      <c r="A605" s="1"/>
      <c r="B605" s="1"/>
      <c r="C605" s="33"/>
      <c r="D605" s="102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3.5" customHeight="1">
      <c r="A606" s="1"/>
      <c r="B606" s="1"/>
      <c r="C606" s="33"/>
      <c r="D606" s="102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3.5" customHeight="1">
      <c r="A607" s="1"/>
      <c r="B607" s="1"/>
      <c r="C607" s="33"/>
      <c r="D607" s="102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3.5" customHeight="1">
      <c r="A608" s="1"/>
      <c r="B608" s="1"/>
      <c r="C608" s="33"/>
      <c r="D608" s="102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3.5" customHeight="1">
      <c r="A609" s="1"/>
      <c r="B609" s="1"/>
      <c r="C609" s="33"/>
      <c r="D609" s="102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3.5" customHeight="1">
      <c r="A610" s="1"/>
      <c r="B610" s="1"/>
      <c r="C610" s="33"/>
      <c r="D610" s="102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3.5" customHeight="1">
      <c r="A611" s="1"/>
      <c r="B611" s="1"/>
      <c r="C611" s="33"/>
      <c r="D611" s="102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3.5" customHeight="1">
      <c r="A612" s="1"/>
      <c r="B612" s="1"/>
      <c r="C612" s="33"/>
      <c r="D612" s="102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3.5" customHeight="1">
      <c r="A613" s="1"/>
      <c r="B613" s="1"/>
      <c r="C613" s="33"/>
      <c r="D613" s="102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3.5" customHeight="1">
      <c r="A614" s="1"/>
      <c r="B614" s="1"/>
      <c r="C614" s="33"/>
      <c r="D614" s="102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3.5" customHeight="1">
      <c r="A615" s="1"/>
      <c r="B615" s="1"/>
      <c r="C615" s="33"/>
      <c r="D615" s="102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3.5" customHeight="1">
      <c r="A616" s="1"/>
      <c r="B616" s="1"/>
      <c r="C616" s="33"/>
      <c r="D616" s="102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3.5" customHeight="1">
      <c r="A617" s="1"/>
      <c r="B617" s="1"/>
      <c r="C617" s="33"/>
      <c r="D617" s="102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3.5" customHeight="1">
      <c r="A618" s="1"/>
      <c r="B618" s="1"/>
      <c r="C618" s="33"/>
      <c r="D618" s="102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3.5" customHeight="1">
      <c r="A619" s="1"/>
      <c r="B619" s="1"/>
      <c r="C619" s="33"/>
      <c r="D619" s="102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3.5" customHeight="1">
      <c r="A620" s="1"/>
      <c r="B620" s="1"/>
      <c r="C620" s="33"/>
      <c r="D620" s="102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3.5" customHeight="1">
      <c r="A621" s="1"/>
      <c r="B621" s="1"/>
      <c r="C621" s="33"/>
      <c r="D621" s="102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3.5" customHeight="1">
      <c r="A622" s="1"/>
      <c r="B622" s="1"/>
      <c r="C622" s="33"/>
      <c r="D622" s="102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3.5" customHeight="1">
      <c r="A623" s="1"/>
      <c r="B623" s="1"/>
      <c r="C623" s="33"/>
      <c r="D623" s="102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3.5" customHeight="1">
      <c r="A624" s="1"/>
      <c r="B624" s="1"/>
      <c r="C624" s="33"/>
      <c r="D624" s="102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3.5" customHeight="1">
      <c r="A625" s="1"/>
      <c r="B625" s="1"/>
      <c r="C625" s="33"/>
      <c r="D625" s="102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3.5" customHeight="1">
      <c r="A626" s="1"/>
      <c r="B626" s="1"/>
      <c r="C626" s="33"/>
      <c r="D626" s="102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3.5" customHeight="1">
      <c r="A627" s="1"/>
      <c r="B627" s="1"/>
      <c r="C627" s="33"/>
      <c r="D627" s="102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3.5" customHeight="1">
      <c r="A628" s="1"/>
      <c r="B628" s="1"/>
      <c r="C628" s="33"/>
      <c r="D628" s="102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3.5" customHeight="1">
      <c r="A629" s="1"/>
      <c r="B629" s="1"/>
      <c r="C629" s="33"/>
      <c r="D629" s="102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3.5" customHeight="1">
      <c r="A630" s="1"/>
      <c r="B630" s="1"/>
      <c r="C630" s="33"/>
      <c r="D630" s="102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3.5" customHeight="1">
      <c r="A631" s="1"/>
      <c r="B631" s="1"/>
      <c r="C631" s="33"/>
      <c r="D631" s="102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3.5" customHeight="1">
      <c r="A632" s="1"/>
      <c r="B632" s="1"/>
      <c r="C632" s="33"/>
      <c r="D632" s="102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3.5" customHeight="1">
      <c r="A633" s="1"/>
      <c r="B633" s="1"/>
      <c r="C633" s="33"/>
      <c r="D633" s="102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3.5" customHeight="1">
      <c r="A634" s="1"/>
      <c r="B634" s="1"/>
      <c r="C634" s="33"/>
      <c r="D634" s="102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3.5" customHeight="1">
      <c r="A635" s="1"/>
      <c r="B635" s="1"/>
      <c r="C635" s="33"/>
      <c r="D635" s="102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3.5" customHeight="1">
      <c r="A636" s="1"/>
      <c r="B636" s="1"/>
      <c r="C636" s="33"/>
      <c r="D636" s="102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3.5" customHeight="1">
      <c r="A637" s="1"/>
      <c r="B637" s="1"/>
      <c r="C637" s="33"/>
      <c r="D637" s="102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3.5" customHeight="1">
      <c r="A638" s="1"/>
      <c r="B638" s="1"/>
      <c r="C638" s="33"/>
      <c r="D638" s="102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3.5" customHeight="1">
      <c r="A639" s="1"/>
      <c r="B639" s="1"/>
      <c r="C639" s="33"/>
      <c r="D639" s="102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3.5" customHeight="1">
      <c r="A640" s="1"/>
      <c r="B640" s="1"/>
      <c r="C640" s="33"/>
      <c r="D640" s="102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3.5" customHeight="1">
      <c r="A641" s="1"/>
      <c r="B641" s="1"/>
      <c r="C641" s="33"/>
      <c r="D641" s="102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3.5" customHeight="1">
      <c r="A642" s="1"/>
      <c r="B642" s="1"/>
      <c r="C642" s="33"/>
      <c r="D642" s="102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3.5" customHeight="1">
      <c r="A643" s="1"/>
      <c r="B643" s="1"/>
      <c r="C643" s="33"/>
      <c r="D643" s="102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3.5" customHeight="1">
      <c r="A644" s="1"/>
      <c r="B644" s="1"/>
      <c r="C644" s="33"/>
      <c r="D644" s="102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3.5" customHeight="1">
      <c r="A645" s="1"/>
      <c r="B645" s="1"/>
      <c r="C645" s="33"/>
      <c r="D645" s="102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3.5" customHeight="1">
      <c r="A646" s="1"/>
      <c r="B646" s="1"/>
      <c r="C646" s="33"/>
      <c r="D646" s="102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3.5" customHeight="1">
      <c r="A647" s="1"/>
      <c r="B647" s="1"/>
      <c r="C647" s="33"/>
      <c r="D647" s="102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3.5" customHeight="1">
      <c r="A648" s="1"/>
      <c r="B648" s="1"/>
      <c r="C648" s="33"/>
      <c r="D648" s="102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3.5" customHeight="1">
      <c r="A649" s="1"/>
      <c r="B649" s="1"/>
      <c r="C649" s="33"/>
      <c r="D649" s="102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3.5" customHeight="1">
      <c r="A650" s="1"/>
      <c r="B650" s="1"/>
      <c r="C650" s="33"/>
      <c r="D650" s="102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3.5" customHeight="1">
      <c r="A651" s="1"/>
      <c r="B651" s="1"/>
      <c r="C651" s="33"/>
      <c r="D651" s="102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3.5" customHeight="1">
      <c r="A652" s="1"/>
      <c r="B652" s="1"/>
      <c r="C652" s="33"/>
      <c r="D652" s="102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3.5" customHeight="1">
      <c r="A653" s="1"/>
      <c r="B653" s="1"/>
      <c r="C653" s="33"/>
      <c r="D653" s="102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3.5" customHeight="1">
      <c r="A654" s="1"/>
      <c r="B654" s="1"/>
      <c r="C654" s="33"/>
      <c r="D654" s="102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3.5" customHeight="1">
      <c r="A655" s="1"/>
      <c r="B655" s="1"/>
      <c r="C655" s="33"/>
      <c r="D655" s="102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3.5" customHeight="1">
      <c r="A656" s="1"/>
      <c r="B656" s="1"/>
      <c r="C656" s="33"/>
      <c r="D656" s="102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3.5" customHeight="1">
      <c r="A657" s="1"/>
      <c r="B657" s="1"/>
      <c r="C657" s="33"/>
      <c r="D657" s="102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3.5" customHeight="1">
      <c r="A658" s="1"/>
      <c r="B658" s="1"/>
      <c r="C658" s="33"/>
      <c r="D658" s="102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3.5" customHeight="1">
      <c r="A659" s="1"/>
      <c r="B659" s="1"/>
      <c r="C659" s="33"/>
      <c r="D659" s="102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3.5" customHeight="1">
      <c r="A660" s="1"/>
      <c r="B660" s="1"/>
      <c r="C660" s="33"/>
      <c r="D660" s="102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3.5" customHeight="1">
      <c r="A661" s="1"/>
      <c r="B661" s="1"/>
      <c r="C661" s="33"/>
      <c r="D661" s="102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3.5" customHeight="1">
      <c r="A662" s="1"/>
      <c r="B662" s="1"/>
      <c r="C662" s="33"/>
      <c r="D662" s="102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3.5" customHeight="1">
      <c r="A663" s="1"/>
      <c r="B663" s="1"/>
      <c r="C663" s="33"/>
      <c r="D663" s="102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3.5" customHeight="1">
      <c r="A664" s="1"/>
      <c r="B664" s="1"/>
      <c r="C664" s="33"/>
      <c r="D664" s="102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3.5" customHeight="1">
      <c r="A665" s="1"/>
      <c r="B665" s="1"/>
      <c r="C665" s="33"/>
      <c r="D665" s="102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3.5" customHeight="1">
      <c r="A666" s="1"/>
      <c r="B666" s="1"/>
      <c r="C666" s="33"/>
      <c r="D666" s="102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3.5" customHeight="1">
      <c r="A667" s="1"/>
      <c r="B667" s="1"/>
      <c r="C667" s="33"/>
      <c r="D667" s="102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3.5" customHeight="1">
      <c r="A668" s="1"/>
      <c r="B668" s="1"/>
      <c r="C668" s="33"/>
      <c r="D668" s="102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3.5" customHeight="1">
      <c r="A669" s="1"/>
      <c r="B669" s="1"/>
      <c r="C669" s="33"/>
      <c r="D669" s="102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3.5" customHeight="1">
      <c r="A670" s="1"/>
      <c r="B670" s="1"/>
      <c r="C670" s="33"/>
      <c r="D670" s="102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3.5" customHeight="1">
      <c r="A671" s="1"/>
      <c r="B671" s="1"/>
      <c r="C671" s="33"/>
      <c r="D671" s="102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3.5" customHeight="1">
      <c r="A672" s="1"/>
      <c r="B672" s="1"/>
      <c r="C672" s="33"/>
      <c r="D672" s="102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3.5" customHeight="1">
      <c r="A673" s="1"/>
      <c r="B673" s="1"/>
      <c r="C673" s="33"/>
      <c r="D673" s="102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3.5" customHeight="1">
      <c r="A674" s="1"/>
      <c r="B674" s="1"/>
      <c r="C674" s="33"/>
      <c r="D674" s="102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3.5" customHeight="1">
      <c r="A675" s="1"/>
      <c r="B675" s="1"/>
      <c r="C675" s="33"/>
      <c r="D675" s="102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3.5" customHeight="1">
      <c r="A676" s="1"/>
      <c r="B676" s="1"/>
      <c r="C676" s="33"/>
      <c r="D676" s="102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3.5" customHeight="1">
      <c r="A677" s="1"/>
      <c r="B677" s="1"/>
      <c r="C677" s="33"/>
      <c r="D677" s="102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3.5" customHeight="1">
      <c r="A678" s="1"/>
      <c r="B678" s="1"/>
      <c r="C678" s="33"/>
      <c r="D678" s="102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3.5" customHeight="1">
      <c r="A679" s="1"/>
      <c r="B679" s="1"/>
      <c r="C679" s="33"/>
      <c r="D679" s="102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3.5" customHeight="1">
      <c r="A680" s="1"/>
      <c r="B680" s="1"/>
      <c r="C680" s="33"/>
      <c r="D680" s="102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3.5" customHeight="1">
      <c r="A681" s="1"/>
      <c r="B681" s="1"/>
      <c r="C681" s="33"/>
      <c r="D681" s="102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3.5" customHeight="1">
      <c r="A682" s="1"/>
      <c r="B682" s="1"/>
      <c r="C682" s="33"/>
      <c r="D682" s="102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3.5" customHeight="1">
      <c r="A683" s="1"/>
      <c r="B683" s="1"/>
      <c r="C683" s="33"/>
      <c r="D683" s="102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3.5" customHeight="1">
      <c r="A684" s="1"/>
      <c r="B684" s="1"/>
      <c r="C684" s="33"/>
      <c r="D684" s="102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3.5" customHeight="1">
      <c r="A685" s="1"/>
      <c r="B685" s="1"/>
      <c r="C685" s="33"/>
      <c r="D685" s="102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3.5" customHeight="1">
      <c r="A686" s="1"/>
      <c r="B686" s="1"/>
      <c r="C686" s="33"/>
      <c r="D686" s="102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3.5" customHeight="1">
      <c r="A687" s="1"/>
      <c r="B687" s="1"/>
      <c r="C687" s="33"/>
      <c r="D687" s="102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3.5" customHeight="1">
      <c r="A688" s="1"/>
      <c r="B688" s="1"/>
      <c r="C688" s="33"/>
      <c r="D688" s="102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3.5" customHeight="1">
      <c r="A689" s="1"/>
      <c r="B689" s="1"/>
      <c r="C689" s="33"/>
      <c r="D689" s="102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3.5" customHeight="1">
      <c r="A690" s="1"/>
      <c r="B690" s="1"/>
      <c r="C690" s="33"/>
      <c r="D690" s="102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3.5" customHeight="1">
      <c r="A691" s="1"/>
      <c r="B691" s="1"/>
      <c r="C691" s="33"/>
      <c r="D691" s="102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3.5" customHeight="1">
      <c r="A692" s="1"/>
      <c r="B692" s="1"/>
      <c r="C692" s="33"/>
      <c r="D692" s="102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3.5" customHeight="1">
      <c r="A693" s="1"/>
      <c r="B693" s="1"/>
      <c r="C693" s="33"/>
      <c r="D693" s="102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3.5" customHeight="1">
      <c r="A694" s="1"/>
      <c r="B694" s="1"/>
      <c r="C694" s="33"/>
      <c r="D694" s="102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3.5" customHeight="1">
      <c r="A695" s="1"/>
      <c r="B695" s="1"/>
      <c r="C695" s="33"/>
      <c r="D695" s="102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3.5" customHeight="1">
      <c r="A696" s="1"/>
      <c r="B696" s="1"/>
      <c r="C696" s="33"/>
      <c r="D696" s="102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3.5" customHeight="1">
      <c r="A697" s="1"/>
      <c r="B697" s="1"/>
      <c r="C697" s="33"/>
      <c r="D697" s="102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3.5" customHeight="1">
      <c r="A698" s="1"/>
      <c r="B698" s="1"/>
      <c r="C698" s="33"/>
      <c r="D698" s="102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3.5" customHeight="1">
      <c r="A699" s="1"/>
      <c r="B699" s="1"/>
      <c r="C699" s="33"/>
      <c r="D699" s="102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3.5" customHeight="1">
      <c r="A700" s="1"/>
      <c r="B700" s="1"/>
      <c r="C700" s="33"/>
      <c r="D700" s="102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3.5" customHeight="1">
      <c r="A701" s="1"/>
      <c r="B701" s="1"/>
      <c r="C701" s="33"/>
      <c r="D701" s="102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3.5" customHeight="1">
      <c r="A702" s="1"/>
      <c r="B702" s="1"/>
      <c r="C702" s="33"/>
      <c r="D702" s="102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3.5" customHeight="1">
      <c r="A703" s="1"/>
      <c r="B703" s="1"/>
      <c r="C703" s="33"/>
      <c r="D703" s="102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3.5" customHeight="1">
      <c r="A704" s="1"/>
      <c r="B704" s="1"/>
      <c r="C704" s="33"/>
      <c r="D704" s="102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3.5" customHeight="1">
      <c r="A705" s="1"/>
      <c r="B705" s="1"/>
      <c r="C705" s="33"/>
      <c r="D705" s="102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3.5" customHeight="1">
      <c r="A706" s="1"/>
      <c r="B706" s="1"/>
      <c r="C706" s="33"/>
      <c r="D706" s="102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3.5" customHeight="1">
      <c r="A707" s="1"/>
      <c r="B707" s="1"/>
      <c r="C707" s="33"/>
      <c r="D707" s="102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3.5" customHeight="1">
      <c r="A708" s="1"/>
      <c r="B708" s="1"/>
      <c r="C708" s="33"/>
      <c r="D708" s="102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3.5" customHeight="1">
      <c r="A709" s="1"/>
      <c r="B709" s="1"/>
      <c r="C709" s="33"/>
      <c r="D709" s="102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3.5" customHeight="1">
      <c r="A710" s="1"/>
      <c r="B710" s="1"/>
      <c r="C710" s="33"/>
      <c r="D710" s="102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3.5" customHeight="1">
      <c r="A711" s="1"/>
      <c r="B711" s="1"/>
      <c r="C711" s="33"/>
      <c r="D711" s="102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3.5" customHeight="1">
      <c r="A712" s="1"/>
      <c r="B712" s="1"/>
      <c r="C712" s="33"/>
      <c r="D712" s="102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3.5" customHeight="1">
      <c r="A713" s="1"/>
      <c r="B713" s="1"/>
      <c r="C713" s="33"/>
      <c r="D713" s="102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3.5" customHeight="1">
      <c r="A714" s="1"/>
      <c r="B714" s="1"/>
      <c r="C714" s="33"/>
      <c r="D714" s="102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3.5" customHeight="1">
      <c r="A715" s="1"/>
      <c r="B715" s="1"/>
      <c r="C715" s="33"/>
      <c r="D715" s="102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3.5" customHeight="1">
      <c r="A716" s="1"/>
      <c r="B716" s="1"/>
      <c r="C716" s="33"/>
      <c r="D716" s="102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3.5" customHeight="1">
      <c r="A717" s="1"/>
      <c r="B717" s="1"/>
      <c r="C717" s="33"/>
      <c r="D717" s="102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3.5" customHeight="1">
      <c r="A718" s="1"/>
      <c r="B718" s="1"/>
      <c r="C718" s="33"/>
      <c r="D718" s="102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3.5" customHeight="1">
      <c r="A719" s="1"/>
      <c r="B719" s="1"/>
      <c r="C719" s="33"/>
      <c r="D719" s="102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3.5" customHeight="1">
      <c r="A720" s="1"/>
      <c r="B720" s="1"/>
      <c r="C720" s="33"/>
      <c r="D720" s="102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3.5" customHeight="1">
      <c r="A721" s="1"/>
      <c r="B721" s="1"/>
      <c r="C721" s="33"/>
      <c r="D721" s="102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3.5" customHeight="1">
      <c r="A722" s="1"/>
      <c r="B722" s="1"/>
      <c r="C722" s="33"/>
      <c r="D722" s="102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3.5" customHeight="1">
      <c r="A723" s="1"/>
      <c r="B723" s="1"/>
      <c r="C723" s="33"/>
      <c r="D723" s="102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3.5" customHeight="1">
      <c r="A724" s="1"/>
      <c r="B724" s="1"/>
      <c r="C724" s="33"/>
      <c r="D724" s="102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3.5" customHeight="1">
      <c r="A725" s="1"/>
      <c r="B725" s="1"/>
      <c r="C725" s="33"/>
      <c r="D725" s="102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3.5" customHeight="1">
      <c r="A726" s="1"/>
      <c r="B726" s="1"/>
      <c r="C726" s="33"/>
      <c r="D726" s="102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3.5" customHeight="1">
      <c r="A727" s="1"/>
      <c r="B727" s="1"/>
      <c r="C727" s="33"/>
      <c r="D727" s="102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3.5" customHeight="1">
      <c r="A728" s="1"/>
      <c r="B728" s="1"/>
      <c r="C728" s="33"/>
      <c r="D728" s="102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3.5" customHeight="1">
      <c r="A729" s="1"/>
      <c r="B729" s="1"/>
      <c r="C729" s="33"/>
      <c r="D729" s="102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3.5" customHeight="1">
      <c r="A730" s="1"/>
      <c r="B730" s="1"/>
      <c r="C730" s="33"/>
      <c r="D730" s="102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3.5" customHeight="1">
      <c r="A731" s="1"/>
      <c r="B731" s="1"/>
      <c r="C731" s="33"/>
      <c r="D731" s="102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3.5" customHeight="1">
      <c r="A732" s="1"/>
      <c r="B732" s="1"/>
      <c r="C732" s="33"/>
      <c r="D732" s="102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3.5" customHeight="1">
      <c r="A733" s="1"/>
      <c r="B733" s="1"/>
      <c r="C733" s="33"/>
      <c r="D733" s="102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3.5" customHeight="1">
      <c r="A734" s="1"/>
      <c r="B734" s="1"/>
      <c r="C734" s="33"/>
      <c r="D734" s="102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3.5" customHeight="1">
      <c r="A735" s="1"/>
      <c r="B735" s="1"/>
      <c r="C735" s="33"/>
      <c r="D735" s="102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3.5" customHeight="1">
      <c r="A736" s="1"/>
      <c r="B736" s="1"/>
      <c r="C736" s="33"/>
      <c r="D736" s="102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3.5" customHeight="1">
      <c r="A737" s="1"/>
      <c r="B737" s="1"/>
      <c r="C737" s="33"/>
      <c r="D737" s="102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3.5" customHeight="1">
      <c r="A738" s="1"/>
      <c r="B738" s="1"/>
      <c r="C738" s="33"/>
      <c r="D738" s="102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3.5" customHeight="1">
      <c r="A739" s="1"/>
      <c r="B739" s="1"/>
      <c r="C739" s="33"/>
      <c r="D739" s="102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3.5" customHeight="1">
      <c r="A740" s="1"/>
      <c r="B740" s="1"/>
      <c r="C740" s="33"/>
      <c r="D740" s="102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3.5" customHeight="1">
      <c r="A741" s="1"/>
      <c r="B741" s="1"/>
      <c r="C741" s="33"/>
      <c r="D741" s="102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3.5" customHeight="1">
      <c r="A742" s="1"/>
      <c r="B742" s="1"/>
      <c r="C742" s="33"/>
      <c r="D742" s="102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3.5" customHeight="1">
      <c r="A743" s="1"/>
      <c r="B743" s="1"/>
      <c r="C743" s="33"/>
      <c r="D743" s="102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3.5" customHeight="1">
      <c r="A744" s="1"/>
      <c r="B744" s="1"/>
      <c r="C744" s="33"/>
      <c r="D744" s="102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3.5" customHeight="1">
      <c r="A745" s="1"/>
      <c r="B745" s="1"/>
      <c r="C745" s="33"/>
      <c r="D745" s="102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3.5" customHeight="1">
      <c r="A746" s="1"/>
      <c r="B746" s="1"/>
      <c r="C746" s="33"/>
      <c r="D746" s="102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3.5" customHeight="1">
      <c r="A747" s="1"/>
      <c r="B747" s="1"/>
      <c r="C747" s="33"/>
      <c r="D747" s="102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3.5" customHeight="1">
      <c r="A748" s="1"/>
      <c r="B748" s="1"/>
      <c r="C748" s="33"/>
      <c r="D748" s="102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3.5" customHeight="1">
      <c r="A749" s="1"/>
      <c r="B749" s="1"/>
      <c r="C749" s="33"/>
      <c r="D749" s="102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3.5" customHeight="1">
      <c r="A750" s="1"/>
      <c r="B750" s="1"/>
      <c r="C750" s="33"/>
      <c r="D750" s="102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3.5" customHeight="1">
      <c r="A751" s="1"/>
      <c r="B751" s="1"/>
      <c r="C751" s="33"/>
      <c r="D751" s="102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3.5" customHeight="1">
      <c r="A752" s="1"/>
      <c r="B752" s="1"/>
      <c r="C752" s="33"/>
      <c r="D752" s="102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3.5" customHeight="1">
      <c r="A753" s="1"/>
      <c r="B753" s="1"/>
      <c r="C753" s="33"/>
      <c r="D753" s="102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3.5" customHeight="1">
      <c r="A754" s="1"/>
      <c r="B754" s="1"/>
      <c r="C754" s="33"/>
      <c r="D754" s="102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3.5" customHeight="1">
      <c r="A755" s="1"/>
      <c r="B755" s="1"/>
      <c r="C755" s="33"/>
      <c r="D755" s="102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3.5" customHeight="1">
      <c r="A756" s="1"/>
      <c r="B756" s="1"/>
      <c r="C756" s="33"/>
      <c r="D756" s="102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3.5" customHeight="1">
      <c r="A757" s="1"/>
      <c r="B757" s="1"/>
      <c r="C757" s="33"/>
      <c r="D757" s="102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3.5" customHeight="1">
      <c r="A758" s="1"/>
      <c r="B758" s="1"/>
      <c r="C758" s="33"/>
      <c r="D758" s="102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3.5" customHeight="1">
      <c r="A759" s="1"/>
      <c r="B759" s="1"/>
      <c r="C759" s="33"/>
      <c r="D759" s="102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3.5" customHeight="1">
      <c r="A760" s="1"/>
      <c r="B760" s="1"/>
      <c r="C760" s="33"/>
      <c r="D760" s="102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3.5" customHeight="1">
      <c r="A761" s="1"/>
      <c r="B761" s="1"/>
      <c r="C761" s="33"/>
      <c r="D761" s="102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3.5" customHeight="1">
      <c r="A762" s="1"/>
      <c r="B762" s="1"/>
      <c r="C762" s="33"/>
      <c r="D762" s="102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3.5" customHeight="1">
      <c r="A763" s="1"/>
      <c r="B763" s="1"/>
      <c r="C763" s="33"/>
      <c r="D763" s="102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3.5" customHeight="1">
      <c r="A764" s="1"/>
      <c r="B764" s="1"/>
      <c r="C764" s="33"/>
      <c r="D764" s="102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3.5" customHeight="1">
      <c r="A765" s="1"/>
      <c r="B765" s="1"/>
      <c r="C765" s="33"/>
      <c r="D765" s="102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3.5" customHeight="1">
      <c r="A766" s="1"/>
      <c r="B766" s="1"/>
      <c r="C766" s="33"/>
      <c r="D766" s="102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3.5" customHeight="1">
      <c r="A767" s="1"/>
      <c r="B767" s="1"/>
      <c r="C767" s="33"/>
      <c r="D767" s="102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3.5" customHeight="1">
      <c r="A768" s="1"/>
      <c r="B768" s="1"/>
      <c r="C768" s="33"/>
      <c r="D768" s="102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3.5" customHeight="1">
      <c r="A769" s="1"/>
      <c r="B769" s="1"/>
      <c r="C769" s="33"/>
      <c r="D769" s="102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3.5" customHeight="1">
      <c r="A770" s="1"/>
      <c r="B770" s="1"/>
      <c r="C770" s="33"/>
      <c r="D770" s="102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3.5" customHeight="1">
      <c r="A771" s="1"/>
      <c r="B771" s="1"/>
      <c r="C771" s="33"/>
      <c r="D771" s="102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3.5" customHeight="1">
      <c r="A772" s="1"/>
      <c r="B772" s="1"/>
      <c r="C772" s="33"/>
      <c r="D772" s="102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3.5" customHeight="1">
      <c r="A773" s="1"/>
      <c r="B773" s="1"/>
      <c r="C773" s="33"/>
      <c r="D773" s="102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3.5" customHeight="1">
      <c r="A774" s="1"/>
      <c r="B774" s="1"/>
      <c r="C774" s="33"/>
      <c r="D774" s="102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3.5" customHeight="1">
      <c r="A775" s="1"/>
      <c r="B775" s="1"/>
      <c r="C775" s="33"/>
      <c r="D775" s="102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3.5" customHeight="1">
      <c r="A776" s="1"/>
      <c r="B776" s="1"/>
      <c r="C776" s="33"/>
      <c r="D776" s="102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3.5" customHeight="1">
      <c r="A777" s="1"/>
      <c r="B777" s="1"/>
      <c r="C777" s="33"/>
      <c r="D777" s="102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3.5" customHeight="1">
      <c r="A778" s="1"/>
      <c r="B778" s="1"/>
      <c r="C778" s="33"/>
      <c r="D778" s="102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3.5" customHeight="1">
      <c r="A779" s="1"/>
      <c r="B779" s="1"/>
      <c r="C779" s="33"/>
      <c r="D779" s="102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3.5" customHeight="1">
      <c r="A780" s="1"/>
      <c r="B780" s="1"/>
      <c r="C780" s="33"/>
      <c r="D780" s="102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3.5" customHeight="1">
      <c r="A781" s="1"/>
      <c r="B781" s="1"/>
      <c r="C781" s="33"/>
      <c r="D781" s="102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3.5" customHeight="1">
      <c r="A782" s="1"/>
      <c r="B782" s="1"/>
      <c r="C782" s="33"/>
      <c r="D782" s="102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3.5" customHeight="1">
      <c r="A783" s="1"/>
      <c r="B783" s="1"/>
      <c r="C783" s="33"/>
      <c r="D783" s="102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3.5" customHeight="1">
      <c r="A784" s="1"/>
      <c r="B784" s="1"/>
      <c r="C784" s="33"/>
      <c r="D784" s="102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3.5" customHeight="1">
      <c r="A785" s="1"/>
      <c r="B785" s="1"/>
      <c r="C785" s="33"/>
      <c r="D785" s="102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3.5" customHeight="1">
      <c r="A786" s="1"/>
      <c r="B786" s="1"/>
      <c r="C786" s="33"/>
      <c r="D786" s="102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3.5" customHeight="1">
      <c r="A787" s="1"/>
      <c r="B787" s="1"/>
      <c r="C787" s="33"/>
      <c r="D787" s="102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3.5" customHeight="1">
      <c r="A788" s="1"/>
      <c r="B788" s="1"/>
      <c r="C788" s="33"/>
      <c r="D788" s="102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3.5" customHeight="1">
      <c r="A789" s="1"/>
      <c r="B789" s="1"/>
      <c r="C789" s="33"/>
      <c r="D789" s="102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3.5" customHeight="1">
      <c r="A790" s="1"/>
      <c r="B790" s="1"/>
      <c r="C790" s="33"/>
      <c r="D790" s="102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3.5" customHeight="1">
      <c r="A791" s="1"/>
      <c r="B791" s="1"/>
      <c r="C791" s="33"/>
      <c r="D791" s="102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3.5" customHeight="1">
      <c r="A792" s="1"/>
      <c r="B792" s="1"/>
      <c r="C792" s="33"/>
      <c r="D792" s="102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3.5" customHeight="1">
      <c r="A793" s="1"/>
      <c r="B793" s="1"/>
      <c r="C793" s="33"/>
      <c r="D793" s="102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3.5" customHeight="1">
      <c r="A794" s="1"/>
      <c r="B794" s="1"/>
      <c r="C794" s="33"/>
      <c r="D794" s="102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3.5" customHeight="1">
      <c r="A795" s="1"/>
      <c r="B795" s="1"/>
      <c r="C795" s="33"/>
      <c r="D795" s="102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3.5" customHeight="1">
      <c r="A796" s="1"/>
      <c r="B796" s="1"/>
      <c r="C796" s="33"/>
      <c r="D796" s="102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3.5" customHeight="1">
      <c r="A797" s="1"/>
      <c r="B797" s="1"/>
      <c r="C797" s="33"/>
      <c r="D797" s="102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3.5" customHeight="1">
      <c r="A798" s="1"/>
      <c r="B798" s="1"/>
      <c r="C798" s="33"/>
      <c r="D798" s="102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3.5" customHeight="1">
      <c r="A799" s="1"/>
      <c r="B799" s="1"/>
      <c r="C799" s="33"/>
      <c r="D799" s="102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3.5" customHeight="1">
      <c r="A800" s="1"/>
      <c r="B800" s="1"/>
      <c r="C800" s="33"/>
      <c r="D800" s="102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3.5" customHeight="1">
      <c r="A801" s="1"/>
      <c r="B801" s="1"/>
      <c r="C801" s="33"/>
      <c r="D801" s="102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3.5" customHeight="1">
      <c r="A802" s="1"/>
      <c r="B802" s="1"/>
      <c r="C802" s="33"/>
      <c r="D802" s="102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3.5" customHeight="1">
      <c r="A803" s="1"/>
      <c r="B803" s="1"/>
      <c r="C803" s="33"/>
      <c r="D803" s="102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3.5" customHeight="1">
      <c r="A804" s="1"/>
      <c r="B804" s="1"/>
      <c r="C804" s="33"/>
      <c r="D804" s="102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3.5" customHeight="1">
      <c r="A805" s="1"/>
      <c r="B805" s="1"/>
      <c r="C805" s="33"/>
      <c r="D805" s="102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3.5" customHeight="1">
      <c r="A806" s="1"/>
      <c r="B806" s="1"/>
      <c r="C806" s="33"/>
      <c r="D806" s="102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3.5" customHeight="1">
      <c r="A807" s="1"/>
      <c r="B807" s="1"/>
      <c r="C807" s="33"/>
      <c r="D807" s="102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3.5" customHeight="1">
      <c r="A808" s="1"/>
      <c r="B808" s="1"/>
      <c r="C808" s="33"/>
      <c r="D808" s="102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3.5" customHeight="1">
      <c r="A809" s="1"/>
      <c r="B809" s="1"/>
      <c r="C809" s="33"/>
      <c r="D809" s="102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3.5" customHeight="1">
      <c r="A810" s="1"/>
      <c r="B810" s="1"/>
      <c r="C810" s="33"/>
      <c r="D810" s="102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3.5" customHeight="1">
      <c r="A811" s="1"/>
      <c r="B811" s="1"/>
      <c r="C811" s="33"/>
      <c r="D811" s="102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3.5" customHeight="1">
      <c r="A812" s="1"/>
      <c r="B812" s="1"/>
      <c r="C812" s="33"/>
      <c r="D812" s="102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3.5" customHeight="1">
      <c r="A813" s="1"/>
      <c r="B813" s="1"/>
      <c r="C813" s="33"/>
      <c r="D813" s="102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3.5" customHeight="1">
      <c r="A814" s="1"/>
      <c r="B814" s="1"/>
      <c r="C814" s="33"/>
      <c r="D814" s="102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3.5" customHeight="1">
      <c r="A815" s="1"/>
      <c r="B815" s="1"/>
      <c r="C815" s="33"/>
      <c r="D815" s="102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3.5" customHeight="1">
      <c r="A816" s="1"/>
      <c r="B816" s="1"/>
      <c r="C816" s="33"/>
      <c r="D816" s="102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3.5" customHeight="1">
      <c r="A817" s="1"/>
      <c r="B817" s="1"/>
      <c r="C817" s="33"/>
      <c r="D817" s="102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3.5" customHeight="1">
      <c r="A818" s="1"/>
      <c r="B818" s="1"/>
      <c r="C818" s="33"/>
      <c r="D818" s="102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3.5" customHeight="1">
      <c r="A819" s="1"/>
      <c r="B819" s="1"/>
      <c r="C819" s="33"/>
      <c r="D819" s="102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3.5" customHeight="1">
      <c r="A820" s="1"/>
      <c r="B820" s="1"/>
      <c r="C820" s="33"/>
      <c r="D820" s="102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3.5" customHeight="1">
      <c r="A821" s="1"/>
      <c r="B821" s="1"/>
      <c r="C821" s="33"/>
      <c r="D821" s="102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3.5" customHeight="1">
      <c r="A822" s="1"/>
      <c r="B822" s="1"/>
      <c r="C822" s="33"/>
      <c r="D822" s="102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3.5" customHeight="1">
      <c r="A823" s="1"/>
      <c r="B823" s="1"/>
      <c r="C823" s="33"/>
      <c r="D823" s="102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3.5" customHeight="1">
      <c r="A824" s="1"/>
      <c r="B824" s="1"/>
      <c r="C824" s="33"/>
      <c r="D824" s="102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3.5" customHeight="1">
      <c r="A825" s="1"/>
      <c r="B825" s="1"/>
      <c r="C825" s="33"/>
      <c r="D825" s="102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3.5" customHeight="1">
      <c r="A826" s="1"/>
      <c r="B826" s="1"/>
      <c r="C826" s="33"/>
      <c r="D826" s="102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3.5" customHeight="1">
      <c r="A827" s="1"/>
      <c r="B827" s="1"/>
      <c r="C827" s="33"/>
      <c r="D827" s="102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3.5" customHeight="1">
      <c r="A828" s="1"/>
      <c r="B828" s="1"/>
      <c r="C828" s="33"/>
      <c r="D828" s="102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3.5" customHeight="1">
      <c r="A829" s="1"/>
      <c r="B829" s="1"/>
      <c r="C829" s="33"/>
      <c r="D829" s="102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3.5" customHeight="1">
      <c r="A830" s="1"/>
      <c r="B830" s="1"/>
      <c r="C830" s="33"/>
      <c r="D830" s="102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3.5" customHeight="1">
      <c r="A831" s="1"/>
      <c r="B831" s="1"/>
      <c r="C831" s="33"/>
      <c r="D831" s="102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3.5" customHeight="1">
      <c r="A832" s="1"/>
      <c r="B832" s="1"/>
      <c r="C832" s="33"/>
      <c r="D832" s="102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3.5" customHeight="1">
      <c r="A833" s="1"/>
      <c r="B833" s="1"/>
      <c r="C833" s="33"/>
      <c r="D833" s="102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3.5" customHeight="1">
      <c r="A834" s="1"/>
      <c r="B834" s="1"/>
      <c r="C834" s="33"/>
      <c r="D834" s="102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3.5" customHeight="1">
      <c r="A835" s="1"/>
      <c r="B835" s="1"/>
      <c r="C835" s="33"/>
      <c r="D835" s="102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3.5" customHeight="1">
      <c r="A836" s="1"/>
      <c r="B836" s="1"/>
      <c r="C836" s="33"/>
      <c r="D836" s="102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3.5" customHeight="1">
      <c r="A837" s="1"/>
      <c r="B837" s="1"/>
      <c r="C837" s="33"/>
      <c r="D837" s="102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3.5" customHeight="1">
      <c r="A838" s="1"/>
      <c r="B838" s="1"/>
      <c r="C838" s="33"/>
      <c r="D838" s="102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3.5" customHeight="1">
      <c r="A839" s="1"/>
      <c r="B839" s="1"/>
      <c r="C839" s="33"/>
      <c r="D839" s="102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3.5" customHeight="1">
      <c r="A840" s="1"/>
      <c r="B840" s="1"/>
      <c r="C840" s="33"/>
      <c r="D840" s="102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3.5" customHeight="1">
      <c r="A841" s="1"/>
      <c r="B841" s="1"/>
      <c r="C841" s="33"/>
      <c r="D841" s="102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3.5" customHeight="1">
      <c r="A842" s="1"/>
      <c r="B842" s="1"/>
      <c r="C842" s="33"/>
      <c r="D842" s="102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3.5" customHeight="1">
      <c r="A843" s="1"/>
      <c r="B843" s="1"/>
      <c r="C843" s="33"/>
      <c r="D843" s="102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3.5" customHeight="1">
      <c r="A844" s="1"/>
      <c r="B844" s="1"/>
      <c r="C844" s="33"/>
      <c r="D844" s="102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3.5" customHeight="1">
      <c r="A845" s="1"/>
      <c r="B845" s="1"/>
      <c r="C845" s="33"/>
      <c r="D845" s="102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3.5" customHeight="1">
      <c r="A846" s="1"/>
      <c r="B846" s="1"/>
      <c r="C846" s="33"/>
      <c r="D846" s="102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3.5" customHeight="1">
      <c r="A847" s="1"/>
      <c r="B847" s="1"/>
      <c r="C847" s="33"/>
      <c r="D847" s="102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3.5" customHeight="1">
      <c r="A848" s="1"/>
      <c r="B848" s="1"/>
      <c r="C848" s="33"/>
      <c r="D848" s="102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3.5" customHeight="1">
      <c r="A849" s="1"/>
      <c r="B849" s="1"/>
      <c r="C849" s="33"/>
      <c r="D849" s="102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3.5" customHeight="1">
      <c r="A850" s="1"/>
      <c r="B850" s="1"/>
      <c r="C850" s="33"/>
      <c r="D850" s="102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3.5" customHeight="1">
      <c r="A851" s="1"/>
      <c r="B851" s="1"/>
      <c r="C851" s="33"/>
      <c r="D851" s="102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3.5" customHeight="1">
      <c r="A852" s="1"/>
      <c r="B852" s="1"/>
      <c r="C852" s="33"/>
      <c r="D852" s="102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3.5" customHeight="1">
      <c r="A853" s="1"/>
      <c r="B853" s="1"/>
      <c r="C853" s="33"/>
      <c r="D853" s="102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3.5" customHeight="1">
      <c r="A854" s="1"/>
      <c r="B854" s="1"/>
      <c r="C854" s="33"/>
      <c r="D854" s="102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3.5" customHeight="1">
      <c r="A855" s="1"/>
      <c r="B855" s="1"/>
      <c r="C855" s="33"/>
      <c r="D855" s="102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3.5" customHeight="1">
      <c r="A856" s="1"/>
      <c r="B856" s="1"/>
      <c r="C856" s="33"/>
      <c r="D856" s="102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3.5" customHeight="1">
      <c r="A857" s="1"/>
      <c r="B857" s="1"/>
      <c r="C857" s="33"/>
      <c r="D857" s="102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3.5" customHeight="1">
      <c r="A858" s="1"/>
      <c r="B858" s="1"/>
      <c r="C858" s="33"/>
      <c r="D858" s="102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3.5" customHeight="1">
      <c r="A859" s="1"/>
      <c r="B859" s="1"/>
      <c r="C859" s="33"/>
      <c r="D859" s="102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3.5" customHeight="1">
      <c r="A860" s="1"/>
      <c r="B860" s="1"/>
      <c r="C860" s="33"/>
      <c r="D860" s="102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3.5" customHeight="1">
      <c r="A861" s="1"/>
      <c r="B861" s="1"/>
      <c r="C861" s="33"/>
      <c r="D861" s="102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3.5" customHeight="1">
      <c r="A862" s="1"/>
      <c r="B862" s="1"/>
      <c r="C862" s="33"/>
      <c r="D862" s="102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3.5" customHeight="1">
      <c r="A863" s="1"/>
      <c r="B863" s="1"/>
      <c r="C863" s="33"/>
      <c r="D863" s="102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3.5" customHeight="1">
      <c r="A864" s="1"/>
      <c r="B864" s="1"/>
      <c r="C864" s="33"/>
      <c r="D864" s="102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3.5" customHeight="1">
      <c r="A865" s="1"/>
      <c r="B865" s="1"/>
      <c r="C865" s="33"/>
      <c r="D865" s="102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3.5" customHeight="1">
      <c r="A866" s="1"/>
      <c r="B866" s="1"/>
      <c r="C866" s="33"/>
      <c r="D866" s="102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3.5" customHeight="1">
      <c r="A867" s="1"/>
      <c r="B867" s="1"/>
      <c r="C867" s="33"/>
      <c r="D867" s="102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3.5" customHeight="1">
      <c r="A868" s="1"/>
      <c r="B868" s="1"/>
      <c r="C868" s="33"/>
      <c r="D868" s="102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3.5" customHeight="1">
      <c r="A869" s="1"/>
      <c r="B869" s="1"/>
      <c r="C869" s="33"/>
      <c r="D869" s="102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3.5" customHeight="1">
      <c r="A870" s="1"/>
      <c r="B870" s="1"/>
      <c r="C870" s="33"/>
      <c r="D870" s="102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3.5" customHeight="1">
      <c r="A871" s="1"/>
      <c r="B871" s="1"/>
      <c r="C871" s="33"/>
      <c r="D871" s="102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3.5" customHeight="1">
      <c r="A872" s="1"/>
      <c r="B872" s="1"/>
      <c r="C872" s="33"/>
      <c r="D872" s="102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3.5" customHeight="1">
      <c r="A873" s="1"/>
      <c r="B873" s="1"/>
      <c r="C873" s="33"/>
      <c r="D873" s="102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3.5" customHeight="1">
      <c r="A874" s="1"/>
      <c r="B874" s="1"/>
      <c r="C874" s="33"/>
      <c r="D874" s="102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3.5" customHeight="1">
      <c r="A875" s="1"/>
      <c r="B875" s="1"/>
      <c r="C875" s="33"/>
      <c r="D875" s="102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3.5" customHeight="1">
      <c r="A876" s="1"/>
      <c r="B876" s="1"/>
      <c r="C876" s="33"/>
      <c r="D876" s="102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3.5" customHeight="1">
      <c r="A877" s="1"/>
      <c r="B877" s="1"/>
      <c r="C877" s="33"/>
      <c r="D877" s="102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3.5" customHeight="1">
      <c r="A878" s="1"/>
      <c r="B878" s="1"/>
      <c r="C878" s="33"/>
      <c r="D878" s="102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3.5" customHeight="1">
      <c r="A879" s="1"/>
      <c r="B879" s="1"/>
      <c r="C879" s="33"/>
      <c r="D879" s="102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3.5" customHeight="1">
      <c r="A880" s="1"/>
      <c r="B880" s="1"/>
      <c r="C880" s="33"/>
      <c r="D880" s="102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3.5" customHeight="1">
      <c r="A881" s="1"/>
      <c r="B881" s="1"/>
      <c r="C881" s="33"/>
      <c r="D881" s="102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3.5" customHeight="1">
      <c r="A882" s="1"/>
      <c r="B882" s="1"/>
      <c r="C882" s="33"/>
      <c r="D882" s="102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3.5" customHeight="1">
      <c r="A883" s="1"/>
      <c r="B883" s="1"/>
      <c r="C883" s="33"/>
      <c r="D883" s="102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3.5" customHeight="1">
      <c r="A884" s="1"/>
      <c r="B884" s="1"/>
      <c r="C884" s="33"/>
      <c r="D884" s="102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3.5" customHeight="1">
      <c r="A885" s="1"/>
      <c r="B885" s="1"/>
      <c r="C885" s="33"/>
      <c r="D885" s="102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3.5" customHeight="1">
      <c r="A886" s="1"/>
      <c r="B886" s="1"/>
      <c r="C886" s="33"/>
      <c r="D886" s="102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3.5" customHeight="1">
      <c r="A887" s="1"/>
      <c r="B887" s="1"/>
      <c r="C887" s="33"/>
      <c r="D887" s="102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3.5" customHeight="1">
      <c r="A888" s="1"/>
      <c r="B888" s="1"/>
      <c r="C888" s="33"/>
      <c r="D888" s="102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3.5" customHeight="1">
      <c r="A889" s="1"/>
      <c r="B889" s="1"/>
      <c r="C889" s="33"/>
      <c r="D889" s="102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3.5" customHeight="1">
      <c r="A890" s="1"/>
      <c r="B890" s="1"/>
      <c r="C890" s="33"/>
      <c r="D890" s="102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3.5" customHeight="1">
      <c r="A891" s="1"/>
      <c r="B891" s="1"/>
      <c r="C891" s="33"/>
      <c r="D891" s="102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3.5" customHeight="1">
      <c r="A892" s="1"/>
      <c r="B892" s="1"/>
      <c r="C892" s="33"/>
      <c r="D892" s="102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3.5" customHeight="1">
      <c r="A893" s="1"/>
      <c r="B893" s="1"/>
      <c r="C893" s="33"/>
      <c r="D893" s="102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3.5" customHeight="1">
      <c r="A894" s="1"/>
      <c r="B894" s="1"/>
      <c r="C894" s="33"/>
      <c r="D894" s="102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3.5" customHeight="1">
      <c r="A895" s="1"/>
      <c r="B895" s="1"/>
      <c r="C895" s="33"/>
      <c r="D895" s="102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3.5" customHeight="1">
      <c r="A896" s="1"/>
      <c r="B896" s="1"/>
      <c r="C896" s="33"/>
      <c r="D896" s="102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3.5" customHeight="1">
      <c r="A897" s="1"/>
      <c r="B897" s="1"/>
      <c r="C897" s="33"/>
      <c r="D897" s="102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3.5" customHeight="1">
      <c r="A898" s="1"/>
      <c r="B898" s="1"/>
      <c r="C898" s="33"/>
      <c r="D898" s="102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3.5" customHeight="1">
      <c r="A899" s="1"/>
      <c r="B899" s="1"/>
      <c r="C899" s="33"/>
      <c r="D899" s="102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3.5" customHeight="1">
      <c r="A900" s="1"/>
      <c r="B900" s="1"/>
      <c r="C900" s="33"/>
      <c r="D900" s="102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3.5" customHeight="1">
      <c r="A901" s="1"/>
      <c r="B901" s="1"/>
      <c r="C901" s="33"/>
      <c r="D901" s="102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3.5" customHeight="1">
      <c r="A902" s="1"/>
      <c r="B902" s="1"/>
      <c r="C902" s="33"/>
      <c r="D902" s="102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3.5" customHeight="1">
      <c r="A903" s="1"/>
      <c r="B903" s="1"/>
      <c r="C903" s="33"/>
      <c r="D903" s="102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3.5" customHeight="1">
      <c r="A904" s="1"/>
      <c r="B904" s="1"/>
      <c r="C904" s="33"/>
      <c r="D904" s="102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3.5" customHeight="1">
      <c r="A905" s="1"/>
      <c r="B905" s="1"/>
      <c r="C905" s="33"/>
      <c r="D905" s="102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3.5" customHeight="1">
      <c r="A906" s="1"/>
      <c r="B906" s="1"/>
      <c r="C906" s="33"/>
      <c r="D906" s="102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3.5" customHeight="1">
      <c r="A907" s="1"/>
      <c r="B907" s="1"/>
      <c r="C907" s="33"/>
      <c r="D907" s="102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3.5" customHeight="1">
      <c r="A908" s="1"/>
      <c r="B908" s="1"/>
      <c r="C908" s="33"/>
      <c r="D908" s="102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3.5" customHeight="1">
      <c r="A909" s="1"/>
      <c r="B909" s="1"/>
      <c r="C909" s="33"/>
      <c r="D909" s="102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3.5" customHeight="1">
      <c r="A910" s="1"/>
      <c r="B910" s="1"/>
      <c r="C910" s="33"/>
      <c r="D910" s="102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3.5" customHeight="1">
      <c r="A911" s="1"/>
      <c r="B911" s="1"/>
      <c r="C911" s="33"/>
      <c r="D911" s="102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3.5" customHeight="1">
      <c r="A912" s="1"/>
      <c r="B912" s="1"/>
      <c r="C912" s="33"/>
      <c r="D912" s="102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3.5" customHeight="1">
      <c r="A913" s="1"/>
      <c r="B913" s="1"/>
      <c r="C913" s="33"/>
      <c r="D913" s="102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3.5" customHeight="1">
      <c r="A914" s="1"/>
      <c r="B914" s="1"/>
      <c r="C914" s="33"/>
      <c r="D914" s="102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3.5" customHeight="1">
      <c r="A915" s="1"/>
      <c r="B915" s="1"/>
      <c r="C915" s="33"/>
      <c r="D915" s="102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3.5" customHeight="1">
      <c r="A916" s="1"/>
      <c r="B916" s="1"/>
      <c r="C916" s="33"/>
      <c r="D916" s="102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3.5" customHeight="1">
      <c r="A917" s="1"/>
      <c r="B917" s="1"/>
      <c r="C917" s="33"/>
      <c r="D917" s="102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3.5" customHeight="1">
      <c r="A918" s="1"/>
      <c r="B918" s="1"/>
      <c r="C918" s="33"/>
      <c r="D918" s="102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3.5" customHeight="1">
      <c r="A919" s="1"/>
      <c r="B919" s="1"/>
      <c r="C919" s="33"/>
      <c r="D919" s="102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3.5" customHeight="1">
      <c r="A920" s="1"/>
      <c r="B920" s="1"/>
      <c r="C920" s="33"/>
      <c r="D920" s="102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3.5" customHeight="1">
      <c r="A921" s="1"/>
      <c r="B921" s="1"/>
      <c r="C921" s="33"/>
      <c r="D921" s="102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3.5" customHeight="1">
      <c r="A922" s="1"/>
      <c r="B922" s="1"/>
      <c r="C922" s="33"/>
      <c r="D922" s="102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3.5" customHeight="1">
      <c r="A923" s="1"/>
      <c r="B923" s="1"/>
      <c r="C923" s="33"/>
      <c r="D923" s="102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3.5" customHeight="1">
      <c r="A924" s="1"/>
      <c r="B924" s="1"/>
      <c r="C924" s="33"/>
      <c r="D924" s="102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3.5" customHeight="1">
      <c r="A925" s="1"/>
      <c r="B925" s="1"/>
      <c r="C925" s="33"/>
      <c r="D925" s="102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3.5" customHeight="1">
      <c r="A926" s="1"/>
      <c r="B926" s="1"/>
      <c r="C926" s="33"/>
      <c r="D926" s="102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3.5" customHeight="1">
      <c r="A927" s="1"/>
      <c r="B927" s="1"/>
      <c r="C927" s="33"/>
      <c r="D927" s="102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3.5" customHeight="1">
      <c r="A928" s="1"/>
      <c r="B928" s="1"/>
      <c r="C928" s="33"/>
      <c r="D928" s="102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3.5" customHeight="1">
      <c r="A929" s="1"/>
      <c r="B929" s="1"/>
      <c r="C929" s="33"/>
      <c r="D929" s="102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3.5" customHeight="1">
      <c r="A930" s="1"/>
      <c r="B930" s="1"/>
      <c r="C930" s="33"/>
      <c r="D930" s="102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3.5" customHeight="1">
      <c r="A931" s="1"/>
      <c r="B931" s="1"/>
      <c r="C931" s="33"/>
      <c r="D931" s="102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3.5" customHeight="1">
      <c r="A932" s="1"/>
      <c r="B932" s="1"/>
      <c r="C932" s="33"/>
      <c r="D932" s="102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3.5" customHeight="1">
      <c r="A933" s="1"/>
      <c r="B933" s="1"/>
      <c r="C933" s="33"/>
      <c r="D933" s="102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3.5" customHeight="1">
      <c r="A934" s="1"/>
      <c r="B934" s="1"/>
      <c r="C934" s="33"/>
      <c r="D934" s="102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3.5" customHeight="1">
      <c r="A935" s="1"/>
      <c r="B935" s="1"/>
      <c r="C935" s="33"/>
      <c r="D935" s="102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3.5" customHeight="1">
      <c r="A936" s="1"/>
      <c r="B936" s="1"/>
      <c r="C936" s="33"/>
      <c r="D936" s="102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3.5" customHeight="1">
      <c r="A937" s="1"/>
      <c r="B937" s="1"/>
      <c r="C937" s="33"/>
      <c r="D937" s="102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3.5" customHeight="1">
      <c r="A938" s="1"/>
      <c r="B938" s="1"/>
      <c r="C938" s="33"/>
      <c r="D938" s="102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3.5" customHeight="1">
      <c r="A939" s="1"/>
      <c r="B939" s="1"/>
      <c r="C939" s="33"/>
      <c r="D939" s="102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3.5" customHeight="1">
      <c r="A940" s="1"/>
      <c r="B940" s="1"/>
      <c r="C940" s="33"/>
      <c r="D940" s="102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3.5" customHeight="1">
      <c r="A941" s="1"/>
      <c r="B941" s="1"/>
      <c r="C941" s="33"/>
      <c r="D941" s="102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3.5" customHeight="1">
      <c r="A942" s="1"/>
      <c r="B942" s="1"/>
      <c r="C942" s="33"/>
      <c r="D942" s="102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3.5" customHeight="1">
      <c r="A943" s="1"/>
      <c r="B943" s="1"/>
      <c r="C943" s="33"/>
      <c r="D943" s="102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3.5" customHeight="1">
      <c r="A944" s="1"/>
      <c r="B944" s="1"/>
      <c r="C944" s="33"/>
      <c r="D944" s="102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3.5" customHeight="1">
      <c r="A945" s="1"/>
      <c r="B945" s="1"/>
      <c r="C945" s="33"/>
      <c r="D945" s="102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3.5" customHeight="1">
      <c r="A946" s="1"/>
      <c r="B946" s="1"/>
      <c r="C946" s="33"/>
      <c r="D946" s="102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3.5" customHeight="1">
      <c r="A947" s="1"/>
      <c r="B947" s="1"/>
      <c r="C947" s="33"/>
      <c r="D947" s="102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3.5" customHeight="1">
      <c r="A948" s="1"/>
      <c r="B948" s="1"/>
      <c r="C948" s="33"/>
      <c r="D948" s="102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3.5" customHeight="1">
      <c r="A949" s="1"/>
      <c r="B949" s="1"/>
      <c r="C949" s="33"/>
      <c r="D949" s="102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3.5" customHeight="1">
      <c r="A950" s="1"/>
      <c r="B950" s="1"/>
      <c r="C950" s="33"/>
      <c r="D950" s="102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3.5" customHeight="1">
      <c r="A951" s="1"/>
      <c r="B951" s="1"/>
      <c r="C951" s="33"/>
      <c r="D951" s="102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3.5" customHeight="1">
      <c r="A952" s="1"/>
      <c r="B952" s="1"/>
      <c r="C952" s="33"/>
      <c r="D952" s="102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3.5" customHeight="1">
      <c r="A953" s="1"/>
      <c r="B953" s="1"/>
      <c r="C953" s="33"/>
      <c r="D953" s="102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3.5" customHeight="1">
      <c r="A954" s="1"/>
      <c r="B954" s="1"/>
      <c r="C954" s="33"/>
      <c r="D954" s="102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3.5" customHeight="1">
      <c r="A955" s="1"/>
      <c r="B955" s="1"/>
      <c r="C955" s="33"/>
      <c r="D955" s="102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3.5" customHeight="1">
      <c r="A956" s="1"/>
      <c r="B956" s="1"/>
      <c r="C956" s="33"/>
      <c r="D956" s="102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3.5" customHeight="1">
      <c r="A957" s="1"/>
      <c r="B957" s="1"/>
      <c r="C957" s="33"/>
      <c r="D957" s="102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3.5" customHeight="1">
      <c r="A958" s="1"/>
      <c r="B958" s="1"/>
      <c r="C958" s="33"/>
      <c r="D958" s="102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3.5" customHeight="1">
      <c r="A959" s="1"/>
      <c r="B959" s="1"/>
      <c r="C959" s="33"/>
      <c r="D959" s="102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3.5" customHeight="1">
      <c r="A960" s="1"/>
      <c r="B960" s="1"/>
      <c r="C960" s="33"/>
      <c r="D960" s="102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3.5" customHeight="1">
      <c r="A961" s="1"/>
      <c r="B961" s="1"/>
      <c r="C961" s="33"/>
      <c r="D961" s="102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3.5" customHeight="1">
      <c r="A962" s="1"/>
      <c r="B962" s="1"/>
      <c r="C962" s="33"/>
      <c r="D962" s="102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3.5" customHeight="1">
      <c r="A963" s="1"/>
      <c r="B963" s="1"/>
      <c r="C963" s="33"/>
      <c r="D963" s="102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3.5" customHeight="1">
      <c r="A964" s="1"/>
      <c r="B964" s="1"/>
      <c r="C964" s="33"/>
      <c r="D964" s="102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3.5" customHeight="1">
      <c r="A965" s="1"/>
      <c r="B965" s="1"/>
      <c r="C965" s="33"/>
      <c r="D965" s="102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3.5" customHeight="1">
      <c r="A966" s="1"/>
      <c r="B966" s="1"/>
      <c r="C966" s="33"/>
      <c r="D966" s="102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3.5" customHeight="1">
      <c r="A967" s="1"/>
      <c r="B967" s="1"/>
      <c r="C967" s="33"/>
      <c r="D967" s="102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3.5" customHeight="1">
      <c r="A968" s="1"/>
      <c r="B968" s="1"/>
      <c r="C968" s="33"/>
      <c r="D968" s="102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3.5" customHeight="1">
      <c r="A969" s="1"/>
      <c r="B969" s="1"/>
      <c r="C969" s="33"/>
      <c r="D969" s="102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3.5" customHeight="1">
      <c r="A970" s="1"/>
      <c r="B970" s="1"/>
      <c r="C970" s="33"/>
      <c r="D970" s="102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3.5" customHeight="1">
      <c r="A971" s="1"/>
      <c r="B971" s="1"/>
      <c r="C971" s="33"/>
      <c r="D971" s="102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3.5" customHeight="1">
      <c r="A972" s="1"/>
      <c r="B972" s="1"/>
      <c r="C972" s="33"/>
      <c r="D972" s="102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3.5" customHeight="1">
      <c r="A973" s="1"/>
      <c r="B973" s="1"/>
      <c r="C973" s="33"/>
      <c r="D973" s="102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3.5" customHeight="1">
      <c r="A974" s="1"/>
      <c r="B974" s="1"/>
      <c r="C974" s="33"/>
      <c r="D974" s="102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3.5" customHeight="1">
      <c r="A975" s="1"/>
      <c r="B975" s="1"/>
      <c r="C975" s="33"/>
      <c r="D975" s="102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3.5" customHeight="1">
      <c r="A976" s="1"/>
      <c r="B976" s="1"/>
      <c r="C976" s="33"/>
      <c r="D976" s="102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3.5" customHeight="1">
      <c r="A977" s="1"/>
      <c r="B977" s="1"/>
      <c r="C977" s="33"/>
      <c r="D977" s="102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3.5" customHeight="1">
      <c r="A978" s="1"/>
      <c r="B978" s="1"/>
      <c r="C978" s="33"/>
      <c r="D978" s="102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3.5" customHeight="1">
      <c r="A979" s="1"/>
      <c r="B979" s="1"/>
      <c r="C979" s="33"/>
      <c r="D979" s="102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3.5" customHeight="1">
      <c r="A980" s="1"/>
      <c r="B980" s="1"/>
      <c r="C980" s="33"/>
      <c r="D980" s="102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3.5" customHeight="1">
      <c r="A981" s="1"/>
      <c r="B981" s="1"/>
      <c r="C981" s="33"/>
      <c r="D981" s="102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3.5" customHeight="1">
      <c r="A982" s="1"/>
      <c r="B982" s="1"/>
      <c r="C982" s="33"/>
      <c r="D982" s="102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3.5" customHeight="1">
      <c r="A983" s="1"/>
      <c r="B983" s="1"/>
      <c r="C983" s="33"/>
      <c r="D983" s="102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3.5" customHeight="1">
      <c r="A984" s="1"/>
      <c r="B984" s="1"/>
      <c r="C984" s="33"/>
      <c r="D984" s="102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3.5" customHeight="1">
      <c r="A985" s="1"/>
      <c r="B985" s="1"/>
      <c r="C985" s="33"/>
      <c r="D985" s="102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3.5" customHeight="1">
      <c r="A986" s="1"/>
      <c r="B986" s="1"/>
      <c r="C986" s="33"/>
      <c r="D986" s="102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3.5" customHeight="1">
      <c r="A987" s="1"/>
      <c r="B987" s="1"/>
      <c r="C987" s="33"/>
      <c r="D987" s="102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3.5" customHeight="1">
      <c r="A988" s="1"/>
      <c r="B988" s="1"/>
      <c r="C988" s="33"/>
      <c r="D988" s="102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3.5" customHeight="1">
      <c r="A989" s="1"/>
      <c r="B989" s="1"/>
      <c r="C989" s="33"/>
      <c r="D989" s="102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3.5" customHeight="1">
      <c r="A990" s="1"/>
      <c r="B990" s="1"/>
      <c r="C990" s="33"/>
      <c r="D990" s="102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3.5" customHeight="1">
      <c r="A991" s="1"/>
      <c r="B991" s="1"/>
      <c r="C991" s="33"/>
      <c r="D991" s="102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3.5" customHeight="1">
      <c r="A992" s="1"/>
      <c r="B992" s="1"/>
      <c r="C992" s="33"/>
      <c r="D992" s="102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3.5" customHeight="1">
      <c r="A993" s="1"/>
      <c r="B993" s="1"/>
      <c r="C993" s="33"/>
      <c r="D993" s="102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3.5" customHeight="1">
      <c r="A994" s="1"/>
      <c r="B994" s="1"/>
      <c r="C994" s="33"/>
      <c r="D994" s="102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3.5" customHeight="1">
      <c r="A995" s="1"/>
      <c r="B995" s="1"/>
      <c r="C995" s="33"/>
      <c r="D995" s="102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3.5" customHeight="1">
      <c r="A996" s="1"/>
      <c r="B996" s="1"/>
      <c r="C996" s="33"/>
      <c r="D996" s="102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3.5" customHeight="1">
      <c r="A997" s="1"/>
      <c r="B997" s="1"/>
      <c r="C997" s="33"/>
      <c r="D997" s="102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3.5" customHeight="1">
      <c r="A998" s="1"/>
      <c r="B998" s="1"/>
      <c r="C998" s="33"/>
      <c r="D998" s="102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3.5" customHeight="1">
      <c r="A999" s="1"/>
      <c r="B999" s="1"/>
      <c r="C999" s="33"/>
      <c r="D999" s="102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3.5" customHeight="1">
      <c r="A1000" s="1"/>
      <c r="B1000" s="1"/>
      <c r="C1000" s="33"/>
      <c r="D1000" s="102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ht="13.5" customHeight="1">
      <c r="A1001" s="1"/>
      <c r="B1001" s="1"/>
      <c r="C1001" s="33"/>
      <c r="D1001" s="102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ht="13.5" customHeight="1">
      <c r="A1002" s="1"/>
      <c r="B1002" s="1"/>
      <c r="C1002" s="33"/>
      <c r="D1002" s="102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ht="13.5" customHeight="1">
      <c r="A1003" s="1"/>
      <c r="B1003" s="1"/>
      <c r="C1003" s="33"/>
      <c r="D1003" s="102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ht="13.5" customHeight="1">
      <c r="A1004" s="1"/>
      <c r="B1004" s="1"/>
      <c r="C1004" s="33"/>
      <c r="D1004" s="102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ht="13.5" customHeight="1">
      <c r="A1005" s="1"/>
      <c r="B1005" s="1"/>
      <c r="C1005" s="33"/>
      <c r="D1005" s="102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ht="13.5" customHeight="1">
      <c r="A1006" s="1"/>
      <c r="B1006" s="1"/>
      <c r="C1006" s="33"/>
      <c r="D1006" s="102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ht="13.5" customHeight="1">
      <c r="A1007" s="1"/>
      <c r="B1007" s="1"/>
      <c r="C1007" s="33"/>
      <c r="D1007" s="102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ht="13.5" customHeight="1">
      <c r="A1008" s="1"/>
      <c r="B1008" s="1"/>
      <c r="C1008" s="33"/>
      <c r="D1008" s="102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ht="13.5" customHeight="1">
      <c r="A1009" s="1"/>
      <c r="B1009" s="1"/>
      <c r="C1009" s="33"/>
      <c r="D1009" s="102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ht="13.5" customHeight="1">
      <c r="A1010" s="1"/>
      <c r="B1010" s="1"/>
      <c r="C1010" s="33"/>
      <c r="D1010" s="102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ht="13.5" customHeight="1">
      <c r="A1011" s="1"/>
      <c r="B1011" s="1"/>
      <c r="C1011" s="33"/>
      <c r="D1011" s="102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ht="13.5" customHeight="1">
      <c r="A1012" s="1"/>
      <c r="B1012" s="1"/>
      <c r="C1012" s="33"/>
      <c r="D1012" s="102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ht="13.5" customHeight="1">
      <c r="A1013" s="1"/>
      <c r="B1013" s="1"/>
      <c r="C1013" s="33"/>
      <c r="D1013" s="102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ht="13.5" customHeight="1">
      <c r="A1014" s="1"/>
      <c r="B1014" s="1"/>
      <c r="C1014" s="33"/>
      <c r="D1014" s="102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ht="13.5" customHeight="1">
      <c r="A1015" s="1"/>
      <c r="B1015" s="1"/>
      <c r="C1015" s="33"/>
      <c r="D1015" s="102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ht="13.5" customHeight="1">
      <c r="A1016" s="1"/>
      <c r="B1016" s="1"/>
      <c r="C1016" s="33"/>
      <c r="D1016" s="102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ht="13.5" customHeight="1">
      <c r="A1017" s="1"/>
      <c r="B1017" s="1"/>
      <c r="C1017" s="33"/>
      <c r="D1017" s="102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ht="13.5" customHeight="1">
      <c r="A1018" s="1"/>
      <c r="B1018" s="1"/>
      <c r="C1018" s="33"/>
      <c r="D1018" s="102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ht="13.5" customHeight="1">
      <c r="A1019" s="1"/>
      <c r="B1019" s="1"/>
      <c r="C1019" s="33"/>
      <c r="D1019" s="102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ht="13.5" customHeight="1">
      <c r="A1020" s="1"/>
      <c r="B1020" s="1"/>
      <c r="C1020" s="33"/>
      <c r="D1020" s="102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</sheetData>
  <mergeCells count="29">
    <mergeCell ref="B1:C1"/>
    <mergeCell ref="E1:J1"/>
    <mergeCell ref="B2:C2"/>
    <mergeCell ref="F2:I2"/>
    <mergeCell ref="B3:C3"/>
    <mergeCell ref="F3:I3"/>
    <mergeCell ref="F4:I4"/>
    <mergeCell ref="G13:H13"/>
    <mergeCell ref="I13:J13"/>
    <mergeCell ref="L19:L57"/>
    <mergeCell ref="M19:M57"/>
    <mergeCell ref="B14:D14"/>
    <mergeCell ref="B15:D15"/>
    <mergeCell ref="B16:D16"/>
    <mergeCell ref="E16:K16"/>
    <mergeCell ref="B17:D17"/>
    <mergeCell ref="E17:H17"/>
    <mergeCell ref="I17:J17"/>
    <mergeCell ref="A53:B53"/>
    <mergeCell ref="A54:B54"/>
    <mergeCell ref="B177:C177"/>
    <mergeCell ref="B178:C178"/>
    <mergeCell ref="B4:C4"/>
    <mergeCell ref="B5:C5"/>
    <mergeCell ref="B6:C6"/>
    <mergeCell ref="B8:D8"/>
    <mergeCell ref="B9:C9"/>
    <mergeCell ref="B10:C10"/>
    <mergeCell ref="B11:C11"/>
  </mergeCells>
  <printOptions/>
  <pageMargins bottom="0.75" footer="0.0" header="0.0" left="0.7" right="0.7" top="0.75"/>
  <pageSetup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8.0"/>
    <col customWidth="1" min="5" max="5" width="9.57"/>
    <col customWidth="1" min="6" max="26" width="8.0"/>
  </cols>
  <sheetData>
    <row r="2">
      <c r="D2" s="103" t="s">
        <v>112</v>
      </c>
    </row>
    <row r="3" ht="15.75" customHeight="1"/>
    <row r="4" ht="48.0" customHeight="1">
      <c r="D4" s="104" t="s">
        <v>113</v>
      </c>
      <c r="E4" s="105" t="s">
        <v>114</v>
      </c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7"/>
      <c r="Q4" s="105" t="s">
        <v>115</v>
      </c>
      <c r="R4" s="106"/>
      <c r="S4" s="107"/>
    </row>
    <row r="5" ht="142.5" customHeight="1">
      <c r="D5" s="108"/>
      <c r="E5" s="109" t="s">
        <v>116</v>
      </c>
      <c r="F5" s="110" t="s">
        <v>117</v>
      </c>
      <c r="G5" s="111" t="s">
        <v>118</v>
      </c>
      <c r="H5" s="112" t="s">
        <v>119</v>
      </c>
      <c r="I5" s="113" t="s">
        <v>120</v>
      </c>
      <c r="J5" s="114" t="s">
        <v>121</v>
      </c>
      <c r="K5" s="115" t="s">
        <v>122</v>
      </c>
      <c r="L5" s="116" t="s">
        <v>123</v>
      </c>
      <c r="M5" s="117" t="s">
        <v>124</v>
      </c>
      <c r="N5" s="118" t="s">
        <v>125</v>
      </c>
      <c r="O5" s="118" t="s">
        <v>126</v>
      </c>
      <c r="P5" s="119" t="s">
        <v>127</v>
      </c>
      <c r="Q5" s="120" t="s">
        <v>128</v>
      </c>
      <c r="R5" s="120" t="s">
        <v>129</v>
      </c>
      <c r="S5" s="120" t="s">
        <v>130</v>
      </c>
    </row>
    <row r="6" ht="16.5" customHeight="1">
      <c r="D6" s="121" t="s">
        <v>131</v>
      </c>
      <c r="E6" s="122">
        <v>2.0</v>
      </c>
      <c r="F6" s="122">
        <v>1.0</v>
      </c>
      <c r="G6" s="122">
        <v>3.0</v>
      </c>
      <c r="H6" s="122">
        <v>0.0</v>
      </c>
      <c r="I6" s="122">
        <v>1.0</v>
      </c>
      <c r="J6" s="122">
        <v>0.0</v>
      </c>
      <c r="K6" s="122">
        <v>0.0</v>
      </c>
      <c r="L6" s="122">
        <v>1.0</v>
      </c>
      <c r="M6" s="122">
        <v>3.0</v>
      </c>
      <c r="N6" s="122">
        <v>3.0</v>
      </c>
      <c r="O6" s="122">
        <v>0.0</v>
      </c>
      <c r="P6" s="122">
        <v>2.0</v>
      </c>
      <c r="Q6" s="122">
        <v>3.0</v>
      </c>
      <c r="R6" s="123">
        <v>0.0</v>
      </c>
      <c r="S6" s="123">
        <v>3.0</v>
      </c>
    </row>
    <row r="7" ht="16.5" customHeight="1">
      <c r="D7" s="121" t="s">
        <v>132</v>
      </c>
      <c r="E7" s="122">
        <v>3.0</v>
      </c>
      <c r="F7" s="122">
        <v>1.0</v>
      </c>
      <c r="G7" s="122">
        <v>3.0</v>
      </c>
      <c r="H7" s="122">
        <v>0.0</v>
      </c>
      <c r="I7" s="122">
        <v>0.0</v>
      </c>
      <c r="J7" s="122">
        <v>3.0</v>
      </c>
      <c r="K7" s="122">
        <v>1.0</v>
      </c>
      <c r="L7" s="122">
        <v>2.0</v>
      </c>
      <c r="M7" s="122">
        <v>1.0</v>
      </c>
      <c r="N7" s="122">
        <v>1.0</v>
      </c>
      <c r="O7" s="122">
        <v>0.0</v>
      </c>
      <c r="P7" s="122">
        <v>1.0</v>
      </c>
      <c r="Q7" s="122">
        <v>2.0</v>
      </c>
      <c r="R7" s="122">
        <v>1.0</v>
      </c>
      <c r="S7" s="122">
        <v>3.0</v>
      </c>
    </row>
    <row r="8" ht="16.5" customHeight="1">
      <c r="D8" s="121" t="s">
        <v>133</v>
      </c>
      <c r="E8" s="122">
        <v>3.0</v>
      </c>
      <c r="F8" s="122">
        <v>1.0</v>
      </c>
      <c r="G8" s="122">
        <v>3.0</v>
      </c>
      <c r="H8" s="122">
        <v>2.0</v>
      </c>
      <c r="I8" s="122">
        <v>3.0</v>
      </c>
      <c r="J8" s="122">
        <v>1.0</v>
      </c>
      <c r="K8" s="122">
        <v>3.0</v>
      </c>
      <c r="L8" s="122">
        <v>0.0</v>
      </c>
      <c r="M8" s="122">
        <v>3.0</v>
      </c>
      <c r="N8" s="122">
        <v>3.0</v>
      </c>
      <c r="O8" s="122">
        <v>1.0</v>
      </c>
      <c r="P8" s="122">
        <v>3.0</v>
      </c>
      <c r="Q8" s="122">
        <v>2.0</v>
      </c>
      <c r="R8" s="122">
        <v>2.0</v>
      </c>
      <c r="S8" s="122">
        <v>3.0</v>
      </c>
    </row>
    <row r="9" ht="16.5" customHeight="1">
      <c r="D9" s="121" t="s">
        <v>134</v>
      </c>
      <c r="E9" s="122">
        <v>1.0</v>
      </c>
      <c r="F9" s="122">
        <v>1.0</v>
      </c>
      <c r="G9" s="122">
        <v>0.0</v>
      </c>
      <c r="H9" s="122">
        <v>2.0</v>
      </c>
      <c r="I9" s="122">
        <v>2.0</v>
      </c>
      <c r="J9" s="122">
        <v>1.0</v>
      </c>
      <c r="K9" s="122">
        <v>1.0</v>
      </c>
      <c r="L9" s="122">
        <v>1.0</v>
      </c>
      <c r="M9" s="122">
        <v>2.0</v>
      </c>
      <c r="N9" s="122">
        <v>2.0</v>
      </c>
      <c r="O9" s="122">
        <v>2.0</v>
      </c>
      <c r="P9" s="122">
        <v>3.0</v>
      </c>
      <c r="Q9" s="122">
        <v>0.0</v>
      </c>
      <c r="R9" s="122">
        <v>0.0</v>
      </c>
      <c r="S9" s="123">
        <v>0.0</v>
      </c>
    </row>
    <row r="10" ht="16.5" customHeight="1">
      <c r="B10" s="103" t="s">
        <v>135</v>
      </c>
      <c r="D10" s="124" t="s">
        <v>136</v>
      </c>
      <c r="E10" s="125">
        <f t="shared" ref="E10:S10" si="1">IFERROR(AVERAGEIF(E6:E9,"&lt;&gt;0",E6:E9),0)</f>
        <v>2.25</v>
      </c>
      <c r="F10" s="125">
        <f t="shared" si="1"/>
        <v>1</v>
      </c>
      <c r="G10" s="125">
        <f t="shared" si="1"/>
        <v>3</v>
      </c>
      <c r="H10" s="125">
        <f t="shared" si="1"/>
        <v>2</v>
      </c>
      <c r="I10" s="125">
        <f t="shared" si="1"/>
        <v>2</v>
      </c>
      <c r="J10" s="125">
        <f t="shared" si="1"/>
        <v>1.666666667</v>
      </c>
      <c r="K10" s="125">
        <f t="shared" si="1"/>
        <v>1.666666667</v>
      </c>
      <c r="L10" s="125">
        <f t="shared" si="1"/>
        <v>1.333333333</v>
      </c>
      <c r="M10" s="125">
        <f t="shared" si="1"/>
        <v>2.25</v>
      </c>
      <c r="N10" s="125">
        <f t="shared" si="1"/>
        <v>2.25</v>
      </c>
      <c r="O10" s="125">
        <f t="shared" si="1"/>
        <v>1.5</v>
      </c>
      <c r="P10" s="125">
        <f t="shared" si="1"/>
        <v>2.25</v>
      </c>
      <c r="Q10" s="125">
        <f t="shared" si="1"/>
        <v>2.333333333</v>
      </c>
      <c r="R10" s="125">
        <f t="shared" si="1"/>
        <v>1.5</v>
      </c>
      <c r="S10" s="125">
        <f t="shared" si="1"/>
        <v>3</v>
      </c>
    </row>
    <row r="12" ht="15.75" customHeight="1"/>
    <row r="13" ht="48.0" customHeight="1">
      <c r="B13" s="103" t="s">
        <v>137</v>
      </c>
      <c r="D13" s="104" t="s">
        <v>113</v>
      </c>
      <c r="E13" s="105" t="s">
        <v>114</v>
      </c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7"/>
      <c r="Q13" s="105" t="s">
        <v>115</v>
      </c>
      <c r="R13" s="106"/>
      <c r="S13" s="107"/>
    </row>
    <row r="14" ht="142.5" customHeight="1">
      <c r="D14" s="108"/>
      <c r="E14" s="109" t="s">
        <v>116</v>
      </c>
      <c r="F14" s="110" t="s">
        <v>117</v>
      </c>
      <c r="G14" s="111" t="s">
        <v>118</v>
      </c>
      <c r="H14" s="112" t="s">
        <v>119</v>
      </c>
      <c r="I14" s="113" t="s">
        <v>120</v>
      </c>
      <c r="J14" s="114" t="s">
        <v>121</v>
      </c>
      <c r="K14" s="115" t="s">
        <v>122</v>
      </c>
      <c r="L14" s="116" t="s">
        <v>123</v>
      </c>
      <c r="M14" s="117" t="s">
        <v>124</v>
      </c>
      <c r="N14" s="118" t="s">
        <v>125</v>
      </c>
      <c r="O14" s="118" t="s">
        <v>126</v>
      </c>
      <c r="P14" s="119" t="s">
        <v>127</v>
      </c>
      <c r="Q14" s="120" t="s">
        <v>128</v>
      </c>
      <c r="R14" s="120" t="s">
        <v>129</v>
      </c>
      <c r="S14" s="120" t="s">
        <v>130</v>
      </c>
    </row>
    <row r="15" ht="16.5" customHeight="1">
      <c r="C15" s="103">
        <f>DSEA2!N19</f>
        <v>1.95</v>
      </c>
      <c r="D15" s="121" t="s">
        <v>131</v>
      </c>
      <c r="E15" s="122">
        <f t="shared" ref="E15:S15" si="2">($C$15*E6/3)</f>
        <v>1.3</v>
      </c>
      <c r="F15" s="122">
        <f t="shared" si="2"/>
        <v>0.65</v>
      </c>
      <c r="G15" s="122">
        <f t="shared" si="2"/>
        <v>1.95</v>
      </c>
      <c r="H15" s="122">
        <f t="shared" si="2"/>
        <v>0</v>
      </c>
      <c r="I15" s="122">
        <f t="shared" si="2"/>
        <v>0.65</v>
      </c>
      <c r="J15" s="122">
        <f t="shared" si="2"/>
        <v>0</v>
      </c>
      <c r="K15" s="122">
        <f t="shared" si="2"/>
        <v>0</v>
      </c>
      <c r="L15" s="122">
        <f t="shared" si="2"/>
        <v>0.65</v>
      </c>
      <c r="M15" s="122">
        <f t="shared" si="2"/>
        <v>1.95</v>
      </c>
      <c r="N15" s="122">
        <f t="shared" si="2"/>
        <v>1.95</v>
      </c>
      <c r="O15" s="122">
        <f t="shared" si="2"/>
        <v>0</v>
      </c>
      <c r="P15" s="122">
        <f t="shared" si="2"/>
        <v>1.3</v>
      </c>
      <c r="Q15" s="122">
        <f t="shared" si="2"/>
        <v>1.95</v>
      </c>
      <c r="R15" s="122">
        <f t="shared" si="2"/>
        <v>0</v>
      </c>
      <c r="S15" s="122">
        <f t="shared" si="2"/>
        <v>1.95</v>
      </c>
    </row>
    <row r="16" ht="16.5" customHeight="1">
      <c r="D16" s="121" t="s">
        <v>132</v>
      </c>
      <c r="E16" s="122">
        <f t="shared" ref="E16:S16" si="3">($C$15*E7/3)</f>
        <v>1.95</v>
      </c>
      <c r="F16" s="122">
        <f t="shared" si="3"/>
        <v>0.65</v>
      </c>
      <c r="G16" s="122">
        <f t="shared" si="3"/>
        <v>1.95</v>
      </c>
      <c r="H16" s="122">
        <f t="shared" si="3"/>
        <v>0</v>
      </c>
      <c r="I16" s="122">
        <f t="shared" si="3"/>
        <v>0</v>
      </c>
      <c r="J16" s="122">
        <f t="shared" si="3"/>
        <v>1.95</v>
      </c>
      <c r="K16" s="122">
        <f t="shared" si="3"/>
        <v>0.65</v>
      </c>
      <c r="L16" s="122">
        <f t="shared" si="3"/>
        <v>1.3</v>
      </c>
      <c r="M16" s="122">
        <f t="shared" si="3"/>
        <v>0.65</v>
      </c>
      <c r="N16" s="122">
        <f t="shared" si="3"/>
        <v>0.65</v>
      </c>
      <c r="O16" s="122">
        <f t="shared" si="3"/>
        <v>0</v>
      </c>
      <c r="P16" s="122">
        <f t="shared" si="3"/>
        <v>0.65</v>
      </c>
      <c r="Q16" s="122">
        <f t="shared" si="3"/>
        <v>1.3</v>
      </c>
      <c r="R16" s="122">
        <f t="shared" si="3"/>
        <v>0.65</v>
      </c>
      <c r="S16" s="122">
        <f t="shared" si="3"/>
        <v>1.95</v>
      </c>
    </row>
    <row r="17" ht="16.5" customHeight="1">
      <c r="D17" s="121" t="s">
        <v>133</v>
      </c>
      <c r="E17" s="122">
        <f t="shared" ref="E17:S17" si="4">($C$15*E8/3)</f>
        <v>1.95</v>
      </c>
      <c r="F17" s="122">
        <f t="shared" si="4"/>
        <v>0.65</v>
      </c>
      <c r="G17" s="122">
        <f t="shared" si="4"/>
        <v>1.95</v>
      </c>
      <c r="H17" s="122">
        <f t="shared" si="4"/>
        <v>1.3</v>
      </c>
      <c r="I17" s="122">
        <f t="shared" si="4"/>
        <v>1.95</v>
      </c>
      <c r="J17" s="122">
        <f t="shared" si="4"/>
        <v>0.65</v>
      </c>
      <c r="K17" s="122">
        <f t="shared" si="4"/>
        <v>1.95</v>
      </c>
      <c r="L17" s="122">
        <f t="shared" si="4"/>
        <v>0</v>
      </c>
      <c r="M17" s="122">
        <f t="shared" si="4"/>
        <v>1.95</v>
      </c>
      <c r="N17" s="122">
        <f t="shared" si="4"/>
        <v>1.95</v>
      </c>
      <c r="O17" s="122">
        <f t="shared" si="4"/>
        <v>0.65</v>
      </c>
      <c r="P17" s="122">
        <f t="shared" si="4"/>
        <v>1.95</v>
      </c>
      <c r="Q17" s="122">
        <f t="shared" si="4"/>
        <v>1.3</v>
      </c>
      <c r="R17" s="122">
        <f t="shared" si="4"/>
        <v>1.3</v>
      </c>
      <c r="S17" s="122">
        <f t="shared" si="4"/>
        <v>1.95</v>
      </c>
    </row>
    <row r="18" ht="16.5" customHeight="1">
      <c r="D18" s="121" t="s">
        <v>134</v>
      </c>
      <c r="E18" s="122">
        <f t="shared" ref="E18:S18" si="5">($C$15*E9/3)</f>
        <v>0.65</v>
      </c>
      <c r="F18" s="122">
        <f t="shared" si="5"/>
        <v>0.65</v>
      </c>
      <c r="G18" s="122">
        <f t="shared" si="5"/>
        <v>0</v>
      </c>
      <c r="H18" s="122">
        <f t="shared" si="5"/>
        <v>1.3</v>
      </c>
      <c r="I18" s="122">
        <f t="shared" si="5"/>
        <v>1.3</v>
      </c>
      <c r="J18" s="122">
        <f t="shared" si="5"/>
        <v>0.65</v>
      </c>
      <c r="K18" s="122">
        <f t="shared" si="5"/>
        <v>0.65</v>
      </c>
      <c r="L18" s="122">
        <f t="shared" si="5"/>
        <v>0.65</v>
      </c>
      <c r="M18" s="122">
        <f t="shared" si="5"/>
        <v>1.3</v>
      </c>
      <c r="N18" s="122">
        <f t="shared" si="5"/>
        <v>1.3</v>
      </c>
      <c r="O18" s="122">
        <f t="shared" si="5"/>
        <v>1.3</v>
      </c>
      <c r="P18" s="122">
        <f t="shared" si="5"/>
        <v>1.95</v>
      </c>
      <c r="Q18" s="122">
        <f t="shared" si="5"/>
        <v>0</v>
      </c>
      <c r="R18" s="122">
        <f t="shared" si="5"/>
        <v>0</v>
      </c>
      <c r="S18" s="122">
        <f t="shared" si="5"/>
        <v>0</v>
      </c>
    </row>
    <row r="19" ht="16.5" customHeight="1">
      <c r="D19" s="124" t="s">
        <v>136</v>
      </c>
      <c r="E19" s="125">
        <f t="shared" ref="E19:S19" si="6">IFERROR(AVERAGEIF(E15:E18,"&lt;&gt;0",E15:E18),0)</f>
        <v>1.4625</v>
      </c>
      <c r="F19" s="125">
        <f t="shared" si="6"/>
        <v>0.65</v>
      </c>
      <c r="G19" s="125">
        <f t="shared" si="6"/>
        <v>1.95</v>
      </c>
      <c r="H19" s="125">
        <f t="shared" si="6"/>
        <v>1.3</v>
      </c>
      <c r="I19" s="125">
        <f t="shared" si="6"/>
        <v>1.3</v>
      </c>
      <c r="J19" s="125">
        <f t="shared" si="6"/>
        <v>1.083333333</v>
      </c>
      <c r="K19" s="125">
        <f t="shared" si="6"/>
        <v>1.083333333</v>
      </c>
      <c r="L19" s="125">
        <f t="shared" si="6"/>
        <v>0.8666666667</v>
      </c>
      <c r="M19" s="125">
        <f t="shared" si="6"/>
        <v>1.4625</v>
      </c>
      <c r="N19" s="125">
        <f t="shared" si="6"/>
        <v>1.4625</v>
      </c>
      <c r="O19" s="125">
        <f t="shared" si="6"/>
        <v>0.975</v>
      </c>
      <c r="P19" s="125">
        <f t="shared" si="6"/>
        <v>1.4625</v>
      </c>
      <c r="Q19" s="125">
        <f t="shared" si="6"/>
        <v>1.516666667</v>
      </c>
      <c r="R19" s="125">
        <f t="shared" si="6"/>
        <v>0.975</v>
      </c>
      <c r="S19" s="125">
        <f t="shared" si="6"/>
        <v>1.95</v>
      </c>
    </row>
    <row r="21" ht="15.75" customHeight="1"/>
    <row r="22" ht="15.75" customHeight="1">
      <c r="B22" s="126" t="s">
        <v>135</v>
      </c>
      <c r="C22" s="127"/>
      <c r="D22" s="128" t="s">
        <v>136</v>
      </c>
      <c r="E22" s="129">
        <f t="shared" ref="E22:S22" si="7">E10</f>
        <v>2.25</v>
      </c>
      <c r="F22" s="129">
        <f t="shared" si="7"/>
        <v>1</v>
      </c>
      <c r="G22" s="129">
        <f t="shared" si="7"/>
        <v>3</v>
      </c>
      <c r="H22" s="129">
        <f t="shared" si="7"/>
        <v>2</v>
      </c>
      <c r="I22" s="129">
        <f t="shared" si="7"/>
        <v>2</v>
      </c>
      <c r="J22" s="129">
        <f t="shared" si="7"/>
        <v>1.666666667</v>
      </c>
      <c r="K22" s="129">
        <f t="shared" si="7"/>
        <v>1.666666667</v>
      </c>
      <c r="L22" s="129">
        <f t="shared" si="7"/>
        <v>1.333333333</v>
      </c>
      <c r="M22" s="129">
        <f t="shared" si="7"/>
        <v>2.25</v>
      </c>
      <c r="N22" s="129">
        <f t="shared" si="7"/>
        <v>2.25</v>
      </c>
      <c r="O22" s="129">
        <f t="shared" si="7"/>
        <v>1.5</v>
      </c>
      <c r="P22" s="129">
        <f t="shared" si="7"/>
        <v>2.25</v>
      </c>
      <c r="Q22" s="129">
        <f t="shared" si="7"/>
        <v>2.333333333</v>
      </c>
      <c r="R22" s="129">
        <f t="shared" si="7"/>
        <v>1.5</v>
      </c>
      <c r="S22" s="129">
        <f t="shared" si="7"/>
        <v>3</v>
      </c>
    </row>
    <row r="23" ht="15.75" customHeight="1">
      <c r="B23" s="130" t="s">
        <v>137</v>
      </c>
      <c r="C23" s="127"/>
      <c r="D23" s="128" t="s">
        <v>136</v>
      </c>
      <c r="E23" s="131">
        <f t="shared" ref="E23:S23" si="8">E19</f>
        <v>1.4625</v>
      </c>
      <c r="F23" s="131">
        <f t="shared" si="8"/>
        <v>0.65</v>
      </c>
      <c r="G23" s="131">
        <f t="shared" si="8"/>
        <v>1.95</v>
      </c>
      <c r="H23" s="131">
        <f t="shared" si="8"/>
        <v>1.3</v>
      </c>
      <c r="I23" s="131">
        <f t="shared" si="8"/>
        <v>1.3</v>
      </c>
      <c r="J23" s="131">
        <f t="shared" si="8"/>
        <v>1.083333333</v>
      </c>
      <c r="K23" s="131">
        <f t="shared" si="8"/>
        <v>1.083333333</v>
      </c>
      <c r="L23" s="131">
        <f t="shared" si="8"/>
        <v>0.8666666667</v>
      </c>
      <c r="M23" s="131">
        <f t="shared" si="8"/>
        <v>1.4625</v>
      </c>
      <c r="N23" s="131">
        <f t="shared" si="8"/>
        <v>1.4625</v>
      </c>
      <c r="O23" s="131">
        <f t="shared" si="8"/>
        <v>0.975</v>
      </c>
      <c r="P23" s="131">
        <f t="shared" si="8"/>
        <v>1.4625</v>
      </c>
      <c r="Q23" s="131">
        <f t="shared" si="8"/>
        <v>1.516666667</v>
      </c>
      <c r="R23" s="131">
        <f t="shared" si="8"/>
        <v>0.975</v>
      </c>
      <c r="S23" s="131">
        <f t="shared" si="8"/>
        <v>1.95</v>
      </c>
    </row>
    <row r="24" ht="15.75" customHeight="1"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</row>
    <row r="25" ht="15.75" customHeight="1">
      <c r="B25" s="127" t="s">
        <v>138</v>
      </c>
      <c r="C25" s="127"/>
      <c r="D25" s="127"/>
      <c r="E25" s="126">
        <f t="shared" ref="E25:S25" si="9">E22-E23</f>
        <v>0.7875</v>
      </c>
      <c r="F25" s="126">
        <f t="shared" si="9"/>
        <v>0.35</v>
      </c>
      <c r="G25" s="126">
        <f t="shared" si="9"/>
        <v>1.05</v>
      </c>
      <c r="H25" s="126">
        <f t="shared" si="9"/>
        <v>0.7</v>
      </c>
      <c r="I25" s="126">
        <f t="shared" si="9"/>
        <v>0.7</v>
      </c>
      <c r="J25" s="126">
        <f t="shared" si="9"/>
        <v>0.5833333333</v>
      </c>
      <c r="K25" s="126">
        <f t="shared" si="9"/>
        <v>0.5833333333</v>
      </c>
      <c r="L25" s="126">
        <f t="shared" si="9"/>
        <v>0.4666666667</v>
      </c>
      <c r="M25" s="126">
        <f t="shared" si="9"/>
        <v>0.7875</v>
      </c>
      <c r="N25" s="126">
        <f t="shared" si="9"/>
        <v>0.7875</v>
      </c>
      <c r="O25" s="126">
        <f t="shared" si="9"/>
        <v>0.525</v>
      </c>
      <c r="P25" s="126">
        <f t="shared" si="9"/>
        <v>0.7875</v>
      </c>
      <c r="Q25" s="126">
        <f t="shared" si="9"/>
        <v>0.8166666667</v>
      </c>
      <c r="R25" s="126">
        <f t="shared" si="9"/>
        <v>0.525</v>
      </c>
      <c r="S25" s="126">
        <f t="shared" si="9"/>
        <v>1.05</v>
      </c>
    </row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E4:P4"/>
    <mergeCell ref="Q4:S4"/>
    <mergeCell ref="E13:P13"/>
    <mergeCell ref="Q13:S13"/>
  </mergeCells>
  <printOptions/>
  <pageMargins bottom="0.75" footer="0.0" header="0.0" left="0.7" right="0.7" top="0.75"/>
  <pageSetup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11.0"/>
    <col customWidth="1" min="3" max="3" width="16.43"/>
    <col customWidth="1" min="4" max="4" width="19.57"/>
    <col customWidth="1" min="5" max="5" width="15.86"/>
    <col customWidth="1" min="6" max="6" width="18.29"/>
    <col customWidth="1" min="7" max="7" width="12.43"/>
    <col customWidth="1" min="8" max="8" width="11.71"/>
    <col customWidth="1" min="9" max="9" width="12.43"/>
    <col customWidth="1" min="10" max="10" width="7.0"/>
    <col customWidth="1" min="11" max="11" width="12.0"/>
    <col customWidth="1" min="12" max="12" width="13.29"/>
    <col customWidth="1" min="13" max="13" width="8.0"/>
    <col customWidth="1" min="14" max="14" width="12.29"/>
    <col customWidth="1" min="15" max="15" width="6.57"/>
    <col customWidth="1" min="16" max="16" width="11.14"/>
    <col customWidth="1" min="17" max="17" width="5.14"/>
    <col customWidth="1" min="18" max="19" width="6.0"/>
    <col customWidth="1" min="20" max="20" width="6.57"/>
    <col customWidth="1" min="21" max="21" width="5.71"/>
    <col customWidth="1" min="22" max="26" width="8.0"/>
  </cols>
  <sheetData>
    <row r="1" ht="15.0" customHeight="1">
      <c r="A1" s="1"/>
      <c r="B1" s="2" t="s">
        <v>0</v>
      </c>
      <c r="C1" s="3"/>
      <c r="D1" s="4" t="s">
        <v>314</v>
      </c>
      <c r="E1" s="5" t="s">
        <v>2</v>
      </c>
      <c r="F1" s="6"/>
      <c r="G1" s="6"/>
      <c r="H1" s="6"/>
      <c r="I1" s="6"/>
      <c r="J1" s="3"/>
      <c r="K1" s="7"/>
      <c r="L1" s="7"/>
      <c r="M1" s="7"/>
      <c r="N1" s="8"/>
      <c r="O1" s="8"/>
      <c r="P1" s="8"/>
      <c r="Q1" s="8"/>
      <c r="R1" s="8"/>
      <c r="S1" s="9"/>
      <c r="T1" s="9"/>
      <c r="U1" s="9"/>
      <c r="V1" s="1"/>
      <c r="W1" s="1"/>
      <c r="X1" s="1"/>
      <c r="Y1" s="1"/>
      <c r="Z1" s="1"/>
    </row>
    <row r="2" ht="27.0" customHeight="1">
      <c r="A2" s="1"/>
      <c r="B2" s="10" t="s">
        <v>3</v>
      </c>
      <c r="C2" s="3"/>
      <c r="D2" s="199" t="s">
        <v>315</v>
      </c>
      <c r="E2" s="11"/>
      <c r="F2" s="12" t="s">
        <v>5</v>
      </c>
      <c r="G2" s="6"/>
      <c r="H2" s="6"/>
      <c r="I2" s="3"/>
      <c r="J2" s="11"/>
      <c r="K2" s="7"/>
      <c r="L2" s="7"/>
      <c r="M2" s="7"/>
      <c r="N2" s="13"/>
      <c r="O2" s="13"/>
      <c r="P2" s="13"/>
      <c r="Q2" s="13"/>
      <c r="R2" s="14"/>
      <c r="S2" s="7"/>
      <c r="T2" s="7"/>
      <c r="U2" s="7"/>
      <c r="V2" s="1"/>
      <c r="W2" s="1"/>
      <c r="X2" s="1"/>
      <c r="Y2" s="1"/>
      <c r="Z2" s="1"/>
    </row>
    <row r="3" ht="15.0" customHeight="1">
      <c r="A3" s="1"/>
      <c r="B3" s="15" t="s">
        <v>6</v>
      </c>
      <c r="C3" s="3"/>
      <c r="D3" s="4" t="s">
        <v>295</v>
      </c>
      <c r="E3" s="11"/>
      <c r="F3" s="16" t="s">
        <v>8</v>
      </c>
      <c r="G3" s="6"/>
      <c r="H3" s="6"/>
      <c r="I3" s="3"/>
      <c r="J3" s="11"/>
      <c r="K3" s="7"/>
      <c r="L3" s="7"/>
      <c r="M3" s="7"/>
      <c r="N3" s="13"/>
      <c r="O3" s="13"/>
      <c r="P3" s="13"/>
      <c r="Q3" s="13"/>
      <c r="R3" s="14"/>
      <c r="S3" s="7"/>
      <c r="T3" s="7"/>
      <c r="U3" s="7"/>
      <c r="V3" s="1"/>
      <c r="W3" s="1"/>
      <c r="X3" s="1"/>
      <c r="Y3" s="1"/>
      <c r="Z3" s="1"/>
    </row>
    <row r="4" ht="16.5" customHeight="1">
      <c r="A4" s="1"/>
      <c r="B4" s="10" t="s">
        <v>9</v>
      </c>
      <c r="C4" s="3"/>
      <c r="D4" s="4" t="s">
        <v>306</v>
      </c>
      <c r="E4" s="11"/>
      <c r="F4" s="17" t="s">
        <v>11</v>
      </c>
      <c r="G4" s="6"/>
      <c r="H4" s="6"/>
      <c r="I4" s="3"/>
      <c r="J4" s="11"/>
      <c r="K4" s="1"/>
      <c r="L4" s="1"/>
      <c r="M4" s="1"/>
      <c r="N4" s="13"/>
      <c r="O4" s="13"/>
      <c r="P4" s="13"/>
      <c r="Q4" s="13"/>
      <c r="R4" s="14"/>
      <c r="S4" s="7"/>
      <c r="T4" s="7"/>
      <c r="U4" s="7"/>
      <c r="V4" s="1"/>
      <c r="W4" s="1"/>
      <c r="X4" s="1"/>
      <c r="Y4" s="1"/>
      <c r="Z4" s="1"/>
    </row>
    <row r="5" ht="14.25" customHeight="1">
      <c r="A5" s="1"/>
      <c r="B5" s="18" t="s">
        <v>12</v>
      </c>
      <c r="C5" s="3"/>
      <c r="D5" s="4">
        <v>4.0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6.5" customHeight="1">
      <c r="A6" s="1"/>
      <c r="B6" s="19" t="s">
        <v>13</v>
      </c>
      <c r="C6" s="3"/>
      <c r="D6" s="20" t="s">
        <v>14</v>
      </c>
      <c r="E6" s="21"/>
      <c r="F6" s="21"/>
      <c r="G6" s="21"/>
      <c r="H6" s="21"/>
      <c r="I6" s="21"/>
      <c r="J6" s="22"/>
      <c r="K6" s="22"/>
      <c r="L6" s="22"/>
      <c r="M6" s="22" t="str">
        <f>IFERROR(SUM(M1:M5)/COUNT(M1:M5),"")</f>
        <v/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4.5" customHeight="1">
      <c r="A7" s="1"/>
      <c r="B7" s="23"/>
      <c r="C7" s="23"/>
      <c r="D7" s="24"/>
      <c r="E7" s="25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1"/>
      <c r="W7" s="1"/>
      <c r="X7" s="1"/>
      <c r="Y7" s="1"/>
      <c r="Z7" s="1"/>
    </row>
    <row r="8" ht="15.0" customHeight="1">
      <c r="A8" s="1"/>
      <c r="B8" s="26" t="s">
        <v>15</v>
      </c>
      <c r="C8" s="6"/>
      <c r="D8" s="3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4.25" customHeight="1">
      <c r="A9" s="1"/>
      <c r="B9" s="10"/>
      <c r="C9" s="3"/>
      <c r="D9" s="27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4.25" customHeight="1">
      <c r="A10" s="1"/>
      <c r="B10" s="10"/>
      <c r="C10" s="3"/>
      <c r="D10" s="27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4.25" customHeight="1">
      <c r="A11" s="1"/>
      <c r="B11" s="10"/>
      <c r="C11" s="3"/>
      <c r="D11" s="27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3.0" customHeight="1">
      <c r="A12" s="1"/>
      <c r="B12" s="23"/>
      <c r="C12" s="23"/>
      <c r="D12" s="24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4.25" hidden="1" customHeight="1">
      <c r="A13" s="28"/>
      <c r="B13" s="28"/>
      <c r="C13" s="23"/>
      <c r="D13" s="24"/>
      <c r="E13" s="23"/>
      <c r="F13" s="29"/>
      <c r="G13" s="30"/>
      <c r="H13" s="3"/>
      <c r="I13" s="30"/>
      <c r="J13" s="3"/>
      <c r="K13" s="31"/>
      <c r="L13" s="31"/>
      <c r="M13" s="31"/>
      <c r="N13" s="31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ht="33.0" customHeight="1">
      <c r="A14" s="1"/>
      <c r="B14" s="32" t="s">
        <v>16</v>
      </c>
      <c r="C14" s="6"/>
      <c r="D14" s="3"/>
      <c r="E14" s="33"/>
      <c r="F14" s="34"/>
      <c r="G14" s="34"/>
      <c r="H14" s="34"/>
      <c r="I14" s="34"/>
      <c r="J14" s="34"/>
      <c r="K14" s="31"/>
      <c r="L14" s="31"/>
      <c r="M14" s="31"/>
      <c r="N14" s="3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57.0" customHeight="1">
      <c r="A15" s="35"/>
      <c r="B15" s="32" t="s">
        <v>17</v>
      </c>
      <c r="C15" s="6"/>
      <c r="D15" s="3"/>
      <c r="E15" s="35"/>
      <c r="F15" s="36"/>
      <c r="G15" s="37"/>
      <c r="H15" s="38"/>
      <c r="I15" s="39"/>
      <c r="J15" s="39"/>
      <c r="K15" s="40"/>
      <c r="L15" s="40"/>
      <c r="M15" s="40"/>
      <c r="N15" s="40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ht="72.0" customHeight="1">
      <c r="A16" s="41"/>
      <c r="B16" s="32" t="s">
        <v>18</v>
      </c>
      <c r="C16" s="6"/>
      <c r="D16" s="3"/>
      <c r="E16" s="42" t="s">
        <v>19</v>
      </c>
      <c r="F16" s="43"/>
      <c r="G16" s="43"/>
      <c r="H16" s="43"/>
      <c r="I16" s="43"/>
      <c r="J16" s="43"/>
      <c r="K16" s="44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ht="14.25" customHeight="1">
      <c r="A17" s="41"/>
      <c r="B17" s="45" t="s">
        <v>20</v>
      </c>
      <c r="C17" s="6"/>
      <c r="D17" s="3"/>
      <c r="E17" s="46" t="s">
        <v>21</v>
      </c>
      <c r="F17" s="47"/>
      <c r="G17" s="47"/>
      <c r="H17" s="48"/>
      <c r="I17" s="49" t="s">
        <v>22</v>
      </c>
      <c r="J17" s="50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ht="49.5" customHeight="1">
      <c r="A18" s="41" t="s">
        <v>23</v>
      </c>
      <c r="B18" s="51"/>
      <c r="C18" s="52" t="s">
        <v>24</v>
      </c>
      <c r="D18" s="53" t="s">
        <v>25</v>
      </c>
      <c r="E18" s="169" t="s">
        <v>26</v>
      </c>
      <c r="F18" s="169" t="s">
        <v>27</v>
      </c>
      <c r="G18" s="169" t="s">
        <v>28</v>
      </c>
      <c r="H18" s="169" t="s">
        <v>29</v>
      </c>
      <c r="I18" s="35">
        <v>65.0</v>
      </c>
      <c r="J18" s="35" t="s">
        <v>214</v>
      </c>
      <c r="K18" s="35" t="s">
        <v>30</v>
      </c>
      <c r="L18" s="35" t="s">
        <v>31</v>
      </c>
      <c r="M18" s="35" t="s">
        <v>32</v>
      </c>
      <c r="N18" s="35" t="s">
        <v>33</v>
      </c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ht="17.25" customHeight="1">
      <c r="A19" s="78">
        <v>1.0</v>
      </c>
      <c r="B19" s="57"/>
      <c r="C19" s="196" t="s">
        <v>34</v>
      </c>
      <c r="D19" s="127" t="s">
        <v>35</v>
      </c>
      <c r="E19" s="59" t="s">
        <v>36</v>
      </c>
      <c r="F19" s="59" t="s">
        <v>36</v>
      </c>
      <c r="G19" s="59" t="s">
        <v>36</v>
      </c>
      <c r="H19" s="59" t="s">
        <v>37</v>
      </c>
      <c r="I19" s="59">
        <v>44.0</v>
      </c>
      <c r="J19" s="59">
        <f t="shared" ref="J19:J52" si="1">(I19/65)*100</f>
        <v>67.69230769</v>
      </c>
      <c r="K19" s="59" t="str">
        <f t="shared" ref="K19:K52" si="2">IF(J19&lt;=0,"",IF((J19&gt;=60),"Y","N"))</f>
        <v>Y</v>
      </c>
      <c r="L19" s="61">
        <f>(E57+F57+G57+H57)/4</f>
        <v>1.5</v>
      </c>
      <c r="M19" s="61">
        <f>K57</f>
        <v>3</v>
      </c>
      <c r="N19" s="62">
        <f>(L19*0.2+M19*0.8)</f>
        <v>2.7</v>
      </c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ht="15.0" customHeight="1">
      <c r="A20" s="78">
        <v>2.0</v>
      </c>
      <c r="B20" s="57"/>
      <c r="C20" s="196" t="s">
        <v>256</v>
      </c>
      <c r="D20" s="127" t="s">
        <v>39</v>
      </c>
      <c r="E20" s="59" t="s">
        <v>36</v>
      </c>
      <c r="F20" s="59" t="s">
        <v>37</v>
      </c>
      <c r="G20" s="59" t="s">
        <v>36</v>
      </c>
      <c r="H20" s="59" t="s">
        <v>36</v>
      </c>
      <c r="I20" s="59">
        <v>49.0</v>
      </c>
      <c r="J20" s="59">
        <f t="shared" si="1"/>
        <v>75.38461538</v>
      </c>
      <c r="K20" s="59" t="str">
        <f t="shared" si="2"/>
        <v>Y</v>
      </c>
      <c r="L20" s="65"/>
      <c r="M20" s="65"/>
      <c r="N20" s="66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ht="17.25" customHeight="1">
      <c r="A21" s="78">
        <v>3.0</v>
      </c>
      <c r="B21" s="57"/>
      <c r="C21" s="196" t="s">
        <v>257</v>
      </c>
      <c r="D21" s="127" t="s">
        <v>41</v>
      </c>
      <c r="E21" s="59" t="s">
        <v>36</v>
      </c>
      <c r="F21" s="59" t="s">
        <v>36</v>
      </c>
      <c r="G21" s="59" t="s">
        <v>36</v>
      </c>
      <c r="H21" s="59" t="s">
        <v>36</v>
      </c>
      <c r="I21" s="59">
        <v>56.0</v>
      </c>
      <c r="J21" s="59">
        <f t="shared" si="1"/>
        <v>86.15384615</v>
      </c>
      <c r="K21" s="59" t="str">
        <f t="shared" si="2"/>
        <v>Y</v>
      </c>
      <c r="L21" s="65"/>
      <c r="M21" s="65"/>
      <c r="N21" s="66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</row>
    <row r="22" ht="13.5" customHeight="1">
      <c r="A22" s="78">
        <v>4.0</v>
      </c>
      <c r="B22" s="57"/>
      <c r="C22" s="196" t="s">
        <v>258</v>
      </c>
      <c r="D22" s="127" t="s">
        <v>43</v>
      </c>
      <c r="E22" s="59" t="s">
        <v>37</v>
      </c>
      <c r="F22" s="59" t="s">
        <v>37</v>
      </c>
      <c r="G22" s="59" t="s">
        <v>37</v>
      </c>
      <c r="H22" s="59" t="s">
        <v>36</v>
      </c>
      <c r="I22" s="59">
        <v>47.0</v>
      </c>
      <c r="J22" s="59">
        <f t="shared" si="1"/>
        <v>72.30769231</v>
      </c>
      <c r="K22" s="59" t="str">
        <f t="shared" si="2"/>
        <v>Y</v>
      </c>
      <c r="L22" s="65"/>
      <c r="M22" s="65"/>
      <c r="N22" s="66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ht="13.5" customHeight="1">
      <c r="A23" s="78">
        <v>5.0</v>
      </c>
      <c r="B23" s="57"/>
      <c r="C23" s="196" t="s">
        <v>259</v>
      </c>
      <c r="D23" s="127" t="s">
        <v>45</v>
      </c>
      <c r="E23" s="59" t="s">
        <v>36</v>
      </c>
      <c r="F23" s="59" t="s">
        <v>37</v>
      </c>
      <c r="G23" s="59" t="s">
        <v>36</v>
      </c>
      <c r="H23" s="59" t="s">
        <v>37</v>
      </c>
      <c r="I23" s="1">
        <v>42.0</v>
      </c>
      <c r="J23" s="59">
        <f t="shared" si="1"/>
        <v>64.61538462</v>
      </c>
      <c r="K23" s="59" t="str">
        <f t="shared" si="2"/>
        <v>Y</v>
      </c>
      <c r="L23" s="65"/>
      <c r="M23" s="65"/>
      <c r="N23" s="66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3.5" customHeight="1">
      <c r="A24" s="78">
        <v>6.0</v>
      </c>
      <c r="B24" s="57"/>
      <c r="C24" s="196" t="s">
        <v>260</v>
      </c>
      <c r="D24" s="127" t="s">
        <v>47</v>
      </c>
      <c r="E24" s="59" t="s">
        <v>37</v>
      </c>
      <c r="F24" s="59" t="s">
        <v>37</v>
      </c>
      <c r="G24" s="59" t="s">
        <v>36</v>
      </c>
      <c r="H24" s="59" t="s">
        <v>36</v>
      </c>
      <c r="I24" s="40">
        <v>40.0</v>
      </c>
      <c r="J24" s="59">
        <f t="shared" si="1"/>
        <v>61.53846154</v>
      </c>
      <c r="K24" s="59" t="str">
        <f t="shared" si="2"/>
        <v>Y</v>
      </c>
      <c r="L24" s="65"/>
      <c r="M24" s="65"/>
      <c r="N24" s="66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3.5" customHeight="1">
      <c r="A25" s="78">
        <v>7.0</v>
      </c>
      <c r="B25" s="57"/>
      <c r="C25" s="196" t="s">
        <v>261</v>
      </c>
      <c r="D25" s="127" t="s">
        <v>49</v>
      </c>
      <c r="E25" s="59" t="s">
        <v>36</v>
      </c>
      <c r="F25" s="59" t="s">
        <v>36</v>
      </c>
      <c r="G25" s="59" t="s">
        <v>36</v>
      </c>
      <c r="H25" s="59" t="s">
        <v>36</v>
      </c>
      <c r="I25" s="40">
        <v>33.0</v>
      </c>
      <c r="J25" s="59">
        <f t="shared" si="1"/>
        <v>50.76923077</v>
      </c>
      <c r="K25" s="59" t="str">
        <f t="shared" si="2"/>
        <v>N</v>
      </c>
      <c r="L25" s="65"/>
      <c r="M25" s="65"/>
      <c r="N25" s="66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3.5" customHeight="1">
      <c r="A26" s="78">
        <v>8.0</v>
      </c>
      <c r="B26" s="57"/>
      <c r="C26" s="196" t="s">
        <v>262</v>
      </c>
      <c r="D26" s="127" t="s">
        <v>51</v>
      </c>
      <c r="E26" s="59" t="s">
        <v>37</v>
      </c>
      <c r="F26" s="59" t="s">
        <v>37</v>
      </c>
      <c r="G26" s="59" t="s">
        <v>36</v>
      </c>
      <c r="H26" s="59" t="s">
        <v>293</v>
      </c>
      <c r="I26" s="40">
        <v>43.0</v>
      </c>
      <c r="J26" s="59">
        <f t="shared" si="1"/>
        <v>66.15384615</v>
      </c>
      <c r="K26" s="59" t="str">
        <f t="shared" si="2"/>
        <v>Y</v>
      </c>
      <c r="L26" s="65"/>
      <c r="M26" s="65"/>
      <c r="N26" s="66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3.5" customHeight="1">
      <c r="A27" s="78">
        <v>9.0</v>
      </c>
      <c r="B27" s="57"/>
      <c r="C27" s="196" t="s">
        <v>263</v>
      </c>
      <c r="D27" s="127" t="s">
        <v>53</v>
      </c>
      <c r="E27" s="59" t="s">
        <v>36</v>
      </c>
      <c r="F27" s="59" t="s">
        <v>37</v>
      </c>
      <c r="G27" s="59" t="s">
        <v>36</v>
      </c>
      <c r="H27" s="59" t="s">
        <v>37</v>
      </c>
      <c r="I27" s="40">
        <v>35.0</v>
      </c>
      <c r="J27" s="59">
        <f t="shared" si="1"/>
        <v>53.84615385</v>
      </c>
      <c r="K27" s="59" t="str">
        <f t="shared" si="2"/>
        <v>N</v>
      </c>
      <c r="L27" s="65"/>
      <c r="M27" s="65"/>
      <c r="N27" s="66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3.5" customHeight="1">
      <c r="A28" s="78">
        <v>10.0</v>
      </c>
      <c r="B28" s="57"/>
      <c r="C28" s="196" t="s">
        <v>264</v>
      </c>
      <c r="D28" s="127" t="s">
        <v>55</v>
      </c>
      <c r="E28" s="59" t="s">
        <v>37</v>
      </c>
      <c r="F28" s="59" t="s">
        <v>37</v>
      </c>
      <c r="G28" s="59" t="s">
        <v>36</v>
      </c>
      <c r="H28" s="59" t="s">
        <v>36</v>
      </c>
      <c r="I28" s="40">
        <v>21.0</v>
      </c>
      <c r="J28" s="59">
        <f t="shared" si="1"/>
        <v>32.30769231</v>
      </c>
      <c r="K28" s="59" t="str">
        <f t="shared" si="2"/>
        <v>N</v>
      </c>
      <c r="L28" s="65"/>
      <c r="M28" s="65"/>
      <c r="N28" s="66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3.5" customHeight="1">
      <c r="A29" s="78">
        <v>11.0</v>
      </c>
      <c r="B29" s="57"/>
      <c r="C29" s="196" t="s">
        <v>265</v>
      </c>
      <c r="D29" s="127" t="s">
        <v>57</v>
      </c>
      <c r="E29" s="59" t="s">
        <v>36</v>
      </c>
      <c r="F29" s="59" t="s">
        <v>36</v>
      </c>
      <c r="G29" s="59" t="s">
        <v>37</v>
      </c>
      <c r="H29" s="59" t="s">
        <v>36</v>
      </c>
      <c r="I29" s="40">
        <v>58.0</v>
      </c>
      <c r="J29" s="59">
        <f t="shared" si="1"/>
        <v>89.23076923</v>
      </c>
      <c r="K29" s="59" t="str">
        <f t="shared" si="2"/>
        <v>Y</v>
      </c>
      <c r="L29" s="65"/>
      <c r="M29" s="65"/>
      <c r="N29" s="66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3.5" customHeight="1">
      <c r="A30" s="78">
        <v>12.0</v>
      </c>
      <c r="B30" s="57"/>
      <c r="C30" s="196" t="s">
        <v>266</v>
      </c>
      <c r="D30" s="127" t="s">
        <v>59</v>
      </c>
      <c r="E30" s="59" t="s">
        <v>37</v>
      </c>
      <c r="F30" s="59" t="s">
        <v>37</v>
      </c>
      <c r="G30" s="59" t="s">
        <v>36</v>
      </c>
      <c r="H30" s="59" t="s">
        <v>36</v>
      </c>
      <c r="I30" s="40">
        <v>51.0</v>
      </c>
      <c r="J30" s="59">
        <f t="shared" si="1"/>
        <v>78.46153846</v>
      </c>
      <c r="K30" s="59" t="str">
        <f t="shared" si="2"/>
        <v>Y</v>
      </c>
      <c r="L30" s="65"/>
      <c r="M30" s="65"/>
      <c r="N30" s="66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3.5" customHeight="1">
      <c r="A31" s="78">
        <v>13.0</v>
      </c>
      <c r="B31" s="57"/>
      <c r="C31" s="196" t="s">
        <v>267</v>
      </c>
      <c r="D31" s="127" t="s">
        <v>61</v>
      </c>
      <c r="E31" s="59" t="s">
        <v>36</v>
      </c>
      <c r="F31" s="59" t="s">
        <v>36</v>
      </c>
      <c r="G31" s="59" t="s">
        <v>36</v>
      </c>
      <c r="H31" s="59" t="s">
        <v>37</v>
      </c>
      <c r="I31" s="40">
        <v>51.0</v>
      </c>
      <c r="J31" s="59">
        <f t="shared" si="1"/>
        <v>78.46153846</v>
      </c>
      <c r="K31" s="59" t="str">
        <f t="shared" si="2"/>
        <v>Y</v>
      </c>
      <c r="L31" s="65"/>
      <c r="M31" s="65"/>
      <c r="N31" s="66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3.5" customHeight="1">
      <c r="A32" s="78">
        <v>14.0</v>
      </c>
      <c r="B32" s="57"/>
      <c r="C32" s="196" t="s">
        <v>268</v>
      </c>
      <c r="D32" s="127" t="s">
        <v>63</v>
      </c>
      <c r="E32" s="59" t="s">
        <v>36</v>
      </c>
      <c r="F32" s="59" t="s">
        <v>37</v>
      </c>
      <c r="G32" s="59" t="s">
        <v>36</v>
      </c>
      <c r="H32" s="59" t="s">
        <v>36</v>
      </c>
      <c r="I32" s="40">
        <v>36.0</v>
      </c>
      <c r="J32" s="59">
        <f t="shared" si="1"/>
        <v>55.38461538</v>
      </c>
      <c r="K32" s="59" t="str">
        <f t="shared" si="2"/>
        <v>N</v>
      </c>
      <c r="L32" s="65"/>
      <c r="M32" s="65"/>
      <c r="N32" s="66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3.5" customHeight="1">
      <c r="A33" s="78">
        <v>15.0</v>
      </c>
      <c r="B33" s="57"/>
      <c r="C33" s="196" t="s">
        <v>269</v>
      </c>
      <c r="D33" s="127" t="s">
        <v>65</v>
      </c>
      <c r="E33" s="59" t="s">
        <v>36</v>
      </c>
      <c r="F33" s="59" t="s">
        <v>36</v>
      </c>
      <c r="G33" s="59" t="s">
        <v>37</v>
      </c>
      <c r="H33" s="59" t="s">
        <v>36</v>
      </c>
      <c r="I33" s="40">
        <v>37.0</v>
      </c>
      <c r="J33" s="59">
        <f t="shared" si="1"/>
        <v>56.92307692</v>
      </c>
      <c r="K33" s="59" t="str">
        <f t="shared" si="2"/>
        <v>N</v>
      </c>
      <c r="L33" s="65"/>
      <c r="M33" s="65"/>
      <c r="N33" s="66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3.5" customHeight="1">
      <c r="A34" s="78">
        <v>16.0</v>
      </c>
      <c r="B34" s="57"/>
      <c r="C34" s="196" t="s">
        <v>270</v>
      </c>
      <c r="D34" s="127" t="s">
        <v>67</v>
      </c>
      <c r="E34" s="59" t="s">
        <v>37</v>
      </c>
      <c r="F34" s="59" t="s">
        <v>37</v>
      </c>
      <c r="G34" s="59" t="s">
        <v>36</v>
      </c>
      <c r="H34" s="59" t="s">
        <v>36</v>
      </c>
      <c r="I34" s="40">
        <v>57.0</v>
      </c>
      <c r="J34" s="59">
        <f t="shared" si="1"/>
        <v>87.69230769</v>
      </c>
      <c r="K34" s="59" t="str">
        <f t="shared" si="2"/>
        <v>Y</v>
      </c>
      <c r="L34" s="65"/>
      <c r="M34" s="65"/>
      <c r="N34" s="66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3.5" customHeight="1">
      <c r="A35" s="78">
        <v>17.0</v>
      </c>
      <c r="B35" s="57"/>
      <c r="C35" s="196" t="s">
        <v>271</v>
      </c>
      <c r="D35" s="127" t="s">
        <v>69</v>
      </c>
      <c r="E35" s="59" t="s">
        <v>36</v>
      </c>
      <c r="F35" s="59" t="s">
        <v>37</v>
      </c>
      <c r="G35" s="59" t="s">
        <v>37</v>
      </c>
      <c r="H35" s="59" t="s">
        <v>36</v>
      </c>
      <c r="I35" s="40">
        <v>45.0</v>
      </c>
      <c r="J35" s="59">
        <f t="shared" si="1"/>
        <v>69.23076923</v>
      </c>
      <c r="K35" s="59" t="str">
        <f t="shared" si="2"/>
        <v>Y</v>
      </c>
      <c r="L35" s="65"/>
      <c r="M35" s="65"/>
      <c r="N35" s="66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3.5" customHeight="1">
      <c r="A36" s="78">
        <v>18.0</v>
      </c>
      <c r="B36" s="57"/>
      <c r="C36" s="196" t="s">
        <v>272</v>
      </c>
      <c r="D36" s="127" t="s">
        <v>71</v>
      </c>
      <c r="E36" s="59" t="s">
        <v>37</v>
      </c>
      <c r="F36" s="59" t="s">
        <v>36</v>
      </c>
      <c r="G36" s="59" t="s">
        <v>37</v>
      </c>
      <c r="H36" s="59" t="s">
        <v>36</v>
      </c>
      <c r="I36" s="40">
        <v>36.0</v>
      </c>
      <c r="J36" s="59">
        <f t="shared" si="1"/>
        <v>55.38461538</v>
      </c>
      <c r="K36" s="59" t="str">
        <f t="shared" si="2"/>
        <v>N</v>
      </c>
      <c r="L36" s="65"/>
      <c r="M36" s="65"/>
      <c r="N36" s="66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3.5" customHeight="1">
      <c r="A37" s="78">
        <v>19.0</v>
      </c>
      <c r="B37" s="57"/>
      <c r="C37" s="196" t="s">
        <v>273</v>
      </c>
      <c r="D37" s="127" t="s">
        <v>73</v>
      </c>
      <c r="E37" s="59" t="s">
        <v>36</v>
      </c>
      <c r="F37" s="59" t="s">
        <v>37</v>
      </c>
      <c r="G37" s="59" t="s">
        <v>36</v>
      </c>
      <c r="H37" s="59" t="s">
        <v>36</v>
      </c>
      <c r="I37" s="40">
        <v>29.0</v>
      </c>
      <c r="J37" s="59">
        <f t="shared" si="1"/>
        <v>44.61538462</v>
      </c>
      <c r="K37" s="59" t="str">
        <f t="shared" si="2"/>
        <v>N</v>
      </c>
      <c r="L37" s="65"/>
      <c r="M37" s="65"/>
      <c r="N37" s="66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78">
        <v>20.0</v>
      </c>
      <c r="B38" s="57"/>
      <c r="C38" s="196" t="s">
        <v>274</v>
      </c>
      <c r="D38" s="127" t="s">
        <v>75</v>
      </c>
      <c r="E38" s="59" t="s">
        <v>37</v>
      </c>
      <c r="F38" s="59" t="s">
        <v>37</v>
      </c>
      <c r="G38" s="59" t="s">
        <v>36</v>
      </c>
      <c r="H38" s="59" t="s">
        <v>37</v>
      </c>
      <c r="I38" s="40">
        <v>43.0</v>
      </c>
      <c r="J38" s="59">
        <f t="shared" si="1"/>
        <v>66.15384615</v>
      </c>
      <c r="K38" s="59" t="str">
        <f t="shared" si="2"/>
        <v>Y</v>
      </c>
      <c r="L38" s="65"/>
      <c r="M38" s="65"/>
      <c r="N38" s="66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3.5" customHeight="1">
      <c r="A39" s="78">
        <v>21.0</v>
      </c>
      <c r="B39" s="57"/>
      <c r="C39" s="196" t="s">
        <v>275</v>
      </c>
      <c r="D39" s="127" t="s">
        <v>77</v>
      </c>
      <c r="E39" s="59" t="s">
        <v>36</v>
      </c>
      <c r="F39" s="59" t="s">
        <v>37</v>
      </c>
      <c r="G39" s="59" t="s">
        <v>36</v>
      </c>
      <c r="H39" s="59" t="s">
        <v>36</v>
      </c>
      <c r="I39" s="40">
        <v>42.0</v>
      </c>
      <c r="J39" s="59">
        <f t="shared" si="1"/>
        <v>64.61538462</v>
      </c>
      <c r="K39" s="59" t="str">
        <f t="shared" si="2"/>
        <v>Y</v>
      </c>
      <c r="L39" s="65"/>
      <c r="M39" s="65"/>
      <c r="N39" s="66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3.5" customHeight="1">
      <c r="A40" s="78">
        <v>22.0</v>
      </c>
      <c r="B40" s="57"/>
      <c r="C40" s="196" t="s">
        <v>276</v>
      </c>
      <c r="D40" s="127" t="s">
        <v>79</v>
      </c>
      <c r="E40" s="59" t="s">
        <v>36</v>
      </c>
      <c r="F40" s="59" t="s">
        <v>36</v>
      </c>
      <c r="G40" s="59" t="s">
        <v>37</v>
      </c>
      <c r="H40" s="59" t="s">
        <v>36</v>
      </c>
      <c r="I40" s="40">
        <v>29.0</v>
      </c>
      <c r="J40" s="59">
        <f t="shared" si="1"/>
        <v>44.61538462</v>
      </c>
      <c r="K40" s="59" t="str">
        <f t="shared" si="2"/>
        <v>N</v>
      </c>
      <c r="L40" s="65"/>
      <c r="M40" s="65"/>
      <c r="N40" s="66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3.5" customHeight="1">
      <c r="A41" s="78">
        <v>23.0</v>
      </c>
      <c r="B41" s="57"/>
      <c r="C41" s="196" t="s">
        <v>277</v>
      </c>
      <c r="D41" s="127" t="s">
        <v>81</v>
      </c>
      <c r="E41" s="59" t="s">
        <v>37</v>
      </c>
      <c r="F41" s="59" t="s">
        <v>36</v>
      </c>
      <c r="G41" s="59" t="s">
        <v>36</v>
      </c>
      <c r="H41" s="59" t="s">
        <v>36</v>
      </c>
      <c r="I41" s="40">
        <v>55.0</v>
      </c>
      <c r="J41" s="59">
        <f t="shared" si="1"/>
        <v>84.61538462</v>
      </c>
      <c r="K41" s="59" t="str">
        <f t="shared" si="2"/>
        <v>Y</v>
      </c>
      <c r="L41" s="65"/>
      <c r="M41" s="65"/>
      <c r="N41" s="66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3.5" customHeight="1">
      <c r="A42" s="78">
        <v>24.0</v>
      </c>
      <c r="B42" s="57"/>
      <c r="C42" s="196" t="s">
        <v>278</v>
      </c>
      <c r="D42" s="127" t="s">
        <v>83</v>
      </c>
      <c r="E42" s="59" t="s">
        <v>36</v>
      </c>
      <c r="F42" s="59" t="s">
        <v>37</v>
      </c>
      <c r="G42" s="59" t="s">
        <v>37</v>
      </c>
      <c r="H42" s="59" t="s">
        <v>36</v>
      </c>
      <c r="I42" s="40">
        <v>51.0</v>
      </c>
      <c r="J42" s="59">
        <f t="shared" si="1"/>
        <v>78.46153846</v>
      </c>
      <c r="K42" s="59" t="str">
        <f t="shared" si="2"/>
        <v>Y</v>
      </c>
      <c r="L42" s="65"/>
      <c r="M42" s="65"/>
      <c r="N42" s="66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3.5" customHeight="1">
      <c r="A43" s="78">
        <v>25.0</v>
      </c>
      <c r="B43" s="57"/>
      <c r="C43" s="196" t="s">
        <v>279</v>
      </c>
      <c r="D43" s="127" t="s">
        <v>85</v>
      </c>
      <c r="E43" s="59" t="s">
        <v>36</v>
      </c>
      <c r="F43" s="59" t="s">
        <v>37</v>
      </c>
      <c r="G43" s="59" t="s">
        <v>36</v>
      </c>
      <c r="H43" s="59" t="s">
        <v>37</v>
      </c>
      <c r="I43" s="40">
        <v>49.0</v>
      </c>
      <c r="J43" s="59">
        <f t="shared" si="1"/>
        <v>75.38461538</v>
      </c>
      <c r="K43" s="59" t="str">
        <f t="shared" si="2"/>
        <v>Y</v>
      </c>
      <c r="L43" s="65"/>
      <c r="M43" s="65"/>
      <c r="N43" s="66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3.5" customHeight="1">
      <c r="A44" s="78">
        <v>26.0</v>
      </c>
      <c r="B44" s="57"/>
      <c r="C44" s="196" t="s">
        <v>280</v>
      </c>
      <c r="D44" s="127" t="s">
        <v>87</v>
      </c>
      <c r="E44" s="59" t="s">
        <v>36</v>
      </c>
      <c r="F44" s="59" t="s">
        <v>37</v>
      </c>
      <c r="G44" s="59" t="s">
        <v>36</v>
      </c>
      <c r="H44" s="59" t="s">
        <v>37</v>
      </c>
      <c r="I44" s="40">
        <v>40.0</v>
      </c>
      <c r="J44" s="59">
        <f t="shared" si="1"/>
        <v>61.53846154</v>
      </c>
      <c r="K44" s="59" t="str">
        <f t="shared" si="2"/>
        <v>Y</v>
      </c>
      <c r="L44" s="65"/>
      <c r="M44" s="65"/>
      <c r="N44" s="66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78">
        <v>27.0</v>
      </c>
      <c r="B45" s="57"/>
      <c r="C45" s="196" t="s">
        <v>281</v>
      </c>
      <c r="D45" s="127" t="s">
        <v>89</v>
      </c>
      <c r="E45" s="59" t="s">
        <v>36</v>
      </c>
      <c r="F45" s="59" t="s">
        <v>37</v>
      </c>
      <c r="G45" s="59" t="s">
        <v>36</v>
      </c>
      <c r="H45" s="59" t="s">
        <v>36</v>
      </c>
      <c r="I45" s="40">
        <v>41.0</v>
      </c>
      <c r="J45" s="59">
        <f t="shared" si="1"/>
        <v>63.07692308</v>
      </c>
      <c r="K45" s="59" t="str">
        <f t="shared" si="2"/>
        <v>Y</v>
      </c>
      <c r="L45" s="65"/>
      <c r="M45" s="65"/>
      <c r="N45" s="66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78">
        <v>28.0</v>
      </c>
      <c r="B46" s="57"/>
      <c r="C46" s="196" t="s">
        <v>282</v>
      </c>
      <c r="D46" s="127" t="s">
        <v>91</v>
      </c>
      <c r="E46" s="59" t="s">
        <v>36</v>
      </c>
      <c r="F46" s="59" t="s">
        <v>36</v>
      </c>
      <c r="G46" s="59" t="s">
        <v>36</v>
      </c>
      <c r="H46" s="59" t="s">
        <v>37</v>
      </c>
      <c r="I46" s="40">
        <v>49.0</v>
      </c>
      <c r="J46" s="59">
        <f t="shared" si="1"/>
        <v>75.38461538</v>
      </c>
      <c r="K46" s="59" t="str">
        <f t="shared" si="2"/>
        <v>Y</v>
      </c>
      <c r="L46" s="65"/>
      <c r="M46" s="65"/>
      <c r="N46" s="66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3.5" customHeight="1">
      <c r="A47" s="78">
        <v>29.0</v>
      </c>
      <c r="B47" s="57"/>
      <c r="C47" s="196" t="s">
        <v>283</v>
      </c>
      <c r="D47" s="127" t="s">
        <v>93</v>
      </c>
      <c r="E47" s="59" t="s">
        <v>36</v>
      </c>
      <c r="F47" s="59" t="s">
        <v>37</v>
      </c>
      <c r="G47" s="59" t="s">
        <v>36</v>
      </c>
      <c r="H47" s="59" t="s">
        <v>37</v>
      </c>
      <c r="I47" s="40">
        <v>36.0</v>
      </c>
      <c r="J47" s="59">
        <f t="shared" si="1"/>
        <v>55.38461538</v>
      </c>
      <c r="K47" s="59" t="str">
        <f t="shared" si="2"/>
        <v>N</v>
      </c>
      <c r="L47" s="65"/>
      <c r="M47" s="65"/>
      <c r="N47" s="66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3.5" customHeight="1">
      <c r="A48" s="78">
        <v>30.0</v>
      </c>
      <c r="B48" s="57"/>
      <c r="C48" s="196" t="s">
        <v>284</v>
      </c>
      <c r="D48" s="127" t="s">
        <v>95</v>
      </c>
      <c r="E48" s="59" t="s">
        <v>36</v>
      </c>
      <c r="F48" s="59" t="s">
        <v>37</v>
      </c>
      <c r="G48" s="59" t="s">
        <v>36</v>
      </c>
      <c r="H48" s="59" t="s">
        <v>36</v>
      </c>
      <c r="I48" s="40">
        <v>49.0</v>
      </c>
      <c r="J48" s="59">
        <f t="shared" si="1"/>
        <v>75.38461538</v>
      </c>
      <c r="K48" s="59" t="str">
        <f t="shared" si="2"/>
        <v>Y</v>
      </c>
      <c r="L48" s="65"/>
      <c r="M48" s="65"/>
      <c r="N48" s="66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3.5" customHeight="1">
      <c r="A49" s="78">
        <v>31.0</v>
      </c>
      <c r="B49" s="57"/>
      <c r="C49" s="196" t="s">
        <v>285</v>
      </c>
      <c r="D49" s="127" t="s">
        <v>97</v>
      </c>
      <c r="E49" s="59" t="s">
        <v>36</v>
      </c>
      <c r="F49" s="59" t="s">
        <v>36</v>
      </c>
      <c r="G49" s="59" t="s">
        <v>37</v>
      </c>
      <c r="H49" s="59" t="s">
        <v>37</v>
      </c>
      <c r="I49" s="40">
        <v>54.0</v>
      </c>
      <c r="J49" s="59">
        <f t="shared" si="1"/>
        <v>83.07692308</v>
      </c>
      <c r="K49" s="59" t="str">
        <f t="shared" si="2"/>
        <v>Y</v>
      </c>
      <c r="L49" s="65"/>
      <c r="M49" s="65"/>
      <c r="N49" s="66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3.5" customHeight="1">
      <c r="A50" s="78">
        <v>32.0</v>
      </c>
      <c r="B50" s="57"/>
      <c r="C50" s="196" t="s">
        <v>286</v>
      </c>
      <c r="D50" s="127" t="s">
        <v>99</v>
      </c>
      <c r="E50" s="59" t="s">
        <v>36</v>
      </c>
      <c r="F50" s="59" t="s">
        <v>37</v>
      </c>
      <c r="G50" s="59" t="s">
        <v>36</v>
      </c>
      <c r="H50" s="59" t="s">
        <v>36</v>
      </c>
      <c r="I50" s="40">
        <v>57.0</v>
      </c>
      <c r="J50" s="59">
        <f t="shared" si="1"/>
        <v>87.69230769</v>
      </c>
      <c r="K50" s="59" t="str">
        <f t="shared" si="2"/>
        <v>Y</v>
      </c>
      <c r="L50" s="65"/>
      <c r="M50" s="65"/>
      <c r="N50" s="66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3.5" customHeight="1">
      <c r="A51" s="78">
        <v>33.0</v>
      </c>
      <c r="B51" s="57"/>
      <c r="C51" s="196" t="s">
        <v>287</v>
      </c>
      <c r="D51" s="127" t="s">
        <v>101</v>
      </c>
      <c r="E51" s="59" t="s">
        <v>36</v>
      </c>
      <c r="F51" s="59" t="s">
        <v>37</v>
      </c>
      <c r="G51" s="59" t="s">
        <v>36</v>
      </c>
      <c r="H51" s="59" t="s">
        <v>37</v>
      </c>
      <c r="I51" s="40">
        <v>26.0</v>
      </c>
      <c r="J51" s="59">
        <f t="shared" si="1"/>
        <v>40</v>
      </c>
      <c r="K51" s="59" t="str">
        <f t="shared" si="2"/>
        <v>N</v>
      </c>
      <c r="L51" s="65"/>
      <c r="M51" s="65"/>
      <c r="N51" s="66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3.5" customHeight="1">
      <c r="A52" s="78">
        <v>34.0</v>
      </c>
      <c r="B52" s="57"/>
      <c r="C52" s="196" t="s">
        <v>288</v>
      </c>
      <c r="D52" s="127" t="s">
        <v>103</v>
      </c>
      <c r="E52" s="59" t="s">
        <v>36</v>
      </c>
      <c r="F52" s="59" t="s">
        <v>37</v>
      </c>
      <c r="G52" s="59" t="s">
        <v>37</v>
      </c>
      <c r="H52" s="59" t="s">
        <v>37</v>
      </c>
      <c r="I52" s="40">
        <v>51.0</v>
      </c>
      <c r="J52" s="59">
        <f t="shared" si="1"/>
        <v>78.46153846</v>
      </c>
      <c r="K52" s="59" t="str">
        <f t="shared" si="2"/>
        <v>Y</v>
      </c>
      <c r="L52" s="65"/>
      <c r="M52" s="65"/>
      <c r="N52" s="66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15.5" customHeight="1">
      <c r="A53" s="67" t="s">
        <v>104</v>
      </c>
      <c r="B53" s="3"/>
      <c r="C53" s="67">
        <f>COUNTA(A19:A52)</f>
        <v>34</v>
      </c>
      <c r="D53" s="170"/>
      <c r="E53" s="40">
        <f t="shared" ref="E53:H53" si="3">COUNTIF(E19:E52,"Y")</f>
        <v>25</v>
      </c>
      <c r="F53" s="40">
        <f t="shared" si="3"/>
        <v>11</v>
      </c>
      <c r="G53" s="40">
        <f t="shared" si="3"/>
        <v>25</v>
      </c>
      <c r="H53" s="40">
        <f t="shared" si="3"/>
        <v>21</v>
      </c>
      <c r="I53" s="40"/>
      <c r="J53" s="40"/>
      <c r="K53" s="40">
        <f>COUNTIF(K19:K52,"Y")</f>
        <v>24</v>
      </c>
      <c r="L53" s="65"/>
      <c r="M53" s="65"/>
      <c r="N53" s="66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87.75" customHeight="1">
      <c r="A54" s="171" t="s">
        <v>105</v>
      </c>
      <c r="B54" s="172"/>
      <c r="C54" s="67" t="str">
        <f>'[1]CC1-CO-Attainment-correct'!C34</f>
        <v>#REF!</v>
      </c>
      <c r="D54" s="173" t="s">
        <v>106</v>
      </c>
      <c r="E54" s="40"/>
      <c r="F54" s="40"/>
      <c r="G54" s="40"/>
      <c r="H54" s="40"/>
      <c r="I54" s="40"/>
      <c r="J54" s="40"/>
      <c r="K54" s="40" t="str">
        <f>(K53/C54)*100</f>
        <v>#REF!</v>
      </c>
      <c r="L54" s="65"/>
      <c r="M54" s="65"/>
      <c r="N54" s="66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39.75" customHeight="1">
      <c r="A55" s="78"/>
      <c r="B55" s="57"/>
      <c r="C55" s="57"/>
      <c r="D55" s="174"/>
      <c r="E55" s="176" t="str">
        <f t="shared" ref="E55:K55" si="4">IF(E54&lt;=0,"",IF((E54&gt;=60),"Attained","Not-Attained"))</f>
        <v/>
      </c>
      <c r="F55" s="176" t="str">
        <f t="shared" si="4"/>
        <v/>
      </c>
      <c r="G55" s="176" t="str">
        <f t="shared" si="4"/>
        <v/>
      </c>
      <c r="H55" s="176" t="str">
        <f t="shared" si="4"/>
        <v/>
      </c>
      <c r="I55" s="40" t="str">
        <f t="shared" si="4"/>
        <v/>
      </c>
      <c r="J55" s="40" t="str">
        <f t="shared" si="4"/>
        <v/>
      </c>
      <c r="K55" s="40" t="str">
        <f t="shared" si="4"/>
        <v>#REF!</v>
      </c>
      <c r="L55" s="65"/>
      <c r="M55" s="65"/>
      <c r="N55" s="66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0" customHeight="1">
      <c r="A56" s="78"/>
      <c r="B56" s="57"/>
      <c r="C56" s="57"/>
      <c r="D56" s="174"/>
      <c r="E56" s="40"/>
      <c r="F56" s="40"/>
      <c r="G56" s="40"/>
      <c r="H56" s="40"/>
      <c r="I56" s="40"/>
      <c r="J56" s="40"/>
      <c r="K56" s="40"/>
      <c r="L56" s="65"/>
      <c r="M56" s="65"/>
      <c r="N56" s="66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0" customHeight="1">
      <c r="A57" s="78"/>
      <c r="B57" s="57"/>
      <c r="C57" s="57"/>
      <c r="D57" s="174"/>
      <c r="E57" s="175">
        <v>0.0</v>
      </c>
      <c r="F57" s="175">
        <v>1.0</v>
      </c>
      <c r="G57" s="175">
        <v>3.0</v>
      </c>
      <c r="H57" s="175">
        <v>2.0</v>
      </c>
      <c r="I57" s="40"/>
      <c r="J57" s="40"/>
      <c r="K57" s="175">
        <v>3.0</v>
      </c>
      <c r="L57" s="76"/>
      <c r="M57" s="76"/>
      <c r="N57" s="77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0" customHeight="1">
      <c r="A58" s="78"/>
      <c r="B58" s="57"/>
      <c r="C58" s="57"/>
      <c r="D58" s="69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0" customHeight="1">
      <c r="A59" s="78"/>
      <c r="B59" s="57"/>
      <c r="C59" s="57"/>
      <c r="D59" s="69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0" customHeight="1">
      <c r="A60" s="78"/>
      <c r="B60" s="57"/>
      <c r="C60" s="57"/>
      <c r="D60" s="69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0" customHeight="1">
      <c r="A61" s="78"/>
      <c r="B61" s="57"/>
      <c r="C61" s="57"/>
      <c r="D61" s="69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0" customHeight="1">
      <c r="A62" s="78"/>
      <c r="B62" s="57"/>
      <c r="C62" s="57"/>
      <c r="D62" s="79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0" customHeight="1">
      <c r="A63" s="78"/>
      <c r="B63" s="57"/>
      <c r="C63" s="57"/>
      <c r="D63" s="69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0" customHeight="1">
      <c r="A64" s="78"/>
      <c r="B64" s="57"/>
      <c r="C64" s="57"/>
      <c r="D64" s="69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0" customHeight="1">
      <c r="A65" s="78"/>
      <c r="B65" s="57"/>
      <c r="C65" s="57"/>
      <c r="D65" s="69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3.5" customHeight="1">
      <c r="A66" s="78"/>
      <c r="B66" s="80"/>
      <c r="C66" s="80"/>
      <c r="D66" s="80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3.5" customHeight="1">
      <c r="A67" s="78"/>
      <c r="B67" s="80"/>
      <c r="C67" s="80"/>
      <c r="D67" s="80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3.5" customHeight="1">
      <c r="A68" s="78"/>
      <c r="B68" s="80"/>
      <c r="C68" s="80"/>
      <c r="D68" s="80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3.5" customHeight="1">
      <c r="A69" s="78"/>
      <c r="B69" s="80"/>
      <c r="C69" s="80"/>
      <c r="D69" s="80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3.5" customHeight="1">
      <c r="A70" s="78"/>
      <c r="B70" s="80"/>
      <c r="C70" s="80"/>
      <c r="D70" s="80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3.5" customHeight="1">
      <c r="A71" s="78"/>
      <c r="B71" s="80"/>
      <c r="C71" s="80"/>
      <c r="D71" s="80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3.5" customHeight="1">
      <c r="A72" s="78"/>
      <c r="B72" s="80"/>
      <c r="C72" s="80"/>
      <c r="D72" s="80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3.5" customHeight="1">
      <c r="A73" s="78"/>
      <c r="B73" s="80"/>
      <c r="C73" s="80"/>
      <c r="D73" s="80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3.5" customHeight="1">
      <c r="A74" s="78"/>
      <c r="B74" s="80"/>
      <c r="C74" s="80"/>
      <c r="D74" s="80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3.5" customHeight="1">
      <c r="A75" s="78"/>
      <c r="B75" s="80"/>
      <c r="C75" s="80"/>
      <c r="D75" s="80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3.5" customHeight="1">
      <c r="A76" s="78"/>
      <c r="B76" s="80"/>
      <c r="C76" s="80"/>
      <c r="D76" s="80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3.5" customHeight="1">
      <c r="A77" s="78"/>
      <c r="B77" s="80"/>
      <c r="C77" s="80"/>
      <c r="D77" s="80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3.5" customHeight="1">
      <c r="A78" s="78"/>
      <c r="B78" s="80"/>
      <c r="C78" s="80"/>
      <c r="D78" s="80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3.5" customHeight="1">
      <c r="A79" s="78"/>
      <c r="B79" s="80"/>
      <c r="C79" s="80"/>
      <c r="D79" s="80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3.5" customHeight="1">
      <c r="A80" s="78"/>
      <c r="B80" s="80"/>
      <c r="C80" s="80"/>
      <c r="D80" s="80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3.5" customHeight="1">
      <c r="A81" s="78"/>
      <c r="B81" s="80"/>
      <c r="C81" s="80"/>
      <c r="D81" s="80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3.5" customHeight="1">
      <c r="A82" s="78"/>
      <c r="B82" s="80"/>
      <c r="C82" s="80"/>
      <c r="D82" s="80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3.5" customHeight="1">
      <c r="A83" s="78"/>
      <c r="B83" s="80"/>
      <c r="C83" s="80"/>
      <c r="D83" s="80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3.5" customHeight="1">
      <c r="A84" s="78"/>
      <c r="B84" s="80"/>
      <c r="C84" s="80"/>
      <c r="D84" s="80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3.5" customHeight="1">
      <c r="A85" s="78"/>
      <c r="B85" s="80"/>
      <c r="C85" s="80"/>
      <c r="D85" s="80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3.5" customHeight="1">
      <c r="A86" s="78"/>
      <c r="B86" s="80"/>
      <c r="C86" s="80"/>
      <c r="D86" s="80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3.5" customHeight="1">
      <c r="A87" s="78"/>
      <c r="B87" s="80"/>
      <c r="C87" s="80"/>
      <c r="D87" s="80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3.5" customHeight="1">
      <c r="A88" s="78"/>
      <c r="B88" s="80"/>
      <c r="C88" s="80"/>
      <c r="D88" s="80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3.5" customHeight="1">
      <c r="A89" s="78"/>
      <c r="B89" s="80"/>
      <c r="C89" s="80"/>
      <c r="D89" s="80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3.5" customHeight="1">
      <c r="A90" s="78"/>
      <c r="B90" s="80"/>
      <c r="C90" s="80"/>
      <c r="D90" s="80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3.5" customHeight="1">
      <c r="A91" s="78"/>
      <c r="B91" s="80"/>
      <c r="C91" s="80"/>
      <c r="D91" s="80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3.5" customHeight="1">
      <c r="A92" s="78"/>
      <c r="B92" s="80"/>
      <c r="C92" s="80"/>
      <c r="D92" s="80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3.5" customHeight="1">
      <c r="A93" s="78"/>
      <c r="B93" s="80"/>
      <c r="C93" s="80"/>
      <c r="D93" s="80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3.5" customHeight="1">
      <c r="A94" s="78"/>
      <c r="B94" s="80"/>
      <c r="C94" s="80"/>
      <c r="D94" s="80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3.5" customHeight="1">
      <c r="A95" s="78"/>
      <c r="B95" s="80"/>
      <c r="C95" s="80"/>
      <c r="D95" s="80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3.5" customHeight="1">
      <c r="A96" s="78"/>
      <c r="B96" s="80"/>
      <c r="C96" s="80"/>
      <c r="D96" s="80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3.5" customHeight="1">
      <c r="A97" s="78"/>
      <c r="B97" s="80"/>
      <c r="C97" s="80"/>
      <c r="D97" s="80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3.5" customHeight="1">
      <c r="A98" s="78"/>
      <c r="B98" s="80"/>
      <c r="C98" s="80"/>
      <c r="D98" s="80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3.5" customHeight="1">
      <c r="A99" s="78"/>
      <c r="B99" s="80"/>
      <c r="C99" s="80"/>
      <c r="D99" s="80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3.5" customHeight="1">
      <c r="A100" s="78"/>
      <c r="B100" s="80"/>
      <c r="C100" s="80"/>
      <c r="D100" s="80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3.5" customHeight="1">
      <c r="A101" s="78"/>
      <c r="B101" s="80"/>
      <c r="C101" s="80"/>
      <c r="D101" s="80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3.5" customHeight="1">
      <c r="A102" s="78"/>
      <c r="B102" s="80"/>
      <c r="C102" s="80"/>
      <c r="D102" s="80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3.5" customHeight="1">
      <c r="A103" s="78"/>
      <c r="B103" s="80"/>
      <c r="C103" s="80"/>
      <c r="D103" s="80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3.5" customHeight="1">
      <c r="A104" s="78"/>
      <c r="B104" s="80"/>
      <c r="C104" s="80"/>
      <c r="D104" s="80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3.5" customHeight="1">
      <c r="A105" s="78"/>
      <c r="B105" s="80"/>
      <c r="C105" s="80"/>
      <c r="D105" s="80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3.5" customHeight="1">
      <c r="A106" s="78"/>
      <c r="B106" s="80"/>
      <c r="C106" s="80"/>
      <c r="D106" s="80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3.5" customHeight="1">
      <c r="A107" s="78"/>
      <c r="B107" s="80"/>
      <c r="C107" s="80"/>
      <c r="D107" s="80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3.5" customHeight="1">
      <c r="A108" s="78"/>
      <c r="B108" s="80"/>
      <c r="C108" s="80"/>
      <c r="D108" s="80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3.5" customHeight="1">
      <c r="A109" s="78"/>
      <c r="B109" s="80"/>
      <c r="C109" s="80"/>
      <c r="D109" s="80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3.5" customHeight="1">
      <c r="A110" s="78"/>
      <c r="B110" s="80"/>
      <c r="C110" s="80"/>
      <c r="D110" s="80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3.5" customHeight="1">
      <c r="A111" s="78"/>
      <c r="B111" s="80"/>
      <c r="C111" s="80"/>
      <c r="D111" s="80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0" customHeight="1">
      <c r="A112" s="78"/>
      <c r="B112" s="80"/>
      <c r="C112" s="80"/>
      <c r="D112" s="80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0" customHeight="1">
      <c r="A113" s="78"/>
      <c r="B113" s="80"/>
      <c r="C113" s="80"/>
      <c r="D113" s="80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0" customHeight="1">
      <c r="A114" s="78"/>
      <c r="B114" s="80"/>
      <c r="C114" s="80"/>
      <c r="D114" s="80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0" customHeight="1">
      <c r="A115" s="78"/>
      <c r="B115" s="80"/>
      <c r="C115" s="80"/>
      <c r="D115" s="80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0" customHeight="1">
      <c r="A116" s="78"/>
      <c r="B116" s="80"/>
      <c r="C116" s="80"/>
      <c r="D116" s="80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0" customHeight="1">
      <c r="A117" s="78"/>
      <c r="B117" s="80"/>
      <c r="C117" s="80"/>
      <c r="D117" s="80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0" customHeight="1">
      <c r="A118" s="78"/>
      <c r="B118" s="80"/>
      <c r="C118" s="80"/>
      <c r="D118" s="80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0" customHeight="1">
      <c r="A119" s="78"/>
      <c r="B119" s="80"/>
      <c r="C119" s="80"/>
      <c r="D119" s="80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0" customHeight="1">
      <c r="A120" s="78"/>
      <c r="B120" s="80"/>
      <c r="C120" s="80"/>
      <c r="D120" s="80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0" customHeight="1">
      <c r="A121" s="78"/>
      <c r="B121" s="80"/>
      <c r="C121" s="80"/>
      <c r="D121" s="80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0" customHeight="1">
      <c r="A122" s="78"/>
      <c r="B122" s="80"/>
      <c r="C122" s="80"/>
      <c r="D122" s="80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0" customHeight="1">
      <c r="A123" s="78"/>
      <c r="B123" s="80"/>
      <c r="C123" s="80"/>
      <c r="D123" s="80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0" customHeight="1">
      <c r="A124" s="78"/>
      <c r="B124" s="80"/>
      <c r="C124" s="80"/>
      <c r="D124" s="80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0" customHeight="1">
      <c r="A125" s="78"/>
      <c r="B125" s="80"/>
      <c r="C125" s="80"/>
      <c r="D125" s="80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0" customHeight="1">
      <c r="A126" s="78"/>
      <c r="B126" s="80"/>
      <c r="C126" s="80"/>
      <c r="D126" s="80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0" customHeight="1">
      <c r="A127" s="78"/>
      <c r="B127" s="80"/>
      <c r="C127" s="80"/>
      <c r="D127" s="80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0" customHeight="1">
      <c r="A128" s="78"/>
      <c r="B128" s="80"/>
      <c r="C128" s="80"/>
      <c r="D128" s="80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0" customHeight="1">
      <c r="A129" s="78"/>
      <c r="B129" s="80"/>
      <c r="C129" s="80"/>
      <c r="D129" s="80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3.5" customHeight="1">
      <c r="A130" s="78"/>
      <c r="B130" s="80"/>
      <c r="C130" s="80"/>
      <c r="D130" s="80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3.5" customHeight="1">
      <c r="A131" s="81"/>
      <c r="B131" s="82"/>
      <c r="C131" s="82"/>
      <c r="D131" s="83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3.5" customHeight="1">
      <c r="A132" s="81"/>
      <c r="B132" s="82"/>
      <c r="C132" s="82"/>
      <c r="D132" s="83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3.5" customHeight="1">
      <c r="A133" s="81"/>
      <c r="B133" s="82"/>
      <c r="C133" s="82"/>
      <c r="D133" s="83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3.5" customHeight="1">
      <c r="A134" s="81"/>
      <c r="B134" s="82"/>
      <c r="C134" s="82"/>
      <c r="D134" s="83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3.5" customHeight="1">
      <c r="A135" s="81"/>
      <c r="B135" s="82"/>
      <c r="C135" s="82"/>
      <c r="D135" s="83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3.5" customHeight="1">
      <c r="A136" s="81"/>
      <c r="B136" s="82"/>
      <c r="C136" s="82"/>
      <c r="D136" s="84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3.5" customHeight="1">
      <c r="A137" s="81"/>
      <c r="B137" s="82"/>
      <c r="C137" s="82"/>
      <c r="D137" s="83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3.5" customHeight="1">
      <c r="A138" s="81"/>
      <c r="B138" s="82"/>
      <c r="C138" s="82"/>
      <c r="D138" s="83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3.5" customHeight="1">
      <c r="A139" s="81"/>
      <c r="B139" s="82"/>
      <c r="C139" s="82"/>
      <c r="D139" s="84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3.5" customHeight="1">
      <c r="A140" s="81"/>
      <c r="B140" s="82"/>
      <c r="C140" s="82"/>
      <c r="D140" s="83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3.5" customHeight="1">
      <c r="A141" s="81"/>
      <c r="B141" s="82"/>
      <c r="C141" s="82"/>
      <c r="D141" s="84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3.5" customHeight="1">
      <c r="A142" s="81"/>
      <c r="B142" s="82"/>
      <c r="C142" s="82"/>
      <c r="D142" s="84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3.5" customHeight="1">
      <c r="A143" s="81"/>
      <c r="B143" s="85"/>
      <c r="C143" s="85"/>
      <c r="D143" s="86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3.5" customHeight="1">
      <c r="A144" s="81"/>
      <c r="B144" s="82"/>
      <c r="C144" s="82"/>
      <c r="D144" s="83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3.5" customHeight="1">
      <c r="A145" s="81"/>
      <c r="B145" s="82"/>
      <c r="C145" s="82"/>
      <c r="D145" s="83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3.5" customHeight="1">
      <c r="A146" s="81"/>
      <c r="B146" s="82"/>
      <c r="C146" s="82"/>
      <c r="D146" s="83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3.5" customHeight="1">
      <c r="A147" s="81"/>
      <c r="B147" s="82"/>
      <c r="C147" s="82"/>
      <c r="D147" s="83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3.5" customHeight="1">
      <c r="A148" s="81"/>
      <c r="B148" s="82"/>
      <c r="C148" s="82"/>
      <c r="D148" s="83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3.5" customHeight="1">
      <c r="A149" s="81"/>
      <c r="B149" s="82"/>
      <c r="C149" s="82"/>
      <c r="D149" s="83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3.5" customHeight="1">
      <c r="A150" s="81"/>
      <c r="B150" s="82"/>
      <c r="C150" s="82"/>
      <c r="D150" s="84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3.5" customHeight="1">
      <c r="A151" s="81"/>
      <c r="B151" s="82"/>
      <c r="C151" s="82"/>
      <c r="D151" s="83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3.5" customHeight="1">
      <c r="A152" s="81"/>
      <c r="B152" s="82"/>
      <c r="C152" s="82"/>
      <c r="D152" s="83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3.5" customHeight="1">
      <c r="A153" s="81"/>
      <c r="B153" s="82"/>
      <c r="C153" s="82"/>
      <c r="D153" s="83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3.5" customHeight="1">
      <c r="A154" s="81"/>
      <c r="B154" s="82"/>
      <c r="C154" s="82"/>
      <c r="D154" s="84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3.5" customHeight="1">
      <c r="A155" s="87"/>
      <c r="B155" s="88"/>
      <c r="C155" s="89"/>
      <c r="D155" s="90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3.5" customHeight="1">
      <c r="A156" s="87"/>
      <c r="B156" s="88"/>
      <c r="C156" s="89"/>
      <c r="D156" s="90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3.5" customHeight="1">
      <c r="A157" s="87"/>
      <c r="B157" s="88"/>
      <c r="C157" s="89"/>
      <c r="D157" s="90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3.5" customHeight="1">
      <c r="A158" s="87"/>
      <c r="B158" s="88"/>
      <c r="C158" s="89"/>
      <c r="D158" s="90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3.5" customHeight="1">
      <c r="A159" s="87"/>
      <c r="B159" s="88"/>
      <c r="C159" s="89"/>
      <c r="D159" s="90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3.5" customHeight="1">
      <c r="A160" s="87"/>
      <c r="B160" s="88"/>
      <c r="C160" s="89"/>
      <c r="D160" s="90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3.5" customHeight="1">
      <c r="A161" s="87"/>
      <c r="B161" s="88"/>
      <c r="C161" s="89"/>
      <c r="D161" s="90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3.5" customHeight="1">
      <c r="A162" s="87"/>
      <c r="B162" s="88"/>
      <c r="C162" s="89"/>
      <c r="D162" s="90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3.5" customHeight="1">
      <c r="A163" s="87"/>
      <c r="B163" s="88"/>
      <c r="C163" s="89"/>
      <c r="D163" s="90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3.5" customHeight="1">
      <c r="A164" s="87"/>
      <c r="B164" s="88"/>
      <c r="C164" s="89"/>
      <c r="D164" s="90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3.5" customHeight="1">
      <c r="A165" s="87"/>
      <c r="B165" s="88"/>
      <c r="C165" s="91"/>
      <c r="D165" s="92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3.5" customHeight="1">
      <c r="A166" s="87"/>
      <c r="B166" s="88"/>
      <c r="C166" s="91"/>
      <c r="D166" s="92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3.5" customHeight="1">
      <c r="A167" s="87"/>
      <c r="B167" s="88"/>
      <c r="C167" s="91"/>
      <c r="D167" s="92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3.5" customHeight="1">
      <c r="A168" s="87"/>
      <c r="B168" s="88"/>
      <c r="C168" s="91"/>
      <c r="D168" s="92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3.5" customHeight="1">
      <c r="A169" s="87">
        <v>146.0</v>
      </c>
      <c r="B169" s="88"/>
      <c r="C169" s="91"/>
      <c r="D169" s="92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3.5" customHeight="1">
      <c r="A170" s="87">
        <v>147.0</v>
      </c>
      <c r="B170" s="88"/>
      <c r="C170" s="91"/>
      <c r="D170" s="92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3.5" customHeight="1">
      <c r="A171" s="87">
        <v>148.0</v>
      </c>
      <c r="B171" s="88"/>
      <c r="C171" s="91"/>
      <c r="D171" s="92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3.5" customHeight="1">
      <c r="A172" s="87">
        <v>149.0</v>
      </c>
      <c r="B172" s="88"/>
      <c r="C172" s="91"/>
      <c r="D172" s="92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3.5" customHeight="1">
      <c r="A173" s="87">
        <v>150.0</v>
      </c>
      <c r="B173" s="88"/>
      <c r="C173" s="91"/>
      <c r="D173" s="92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3.5" customHeight="1">
      <c r="A174" s="87">
        <v>151.0</v>
      </c>
      <c r="B174" s="93"/>
      <c r="C174" s="91"/>
      <c r="D174" s="92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3.5" customHeight="1">
      <c r="A175" s="87">
        <v>152.0</v>
      </c>
      <c r="B175" s="88"/>
      <c r="C175" s="91"/>
      <c r="D175" s="92"/>
      <c r="E175" s="33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6.5" customHeight="1">
      <c r="A176" s="87">
        <v>153.0</v>
      </c>
      <c r="B176" s="88"/>
      <c r="C176" s="91"/>
      <c r="D176" s="92"/>
      <c r="E176" s="33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80.25" customHeight="1">
      <c r="A177" s="94"/>
      <c r="B177" s="95" t="s">
        <v>104</v>
      </c>
      <c r="C177" s="75"/>
      <c r="D177" s="67">
        <f>COUNTA(D19:D176)</f>
        <v>35</v>
      </c>
      <c r="E177" s="96" t="s">
        <v>107</v>
      </c>
      <c r="F177" s="97" t="str">
        <f>COUNTIF(#REF!,"3")</f>
        <v>#REF!</v>
      </c>
      <c r="G177" s="97" t="s">
        <v>108</v>
      </c>
      <c r="H177" s="96" t="str">
        <f>COUNTIF(#REF!,"2")</f>
        <v>#REF!</v>
      </c>
      <c r="I177" s="97" t="s">
        <v>109</v>
      </c>
      <c r="J177" s="96" t="str">
        <f>COUNTIF(#REF!,"1")</f>
        <v>#REF!</v>
      </c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</row>
    <row r="178" ht="75.75" customHeight="1">
      <c r="A178" s="98"/>
      <c r="B178" s="67" t="s">
        <v>105</v>
      </c>
      <c r="C178" s="3"/>
      <c r="D178" s="67" t="str">
        <f>COUNTIF(#REF!,"&gt;0")</f>
        <v>#REF!</v>
      </c>
      <c r="E178" s="99" t="s">
        <v>106</v>
      </c>
      <c r="F178" s="100" t="str">
        <f>F177/D178*100</f>
        <v>#REF!</v>
      </c>
      <c r="G178" s="101" t="s">
        <v>110</v>
      </c>
      <c r="H178" s="100" t="str">
        <f>H177/D178*100</f>
        <v>#REF!</v>
      </c>
      <c r="I178" s="101" t="s">
        <v>111</v>
      </c>
      <c r="J178" s="100" t="str">
        <f>J177/D178*100</f>
        <v>#REF!</v>
      </c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21.0" customHeight="1">
      <c r="A179" s="1"/>
      <c r="B179" s="1"/>
      <c r="C179" s="33"/>
      <c r="D179" s="102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3.5" customHeight="1">
      <c r="A180" s="1"/>
      <c r="B180" s="1"/>
      <c r="C180" s="33"/>
      <c r="D180" s="102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3.5" customHeight="1">
      <c r="A181" s="1"/>
      <c r="B181" s="1"/>
      <c r="C181" s="33"/>
      <c r="D181" s="102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3.5" customHeight="1">
      <c r="A182" s="1"/>
      <c r="B182" s="1"/>
      <c r="C182" s="33"/>
      <c r="D182" s="102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3.5" customHeight="1">
      <c r="A183" s="1"/>
      <c r="B183" s="1"/>
      <c r="C183" s="33"/>
      <c r="D183" s="102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3.5" customHeight="1">
      <c r="A184" s="1"/>
      <c r="B184" s="1"/>
      <c r="C184" s="33"/>
      <c r="D184" s="102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3.5" customHeight="1">
      <c r="A185" s="1"/>
      <c r="B185" s="1"/>
      <c r="C185" s="33"/>
      <c r="D185" s="102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3.5" customHeight="1">
      <c r="A186" s="1"/>
      <c r="B186" s="1"/>
      <c r="C186" s="33"/>
      <c r="D186" s="102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3.5" customHeight="1">
      <c r="A187" s="1"/>
      <c r="B187" s="1"/>
      <c r="C187" s="33"/>
      <c r="D187" s="102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3.5" customHeight="1">
      <c r="A188" s="1"/>
      <c r="B188" s="1"/>
      <c r="C188" s="33"/>
      <c r="D188" s="102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3.5" customHeight="1">
      <c r="A189" s="1"/>
      <c r="B189" s="1"/>
      <c r="C189" s="33"/>
      <c r="D189" s="102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3.5" customHeight="1">
      <c r="A190" s="1"/>
      <c r="B190" s="1"/>
      <c r="C190" s="33"/>
      <c r="D190" s="102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3.5" customHeight="1">
      <c r="A191" s="1"/>
      <c r="B191" s="1"/>
      <c r="C191" s="33"/>
      <c r="D191" s="102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3.5" customHeight="1">
      <c r="A192" s="1"/>
      <c r="B192" s="1"/>
      <c r="C192" s="33"/>
      <c r="D192" s="102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3.5" customHeight="1">
      <c r="A193" s="1"/>
      <c r="B193" s="1"/>
      <c r="C193" s="33"/>
      <c r="D193" s="102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3.5" customHeight="1">
      <c r="A194" s="1"/>
      <c r="B194" s="1"/>
      <c r="C194" s="33"/>
      <c r="D194" s="102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3.5" customHeight="1">
      <c r="A195" s="1"/>
      <c r="B195" s="1"/>
      <c r="C195" s="33"/>
      <c r="D195" s="102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3.5" customHeight="1">
      <c r="A196" s="1"/>
      <c r="B196" s="1"/>
      <c r="C196" s="33"/>
      <c r="D196" s="102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3.5" customHeight="1">
      <c r="A197" s="1"/>
      <c r="B197" s="1"/>
      <c r="C197" s="33"/>
      <c r="D197" s="102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3.5" customHeight="1">
      <c r="A198" s="1"/>
      <c r="B198" s="1"/>
      <c r="C198" s="33"/>
      <c r="D198" s="102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3.5" customHeight="1">
      <c r="A199" s="1"/>
      <c r="B199" s="1"/>
      <c r="C199" s="33"/>
      <c r="D199" s="102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3.5" customHeight="1">
      <c r="A200" s="1"/>
      <c r="B200" s="1"/>
      <c r="C200" s="33"/>
      <c r="D200" s="102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3.5" customHeight="1">
      <c r="A201" s="1"/>
      <c r="B201" s="1"/>
      <c r="C201" s="33"/>
      <c r="D201" s="102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3.5" customHeight="1">
      <c r="A202" s="1"/>
      <c r="B202" s="1"/>
      <c r="C202" s="33"/>
      <c r="D202" s="102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3.5" customHeight="1">
      <c r="A203" s="1"/>
      <c r="B203" s="1"/>
      <c r="C203" s="33"/>
      <c r="D203" s="102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3.5" customHeight="1">
      <c r="A204" s="1"/>
      <c r="B204" s="1"/>
      <c r="C204" s="33"/>
      <c r="D204" s="102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3.5" customHeight="1">
      <c r="A205" s="1"/>
      <c r="B205" s="1"/>
      <c r="C205" s="33"/>
      <c r="D205" s="102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3.5" customHeight="1">
      <c r="A206" s="1"/>
      <c r="B206" s="1"/>
      <c r="C206" s="33"/>
      <c r="D206" s="102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3.5" customHeight="1">
      <c r="A207" s="1"/>
      <c r="B207" s="1"/>
      <c r="C207" s="33"/>
      <c r="D207" s="102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3.5" customHeight="1">
      <c r="A208" s="1"/>
      <c r="B208" s="1"/>
      <c r="C208" s="33"/>
      <c r="D208" s="102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3.5" customHeight="1">
      <c r="A209" s="1"/>
      <c r="B209" s="1"/>
      <c r="C209" s="33"/>
      <c r="D209" s="102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3.5" customHeight="1">
      <c r="A210" s="1"/>
      <c r="B210" s="1"/>
      <c r="C210" s="33"/>
      <c r="D210" s="102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3.5" customHeight="1">
      <c r="A211" s="1"/>
      <c r="B211" s="1"/>
      <c r="C211" s="33"/>
      <c r="D211" s="102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3.5" customHeight="1">
      <c r="A212" s="1"/>
      <c r="B212" s="1"/>
      <c r="C212" s="33"/>
      <c r="D212" s="102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3.5" customHeight="1">
      <c r="A213" s="1"/>
      <c r="B213" s="1"/>
      <c r="C213" s="33"/>
      <c r="D213" s="102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3.5" customHeight="1">
      <c r="A214" s="1"/>
      <c r="B214" s="1"/>
      <c r="C214" s="33"/>
      <c r="D214" s="102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3.5" customHeight="1">
      <c r="A215" s="1"/>
      <c r="B215" s="1"/>
      <c r="C215" s="33"/>
      <c r="D215" s="102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3.5" customHeight="1">
      <c r="A216" s="1"/>
      <c r="B216" s="1"/>
      <c r="C216" s="33"/>
      <c r="D216" s="102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3.5" customHeight="1">
      <c r="A217" s="1"/>
      <c r="B217" s="1"/>
      <c r="C217" s="33"/>
      <c r="D217" s="102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3.5" customHeight="1">
      <c r="A218" s="1"/>
      <c r="B218" s="1"/>
      <c r="C218" s="33"/>
      <c r="D218" s="102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3.5" customHeight="1">
      <c r="A219" s="1"/>
      <c r="B219" s="1"/>
      <c r="C219" s="33"/>
      <c r="D219" s="102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3.5" customHeight="1">
      <c r="A220" s="1"/>
      <c r="B220" s="1"/>
      <c r="C220" s="33"/>
      <c r="D220" s="102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3.5" customHeight="1">
      <c r="A221" s="1"/>
      <c r="B221" s="1"/>
      <c r="C221" s="33"/>
      <c r="D221" s="102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3.5" customHeight="1">
      <c r="A222" s="1"/>
      <c r="B222" s="1"/>
      <c r="C222" s="33"/>
      <c r="D222" s="102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3.5" customHeight="1">
      <c r="A223" s="1"/>
      <c r="B223" s="1"/>
      <c r="C223" s="33"/>
      <c r="D223" s="102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3.5" customHeight="1">
      <c r="A224" s="1"/>
      <c r="B224" s="1"/>
      <c r="C224" s="33"/>
      <c r="D224" s="102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3.5" customHeight="1">
      <c r="A225" s="1"/>
      <c r="B225" s="1"/>
      <c r="C225" s="33"/>
      <c r="D225" s="102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3.5" customHeight="1">
      <c r="A226" s="1"/>
      <c r="B226" s="1"/>
      <c r="C226" s="33"/>
      <c r="D226" s="102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3.5" customHeight="1">
      <c r="A227" s="1"/>
      <c r="B227" s="1"/>
      <c r="C227" s="33"/>
      <c r="D227" s="102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3.5" customHeight="1">
      <c r="A228" s="1"/>
      <c r="B228" s="1"/>
      <c r="C228" s="33"/>
      <c r="D228" s="102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3.5" customHeight="1">
      <c r="A229" s="1"/>
      <c r="B229" s="1"/>
      <c r="C229" s="33"/>
      <c r="D229" s="102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3.5" customHeight="1">
      <c r="A230" s="1"/>
      <c r="B230" s="1"/>
      <c r="C230" s="33"/>
      <c r="D230" s="102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3.5" customHeight="1">
      <c r="A231" s="1"/>
      <c r="B231" s="1"/>
      <c r="C231" s="33"/>
      <c r="D231" s="102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3.5" customHeight="1">
      <c r="A232" s="1"/>
      <c r="B232" s="1"/>
      <c r="C232" s="33"/>
      <c r="D232" s="102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3.5" customHeight="1">
      <c r="A233" s="1"/>
      <c r="B233" s="1"/>
      <c r="C233" s="33"/>
      <c r="D233" s="102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3.5" customHeight="1">
      <c r="A234" s="1"/>
      <c r="B234" s="1"/>
      <c r="C234" s="33"/>
      <c r="D234" s="102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3.5" customHeight="1">
      <c r="A235" s="1"/>
      <c r="B235" s="1"/>
      <c r="C235" s="33"/>
      <c r="D235" s="102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3.5" customHeight="1">
      <c r="A236" s="1"/>
      <c r="B236" s="1"/>
      <c r="C236" s="33"/>
      <c r="D236" s="102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3.5" customHeight="1">
      <c r="A237" s="1"/>
      <c r="B237" s="1"/>
      <c r="C237" s="33"/>
      <c r="D237" s="102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3.5" customHeight="1">
      <c r="A238" s="1"/>
      <c r="B238" s="1"/>
      <c r="C238" s="33"/>
      <c r="D238" s="102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3.5" customHeight="1">
      <c r="A239" s="1"/>
      <c r="B239" s="1"/>
      <c r="C239" s="33"/>
      <c r="D239" s="102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3.5" customHeight="1">
      <c r="A240" s="1"/>
      <c r="B240" s="1"/>
      <c r="C240" s="33"/>
      <c r="D240" s="102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3.5" customHeight="1">
      <c r="A241" s="1"/>
      <c r="B241" s="1"/>
      <c r="C241" s="33"/>
      <c r="D241" s="102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3.5" customHeight="1">
      <c r="A242" s="1"/>
      <c r="B242" s="1"/>
      <c r="C242" s="33"/>
      <c r="D242" s="102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3.5" customHeight="1">
      <c r="A243" s="1"/>
      <c r="B243" s="1"/>
      <c r="C243" s="33"/>
      <c r="D243" s="102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3.5" customHeight="1">
      <c r="A244" s="1"/>
      <c r="B244" s="1"/>
      <c r="C244" s="33"/>
      <c r="D244" s="102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3.5" customHeight="1">
      <c r="A245" s="1"/>
      <c r="B245" s="1"/>
      <c r="C245" s="33"/>
      <c r="D245" s="102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3.5" customHeight="1">
      <c r="A246" s="1"/>
      <c r="B246" s="1"/>
      <c r="C246" s="33"/>
      <c r="D246" s="102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3.5" customHeight="1">
      <c r="A247" s="1"/>
      <c r="B247" s="1"/>
      <c r="C247" s="33"/>
      <c r="D247" s="102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3.5" customHeight="1">
      <c r="A248" s="1"/>
      <c r="B248" s="1"/>
      <c r="C248" s="33"/>
      <c r="D248" s="102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3.5" customHeight="1">
      <c r="A249" s="1"/>
      <c r="B249" s="1"/>
      <c r="C249" s="33"/>
      <c r="D249" s="102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3.5" customHeight="1">
      <c r="A250" s="1"/>
      <c r="B250" s="1"/>
      <c r="C250" s="33"/>
      <c r="D250" s="102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3.5" customHeight="1">
      <c r="A251" s="1"/>
      <c r="B251" s="1"/>
      <c r="C251" s="33"/>
      <c r="D251" s="102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3.5" customHeight="1">
      <c r="A252" s="1"/>
      <c r="B252" s="1"/>
      <c r="C252" s="33"/>
      <c r="D252" s="102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3.5" customHeight="1">
      <c r="A253" s="1"/>
      <c r="B253" s="1"/>
      <c r="C253" s="33"/>
      <c r="D253" s="102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3.5" customHeight="1">
      <c r="A254" s="1"/>
      <c r="B254" s="1"/>
      <c r="C254" s="33"/>
      <c r="D254" s="102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3.5" customHeight="1">
      <c r="A255" s="1"/>
      <c r="B255" s="1"/>
      <c r="C255" s="33"/>
      <c r="D255" s="102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3.5" customHeight="1">
      <c r="A256" s="1"/>
      <c r="B256" s="1"/>
      <c r="C256" s="33"/>
      <c r="D256" s="102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3.5" customHeight="1">
      <c r="A257" s="1"/>
      <c r="B257" s="1"/>
      <c r="C257" s="33"/>
      <c r="D257" s="102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3.5" customHeight="1">
      <c r="A258" s="1"/>
      <c r="B258" s="1"/>
      <c r="C258" s="33"/>
      <c r="D258" s="102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3.5" customHeight="1">
      <c r="A259" s="1"/>
      <c r="B259" s="1"/>
      <c r="C259" s="33"/>
      <c r="D259" s="102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3.5" customHeight="1">
      <c r="A260" s="1"/>
      <c r="B260" s="1"/>
      <c r="C260" s="33"/>
      <c r="D260" s="102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3.5" customHeight="1">
      <c r="A261" s="1"/>
      <c r="B261" s="1"/>
      <c r="C261" s="33"/>
      <c r="D261" s="102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3.5" customHeight="1">
      <c r="A262" s="1"/>
      <c r="B262" s="1"/>
      <c r="C262" s="33"/>
      <c r="D262" s="102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3.5" customHeight="1">
      <c r="A263" s="1"/>
      <c r="B263" s="1"/>
      <c r="C263" s="33"/>
      <c r="D263" s="102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3.5" customHeight="1">
      <c r="A264" s="1"/>
      <c r="B264" s="1"/>
      <c r="C264" s="33"/>
      <c r="D264" s="102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3.5" customHeight="1">
      <c r="A265" s="1"/>
      <c r="B265" s="1"/>
      <c r="C265" s="33"/>
      <c r="D265" s="102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3.5" customHeight="1">
      <c r="A266" s="1"/>
      <c r="B266" s="1"/>
      <c r="C266" s="33"/>
      <c r="D266" s="102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3.5" customHeight="1">
      <c r="A267" s="1"/>
      <c r="B267" s="1"/>
      <c r="C267" s="33"/>
      <c r="D267" s="102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3.5" customHeight="1">
      <c r="A268" s="1"/>
      <c r="B268" s="1"/>
      <c r="C268" s="33"/>
      <c r="D268" s="102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3.5" customHeight="1">
      <c r="A269" s="1"/>
      <c r="B269" s="1"/>
      <c r="C269" s="33"/>
      <c r="D269" s="102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3.5" customHeight="1">
      <c r="A270" s="1"/>
      <c r="B270" s="1"/>
      <c r="C270" s="33"/>
      <c r="D270" s="102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3.5" customHeight="1">
      <c r="A271" s="1"/>
      <c r="B271" s="1"/>
      <c r="C271" s="33"/>
      <c r="D271" s="102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3.5" customHeight="1">
      <c r="A272" s="1"/>
      <c r="B272" s="1"/>
      <c r="C272" s="33"/>
      <c r="D272" s="102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3.5" customHeight="1">
      <c r="A273" s="1"/>
      <c r="B273" s="1"/>
      <c r="C273" s="33"/>
      <c r="D273" s="102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3.5" customHeight="1">
      <c r="A274" s="1"/>
      <c r="B274" s="1"/>
      <c r="C274" s="33"/>
      <c r="D274" s="102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3.5" customHeight="1">
      <c r="A275" s="1"/>
      <c r="B275" s="1"/>
      <c r="C275" s="33"/>
      <c r="D275" s="102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3.5" customHeight="1">
      <c r="A276" s="1"/>
      <c r="B276" s="1"/>
      <c r="C276" s="33"/>
      <c r="D276" s="102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3.5" customHeight="1">
      <c r="A277" s="1"/>
      <c r="B277" s="1"/>
      <c r="C277" s="33"/>
      <c r="D277" s="102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3.5" customHeight="1">
      <c r="A278" s="1"/>
      <c r="B278" s="1"/>
      <c r="C278" s="33"/>
      <c r="D278" s="102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3.5" customHeight="1">
      <c r="A279" s="1"/>
      <c r="B279" s="1"/>
      <c r="C279" s="33"/>
      <c r="D279" s="102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3.5" customHeight="1">
      <c r="A280" s="1"/>
      <c r="B280" s="1"/>
      <c r="C280" s="33"/>
      <c r="D280" s="102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3.5" customHeight="1">
      <c r="A281" s="1"/>
      <c r="B281" s="1"/>
      <c r="C281" s="33"/>
      <c r="D281" s="102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3.5" customHeight="1">
      <c r="A282" s="1"/>
      <c r="B282" s="1"/>
      <c r="C282" s="33"/>
      <c r="D282" s="102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3.5" customHeight="1">
      <c r="A283" s="1"/>
      <c r="B283" s="1"/>
      <c r="C283" s="33"/>
      <c r="D283" s="102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3.5" customHeight="1">
      <c r="A284" s="1"/>
      <c r="B284" s="1"/>
      <c r="C284" s="33"/>
      <c r="D284" s="102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3.5" customHeight="1">
      <c r="A285" s="1"/>
      <c r="B285" s="1"/>
      <c r="C285" s="33"/>
      <c r="D285" s="102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3.5" customHeight="1">
      <c r="A286" s="1"/>
      <c r="B286" s="1"/>
      <c r="C286" s="33"/>
      <c r="D286" s="102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3.5" customHeight="1">
      <c r="A287" s="1"/>
      <c r="B287" s="1"/>
      <c r="C287" s="33"/>
      <c r="D287" s="102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3.5" customHeight="1">
      <c r="A288" s="1"/>
      <c r="B288" s="1"/>
      <c r="C288" s="33"/>
      <c r="D288" s="102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3.5" customHeight="1">
      <c r="A289" s="1"/>
      <c r="B289" s="1"/>
      <c r="C289" s="33"/>
      <c r="D289" s="102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3.5" customHeight="1">
      <c r="A290" s="1"/>
      <c r="B290" s="1"/>
      <c r="C290" s="33"/>
      <c r="D290" s="102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3.5" customHeight="1">
      <c r="A291" s="1"/>
      <c r="B291" s="1"/>
      <c r="C291" s="33"/>
      <c r="D291" s="102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3.5" customHeight="1">
      <c r="A292" s="1"/>
      <c r="B292" s="1"/>
      <c r="C292" s="33"/>
      <c r="D292" s="102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3.5" customHeight="1">
      <c r="A293" s="1"/>
      <c r="B293" s="1"/>
      <c r="C293" s="33"/>
      <c r="D293" s="102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3.5" customHeight="1">
      <c r="A294" s="1"/>
      <c r="B294" s="1"/>
      <c r="C294" s="33"/>
      <c r="D294" s="102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3.5" customHeight="1">
      <c r="A295" s="1"/>
      <c r="B295" s="1"/>
      <c r="C295" s="33"/>
      <c r="D295" s="102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3.5" customHeight="1">
      <c r="A296" s="1"/>
      <c r="B296" s="1"/>
      <c r="C296" s="33"/>
      <c r="D296" s="102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3.5" customHeight="1">
      <c r="A297" s="1"/>
      <c r="B297" s="1"/>
      <c r="C297" s="33"/>
      <c r="D297" s="102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3.5" customHeight="1">
      <c r="A298" s="1"/>
      <c r="B298" s="1"/>
      <c r="C298" s="33"/>
      <c r="D298" s="102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3.5" customHeight="1">
      <c r="A299" s="1"/>
      <c r="B299" s="1"/>
      <c r="C299" s="33"/>
      <c r="D299" s="102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3.5" customHeight="1">
      <c r="A300" s="1"/>
      <c r="B300" s="1"/>
      <c r="C300" s="33"/>
      <c r="D300" s="102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3.5" customHeight="1">
      <c r="A301" s="1"/>
      <c r="B301" s="1"/>
      <c r="C301" s="33"/>
      <c r="D301" s="102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3.5" customHeight="1">
      <c r="A302" s="1"/>
      <c r="B302" s="1"/>
      <c r="C302" s="33"/>
      <c r="D302" s="102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3.5" customHeight="1">
      <c r="A303" s="1"/>
      <c r="B303" s="1"/>
      <c r="C303" s="33"/>
      <c r="D303" s="102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3.5" customHeight="1">
      <c r="A304" s="1"/>
      <c r="B304" s="1"/>
      <c r="C304" s="33"/>
      <c r="D304" s="102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3.5" customHeight="1">
      <c r="A305" s="1"/>
      <c r="B305" s="1"/>
      <c r="C305" s="33"/>
      <c r="D305" s="102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3.5" customHeight="1">
      <c r="A306" s="1"/>
      <c r="B306" s="1"/>
      <c r="C306" s="33"/>
      <c r="D306" s="102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3.5" customHeight="1">
      <c r="A307" s="1"/>
      <c r="B307" s="1"/>
      <c r="C307" s="33"/>
      <c r="D307" s="102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3.5" customHeight="1">
      <c r="A308" s="1"/>
      <c r="B308" s="1"/>
      <c r="C308" s="33"/>
      <c r="D308" s="102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3.5" customHeight="1">
      <c r="A309" s="1"/>
      <c r="B309" s="1"/>
      <c r="C309" s="33"/>
      <c r="D309" s="102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3.5" customHeight="1">
      <c r="A310" s="1"/>
      <c r="B310" s="1"/>
      <c r="C310" s="33"/>
      <c r="D310" s="102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3.5" customHeight="1">
      <c r="A311" s="1"/>
      <c r="B311" s="1"/>
      <c r="C311" s="33"/>
      <c r="D311" s="102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3.5" customHeight="1">
      <c r="A312" s="1"/>
      <c r="B312" s="1"/>
      <c r="C312" s="33"/>
      <c r="D312" s="102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3.5" customHeight="1">
      <c r="A313" s="1"/>
      <c r="B313" s="1"/>
      <c r="C313" s="33"/>
      <c r="D313" s="102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3.5" customHeight="1">
      <c r="A314" s="1"/>
      <c r="B314" s="1"/>
      <c r="C314" s="33"/>
      <c r="D314" s="102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3.5" customHeight="1">
      <c r="A315" s="1"/>
      <c r="B315" s="1"/>
      <c r="C315" s="33"/>
      <c r="D315" s="102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3.5" customHeight="1">
      <c r="A316" s="1"/>
      <c r="B316" s="1"/>
      <c r="C316" s="33"/>
      <c r="D316" s="102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3.5" customHeight="1">
      <c r="A317" s="1"/>
      <c r="B317" s="1"/>
      <c r="C317" s="33"/>
      <c r="D317" s="102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3.5" customHeight="1">
      <c r="A318" s="1"/>
      <c r="B318" s="1"/>
      <c r="C318" s="33"/>
      <c r="D318" s="102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3.5" customHeight="1">
      <c r="A319" s="1"/>
      <c r="B319" s="1"/>
      <c r="C319" s="33"/>
      <c r="D319" s="102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3.5" customHeight="1">
      <c r="A320" s="1"/>
      <c r="B320" s="1"/>
      <c r="C320" s="33"/>
      <c r="D320" s="102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3.5" customHeight="1">
      <c r="A321" s="1"/>
      <c r="B321" s="1"/>
      <c r="C321" s="33"/>
      <c r="D321" s="102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3.5" customHeight="1">
      <c r="A322" s="1"/>
      <c r="B322" s="1"/>
      <c r="C322" s="33"/>
      <c r="D322" s="102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3.5" customHeight="1">
      <c r="A323" s="1"/>
      <c r="B323" s="1"/>
      <c r="C323" s="33"/>
      <c r="D323" s="102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3.5" customHeight="1">
      <c r="A324" s="1"/>
      <c r="B324" s="1"/>
      <c r="C324" s="33"/>
      <c r="D324" s="102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3.5" customHeight="1">
      <c r="A325" s="1"/>
      <c r="B325" s="1"/>
      <c r="C325" s="33"/>
      <c r="D325" s="102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3.5" customHeight="1">
      <c r="A326" s="1"/>
      <c r="B326" s="1"/>
      <c r="C326" s="33"/>
      <c r="D326" s="102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3.5" customHeight="1">
      <c r="A327" s="1"/>
      <c r="B327" s="1"/>
      <c r="C327" s="33"/>
      <c r="D327" s="102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3.5" customHeight="1">
      <c r="A328" s="1"/>
      <c r="B328" s="1"/>
      <c r="C328" s="33"/>
      <c r="D328" s="102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3.5" customHeight="1">
      <c r="A329" s="1"/>
      <c r="B329" s="1"/>
      <c r="C329" s="33"/>
      <c r="D329" s="102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3.5" customHeight="1">
      <c r="A330" s="1"/>
      <c r="B330" s="1"/>
      <c r="C330" s="33"/>
      <c r="D330" s="102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3.5" customHeight="1">
      <c r="A331" s="1"/>
      <c r="B331" s="1"/>
      <c r="C331" s="33"/>
      <c r="D331" s="102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3.5" customHeight="1">
      <c r="A332" s="1"/>
      <c r="B332" s="1"/>
      <c r="C332" s="33"/>
      <c r="D332" s="102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3.5" customHeight="1">
      <c r="A333" s="1"/>
      <c r="B333" s="1"/>
      <c r="C333" s="33"/>
      <c r="D333" s="102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3.5" customHeight="1">
      <c r="A334" s="1"/>
      <c r="B334" s="1"/>
      <c r="C334" s="33"/>
      <c r="D334" s="102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3.5" customHeight="1">
      <c r="A335" s="1"/>
      <c r="B335" s="1"/>
      <c r="C335" s="33"/>
      <c r="D335" s="102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3.5" customHeight="1">
      <c r="A336" s="1"/>
      <c r="B336" s="1"/>
      <c r="C336" s="33"/>
      <c r="D336" s="102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3.5" customHeight="1">
      <c r="A337" s="1"/>
      <c r="B337" s="1"/>
      <c r="C337" s="33"/>
      <c r="D337" s="102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3.5" customHeight="1">
      <c r="A338" s="1"/>
      <c r="B338" s="1"/>
      <c r="C338" s="33"/>
      <c r="D338" s="102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3.5" customHeight="1">
      <c r="A339" s="1"/>
      <c r="B339" s="1"/>
      <c r="C339" s="33"/>
      <c r="D339" s="102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3.5" customHeight="1">
      <c r="A340" s="1"/>
      <c r="B340" s="1"/>
      <c r="C340" s="33"/>
      <c r="D340" s="102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3.5" customHeight="1">
      <c r="A341" s="1"/>
      <c r="B341" s="1"/>
      <c r="C341" s="33"/>
      <c r="D341" s="102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3.5" customHeight="1">
      <c r="A342" s="1"/>
      <c r="B342" s="1"/>
      <c r="C342" s="33"/>
      <c r="D342" s="102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3.5" customHeight="1">
      <c r="A343" s="1"/>
      <c r="B343" s="1"/>
      <c r="C343" s="33"/>
      <c r="D343" s="102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3.5" customHeight="1">
      <c r="A344" s="1"/>
      <c r="B344" s="1"/>
      <c r="C344" s="33"/>
      <c r="D344" s="102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3.5" customHeight="1">
      <c r="A345" s="1"/>
      <c r="B345" s="1"/>
      <c r="C345" s="33"/>
      <c r="D345" s="102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3.5" customHeight="1">
      <c r="A346" s="1"/>
      <c r="B346" s="1"/>
      <c r="C346" s="33"/>
      <c r="D346" s="102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3.5" customHeight="1">
      <c r="A347" s="1"/>
      <c r="B347" s="1"/>
      <c r="C347" s="33"/>
      <c r="D347" s="102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3.5" customHeight="1">
      <c r="A348" s="1"/>
      <c r="B348" s="1"/>
      <c r="C348" s="33"/>
      <c r="D348" s="102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3.5" customHeight="1">
      <c r="A349" s="1"/>
      <c r="B349" s="1"/>
      <c r="C349" s="33"/>
      <c r="D349" s="102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3.5" customHeight="1">
      <c r="A350" s="1"/>
      <c r="B350" s="1"/>
      <c r="C350" s="33"/>
      <c r="D350" s="102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3.5" customHeight="1">
      <c r="A351" s="1"/>
      <c r="B351" s="1"/>
      <c r="C351" s="33"/>
      <c r="D351" s="102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3.5" customHeight="1">
      <c r="A352" s="1"/>
      <c r="B352" s="1"/>
      <c r="C352" s="33"/>
      <c r="D352" s="102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3.5" customHeight="1">
      <c r="A353" s="1"/>
      <c r="B353" s="1"/>
      <c r="C353" s="33"/>
      <c r="D353" s="102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3.5" customHeight="1">
      <c r="A354" s="1"/>
      <c r="B354" s="1"/>
      <c r="C354" s="33"/>
      <c r="D354" s="102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3.5" customHeight="1">
      <c r="A355" s="1"/>
      <c r="B355" s="1"/>
      <c r="C355" s="33"/>
      <c r="D355" s="102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3.5" customHeight="1">
      <c r="A356" s="1"/>
      <c r="B356" s="1"/>
      <c r="C356" s="33"/>
      <c r="D356" s="102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3.5" customHeight="1">
      <c r="A357" s="1"/>
      <c r="B357" s="1"/>
      <c r="C357" s="33"/>
      <c r="D357" s="102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3.5" customHeight="1">
      <c r="A358" s="1"/>
      <c r="B358" s="1"/>
      <c r="C358" s="33"/>
      <c r="D358" s="102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3.5" customHeight="1">
      <c r="A359" s="1"/>
      <c r="B359" s="1"/>
      <c r="C359" s="33"/>
      <c r="D359" s="102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3.5" customHeight="1">
      <c r="A360" s="1"/>
      <c r="B360" s="1"/>
      <c r="C360" s="33"/>
      <c r="D360" s="102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3.5" customHeight="1">
      <c r="A361" s="1"/>
      <c r="B361" s="1"/>
      <c r="C361" s="33"/>
      <c r="D361" s="102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3.5" customHeight="1">
      <c r="A362" s="1"/>
      <c r="B362" s="1"/>
      <c r="C362" s="33"/>
      <c r="D362" s="102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3.5" customHeight="1">
      <c r="A363" s="1"/>
      <c r="B363" s="1"/>
      <c r="C363" s="33"/>
      <c r="D363" s="102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3.5" customHeight="1">
      <c r="A364" s="1"/>
      <c r="B364" s="1"/>
      <c r="C364" s="33"/>
      <c r="D364" s="102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3.5" customHeight="1">
      <c r="A365" s="1"/>
      <c r="B365" s="1"/>
      <c r="C365" s="33"/>
      <c r="D365" s="102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3.5" customHeight="1">
      <c r="A366" s="1"/>
      <c r="B366" s="1"/>
      <c r="C366" s="33"/>
      <c r="D366" s="102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3.5" customHeight="1">
      <c r="A367" s="1"/>
      <c r="B367" s="1"/>
      <c r="C367" s="33"/>
      <c r="D367" s="102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3.5" customHeight="1">
      <c r="A368" s="1"/>
      <c r="B368" s="1"/>
      <c r="C368" s="33"/>
      <c r="D368" s="102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3.5" customHeight="1">
      <c r="A369" s="1"/>
      <c r="B369" s="1"/>
      <c r="C369" s="33"/>
      <c r="D369" s="102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3.5" customHeight="1">
      <c r="A370" s="1"/>
      <c r="B370" s="1"/>
      <c r="C370" s="33"/>
      <c r="D370" s="102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3.5" customHeight="1">
      <c r="A371" s="1"/>
      <c r="B371" s="1"/>
      <c r="C371" s="33"/>
      <c r="D371" s="102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3.5" customHeight="1">
      <c r="A372" s="1"/>
      <c r="B372" s="1"/>
      <c r="C372" s="33"/>
      <c r="D372" s="102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3.5" customHeight="1">
      <c r="A373" s="1"/>
      <c r="B373" s="1"/>
      <c r="C373" s="33"/>
      <c r="D373" s="102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3.5" customHeight="1">
      <c r="A374" s="1"/>
      <c r="B374" s="1"/>
      <c r="C374" s="33"/>
      <c r="D374" s="102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3.5" customHeight="1">
      <c r="A375" s="1"/>
      <c r="B375" s="1"/>
      <c r="C375" s="33"/>
      <c r="D375" s="102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3.5" customHeight="1">
      <c r="A376" s="1"/>
      <c r="B376" s="1"/>
      <c r="C376" s="33"/>
      <c r="D376" s="102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3.5" customHeight="1">
      <c r="A377" s="1"/>
      <c r="B377" s="1"/>
      <c r="C377" s="33"/>
      <c r="D377" s="102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3.5" customHeight="1">
      <c r="A378" s="1"/>
      <c r="B378" s="1"/>
      <c r="C378" s="33"/>
      <c r="D378" s="102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3.5" customHeight="1">
      <c r="A379" s="1"/>
      <c r="B379" s="1"/>
      <c r="C379" s="33"/>
      <c r="D379" s="102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3.5" customHeight="1">
      <c r="A380" s="1"/>
      <c r="B380" s="1"/>
      <c r="C380" s="33"/>
      <c r="D380" s="102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3.5" customHeight="1">
      <c r="A381" s="1"/>
      <c r="B381" s="1"/>
      <c r="C381" s="33"/>
      <c r="D381" s="102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3.5" customHeight="1">
      <c r="A382" s="1"/>
      <c r="B382" s="1"/>
      <c r="C382" s="33"/>
      <c r="D382" s="102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3.5" customHeight="1">
      <c r="A383" s="1"/>
      <c r="B383" s="1"/>
      <c r="C383" s="33"/>
      <c r="D383" s="102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3.5" customHeight="1">
      <c r="A384" s="1"/>
      <c r="B384" s="1"/>
      <c r="C384" s="33"/>
      <c r="D384" s="102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3.5" customHeight="1">
      <c r="A385" s="1"/>
      <c r="B385" s="1"/>
      <c r="C385" s="33"/>
      <c r="D385" s="102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3.5" customHeight="1">
      <c r="A386" s="1"/>
      <c r="B386" s="1"/>
      <c r="C386" s="33"/>
      <c r="D386" s="102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3.5" customHeight="1">
      <c r="A387" s="1"/>
      <c r="B387" s="1"/>
      <c r="C387" s="33"/>
      <c r="D387" s="102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3.5" customHeight="1">
      <c r="A388" s="1"/>
      <c r="B388" s="1"/>
      <c r="C388" s="33"/>
      <c r="D388" s="102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3.5" customHeight="1">
      <c r="A389" s="1"/>
      <c r="B389" s="1"/>
      <c r="C389" s="33"/>
      <c r="D389" s="102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3.5" customHeight="1">
      <c r="A390" s="1"/>
      <c r="B390" s="1"/>
      <c r="C390" s="33"/>
      <c r="D390" s="102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3.5" customHeight="1">
      <c r="A391" s="1"/>
      <c r="B391" s="1"/>
      <c r="C391" s="33"/>
      <c r="D391" s="102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3.5" customHeight="1">
      <c r="A392" s="1"/>
      <c r="B392" s="1"/>
      <c r="C392" s="33"/>
      <c r="D392" s="102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3.5" customHeight="1">
      <c r="A393" s="1"/>
      <c r="B393" s="1"/>
      <c r="C393" s="33"/>
      <c r="D393" s="102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3.5" customHeight="1">
      <c r="A394" s="1"/>
      <c r="B394" s="1"/>
      <c r="C394" s="33"/>
      <c r="D394" s="102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3.5" customHeight="1">
      <c r="A395" s="1"/>
      <c r="B395" s="1"/>
      <c r="C395" s="33"/>
      <c r="D395" s="102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3.5" customHeight="1">
      <c r="A396" s="1"/>
      <c r="B396" s="1"/>
      <c r="C396" s="33"/>
      <c r="D396" s="102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3.5" customHeight="1">
      <c r="A397" s="1"/>
      <c r="B397" s="1"/>
      <c r="C397" s="33"/>
      <c r="D397" s="102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3.5" customHeight="1">
      <c r="A398" s="1"/>
      <c r="B398" s="1"/>
      <c r="C398" s="33"/>
      <c r="D398" s="102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3.5" customHeight="1">
      <c r="A399" s="1"/>
      <c r="B399" s="1"/>
      <c r="C399" s="33"/>
      <c r="D399" s="102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3.5" customHeight="1">
      <c r="A400" s="1"/>
      <c r="B400" s="1"/>
      <c r="C400" s="33"/>
      <c r="D400" s="102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3.5" customHeight="1">
      <c r="A401" s="1"/>
      <c r="B401" s="1"/>
      <c r="C401" s="33"/>
      <c r="D401" s="102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3.5" customHeight="1">
      <c r="A402" s="1"/>
      <c r="B402" s="1"/>
      <c r="C402" s="33"/>
      <c r="D402" s="102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3.5" customHeight="1">
      <c r="A403" s="1"/>
      <c r="B403" s="1"/>
      <c r="C403" s="33"/>
      <c r="D403" s="102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3.5" customHeight="1">
      <c r="A404" s="1"/>
      <c r="B404" s="1"/>
      <c r="C404" s="33"/>
      <c r="D404" s="102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3.5" customHeight="1">
      <c r="A405" s="1"/>
      <c r="B405" s="1"/>
      <c r="C405" s="33"/>
      <c r="D405" s="102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3.5" customHeight="1">
      <c r="A406" s="1"/>
      <c r="B406" s="1"/>
      <c r="C406" s="33"/>
      <c r="D406" s="102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3.5" customHeight="1">
      <c r="A407" s="1"/>
      <c r="B407" s="1"/>
      <c r="C407" s="33"/>
      <c r="D407" s="102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3.5" customHeight="1">
      <c r="A408" s="1"/>
      <c r="B408" s="1"/>
      <c r="C408" s="33"/>
      <c r="D408" s="102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3.5" customHeight="1">
      <c r="A409" s="1"/>
      <c r="B409" s="1"/>
      <c r="C409" s="33"/>
      <c r="D409" s="102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3.5" customHeight="1">
      <c r="A410" s="1"/>
      <c r="B410" s="1"/>
      <c r="C410" s="33"/>
      <c r="D410" s="102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3.5" customHeight="1">
      <c r="A411" s="1"/>
      <c r="B411" s="1"/>
      <c r="C411" s="33"/>
      <c r="D411" s="102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3.5" customHeight="1">
      <c r="A412" s="1"/>
      <c r="B412" s="1"/>
      <c r="C412" s="33"/>
      <c r="D412" s="102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3.5" customHeight="1">
      <c r="A413" s="1"/>
      <c r="B413" s="1"/>
      <c r="C413" s="33"/>
      <c r="D413" s="102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3.5" customHeight="1">
      <c r="A414" s="1"/>
      <c r="B414" s="1"/>
      <c r="C414" s="33"/>
      <c r="D414" s="102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3.5" customHeight="1">
      <c r="A415" s="1"/>
      <c r="B415" s="1"/>
      <c r="C415" s="33"/>
      <c r="D415" s="102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3.5" customHeight="1">
      <c r="A416" s="1"/>
      <c r="B416" s="1"/>
      <c r="C416" s="33"/>
      <c r="D416" s="102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3.5" customHeight="1">
      <c r="A417" s="1"/>
      <c r="B417" s="1"/>
      <c r="C417" s="33"/>
      <c r="D417" s="102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3.5" customHeight="1">
      <c r="A418" s="1"/>
      <c r="B418" s="1"/>
      <c r="C418" s="33"/>
      <c r="D418" s="102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3.5" customHeight="1">
      <c r="A419" s="1"/>
      <c r="B419" s="1"/>
      <c r="C419" s="33"/>
      <c r="D419" s="102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3.5" customHeight="1">
      <c r="A420" s="1"/>
      <c r="B420" s="1"/>
      <c r="C420" s="33"/>
      <c r="D420" s="102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3.5" customHeight="1">
      <c r="A421" s="1"/>
      <c r="B421" s="1"/>
      <c r="C421" s="33"/>
      <c r="D421" s="102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3.5" customHeight="1">
      <c r="A422" s="1"/>
      <c r="B422" s="1"/>
      <c r="C422" s="33"/>
      <c r="D422" s="102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3.5" customHeight="1">
      <c r="A423" s="1"/>
      <c r="B423" s="1"/>
      <c r="C423" s="33"/>
      <c r="D423" s="102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3.5" customHeight="1">
      <c r="A424" s="1"/>
      <c r="B424" s="1"/>
      <c r="C424" s="33"/>
      <c r="D424" s="102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3.5" customHeight="1">
      <c r="A425" s="1"/>
      <c r="B425" s="1"/>
      <c r="C425" s="33"/>
      <c r="D425" s="102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3.5" customHeight="1">
      <c r="A426" s="1"/>
      <c r="B426" s="1"/>
      <c r="C426" s="33"/>
      <c r="D426" s="102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3.5" customHeight="1">
      <c r="A427" s="1"/>
      <c r="B427" s="1"/>
      <c r="C427" s="33"/>
      <c r="D427" s="102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3.5" customHeight="1">
      <c r="A428" s="1"/>
      <c r="B428" s="1"/>
      <c r="C428" s="33"/>
      <c r="D428" s="102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3.5" customHeight="1">
      <c r="A429" s="1"/>
      <c r="B429" s="1"/>
      <c r="C429" s="33"/>
      <c r="D429" s="102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3.5" customHeight="1">
      <c r="A430" s="1"/>
      <c r="B430" s="1"/>
      <c r="C430" s="33"/>
      <c r="D430" s="102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3.5" customHeight="1">
      <c r="A431" s="1"/>
      <c r="B431" s="1"/>
      <c r="C431" s="33"/>
      <c r="D431" s="102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3.5" customHeight="1">
      <c r="A432" s="1"/>
      <c r="B432" s="1"/>
      <c r="C432" s="33"/>
      <c r="D432" s="102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3.5" customHeight="1">
      <c r="A433" s="1"/>
      <c r="B433" s="1"/>
      <c r="C433" s="33"/>
      <c r="D433" s="102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3.5" customHeight="1">
      <c r="A434" s="1"/>
      <c r="B434" s="1"/>
      <c r="C434" s="33"/>
      <c r="D434" s="102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3.5" customHeight="1">
      <c r="A435" s="1"/>
      <c r="B435" s="1"/>
      <c r="C435" s="33"/>
      <c r="D435" s="102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3.5" customHeight="1">
      <c r="A436" s="1"/>
      <c r="B436" s="1"/>
      <c r="C436" s="33"/>
      <c r="D436" s="102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3.5" customHeight="1">
      <c r="A437" s="1"/>
      <c r="B437" s="1"/>
      <c r="C437" s="33"/>
      <c r="D437" s="102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3.5" customHeight="1">
      <c r="A438" s="1"/>
      <c r="B438" s="1"/>
      <c r="C438" s="33"/>
      <c r="D438" s="102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3.5" customHeight="1">
      <c r="A439" s="1"/>
      <c r="B439" s="1"/>
      <c r="C439" s="33"/>
      <c r="D439" s="102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3.5" customHeight="1">
      <c r="A440" s="1"/>
      <c r="B440" s="1"/>
      <c r="C440" s="33"/>
      <c r="D440" s="102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3.5" customHeight="1">
      <c r="A441" s="1"/>
      <c r="B441" s="1"/>
      <c r="C441" s="33"/>
      <c r="D441" s="102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3.5" customHeight="1">
      <c r="A442" s="1"/>
      <c r="B442" s="1"/>
      <c r="C442" s="33"/>
      <c r="D442" s="102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3.5" customHeight="1">
      <c r="A443" s="1"/>
      <c r="B443" s="1"/>
      <c r="C443" s="33"/>
      <c r="D443" s="102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3.5" customHeight="1">
      <c r="A444" s="1"/>
      <c r="B444" s="1"/>
      <c r="C444" s="33"/>
      <c r="D444" s="102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3.5" customHeight="1">
      <c r="A445" s="1"/>
      <c r="B445" s="1"/>
      <c r="C445" s="33"/>
      <c r="D445" s="102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3.5" customHeight="1">
      <c r="A446" s="1"/>
      <c r="B446" s="1"/>
      <c r="C446" s="33"/>
      <c r="D446" s="102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3.5" customHeight="1">
      <c r="A447" s="1"/>
      <c r="B447" s="1"/>
      <c r="C447" s="33"/>
      <c r="D447" s="102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3.5" customHeight="1">
      <c r="A448" s="1"/>
      <c r="B448" s="1"/>
      <c r="C448" s="33"/>
      <c r="D448" s="102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3.5" customHeight="1">
      <c r="A449" s="1"/>
      <c r="B449" s="1"/>
      <c r="C449" s="33"/>
      <c r="D449" s="102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3.5" customHeight="1">
      <c r="A450" s="1"/>
      <c r="B450" s="1"/>
      <c r="C450" s="33"/>
      <c r="D450" s="102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3.5" customHeight="1">
      <c r="A451" s="1"/>
      <c r="B451" s="1"/>
      <c r="C451" s="33"/>
      <c r="D451" s="102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3.5" customHeight="1">
      <c r="A452" s="1"/>
      <c r="B452" s="1"/>
      <c r="C452" s="33"/>
      <c r="D452" s="102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3.5" customHeight="1">
      <c r="A453" s="1"/>
      <c r="B453" s="1"/>
      <c r="C453" s="33"/>
      <c r="D453" s="102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3.5" customHeight="1">
      <c r="A454" s="1"/>
      <c r="B454" s="1"/>
      <c r="C454" s="33"/>
      <c r="D454" s="102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3.5" customHeight="1">
      <c r="A455" s="1"/>
      <c r="B455" s="1"/>
      <c r="C455" s="33"/>
      <c r="D455" s="102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3.5" customHeight="1">
      <c r="A456" s="1"/>
      <c r="B456" s="1"/>
      <c r="C456" s="33"/>
      <c r="D456" s="102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3.5" customHeight="1">
      <c r="A457" s="1"/>
      <c r="B457" s="1"/>
      <c r="C457" s="33"/>
      <c r="D457" s="102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3.5" customHeight="1">
      <c r="A458" s="1"/>
      <c r="B458" s="1"/>
      <c r="C458" s="33"/>
      <c r="D458" s="102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3.5" customHeight="1">
      <c r="A459" s="1"/>
      <c r="B459" s="1"/>
      <c r="C459" s="33"/>
      <c r="D459" s="102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3.5" customHeight="1">
      <c r="A460" s="1"/>
      <c r="B460" s="1"/>
      <c r="C460" s="33"/>
      <c r="D460" s="102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3.5" customHeight="1">
      <c r="A461" s="1"/>
      <c r="B461" s="1"/>
      <c r="C461" s="33"/>
      <c r="D461" s="102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3.5" customHeight="1">
      <c r="A462" s="1"/>
      <c r="B462" s="1"/>
      <c r="C462" s="33"/>
      <c r="D462" s="102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3.5" customHeight="1">
      <c r="A463" s="1"/>
      <c r="B463" s="1"/>
      <c r="C463" s="33"/>
      <c r="D463" s="102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3.5" customHeight="1">
      <c r="A464" s="1"/>
      <c r="B464" s="1"/>
      <c r="C464" s="33"/>
      <c r="D464" s="102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3.5" customHeight="1">
      <c r="A465" s="1"/>
      <c r="B465" s="1"/>
      <c r="C465" s="33"/>
      <c r="D465" s="102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3.5" customHeight="1">
      <c r="A466" s="1"/>
      <c r="B466" s="1"/>
      <c r="C466" s="33"/>
      <c r="D466" s="102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3.5" customHeight="1">
      <c r="A467" s="1"/>
      <c r="B467" s="1"/>
      <c r="C467" s="33"/>
      <c r="D467" s="102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3.5" customHeight="1">
      <c r="A468" s="1"/>
      <c r="B468" s="1"/>
      <c r="C468" s="33"/>
      <c r="D468" s="102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3.5" customHeight="1">
      <c r="A469" s="1"/>
      <c r="B469" s="1"/>
      <c r="C469" s="33"/>
      <c r="D469" s="102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3.5" customHeight="1">
      <c r="A470" s="1"/>
      <c r="B470" s="1"/>
      <c r="C470" s="33"/>
      <c r="D470" s="102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3.5" customHeight="1">
      <c r="A471" s="1"/>
      <c r="B471" s="1"/>
      <c r="C471" s="33"/>
      <c r="D471" s="102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3.5" customHeight="1">
      <c r="A472" s="1"/>
      <c r="B472" s="1"/>
      <c r="C472" s="33"/>
      <c r="D472" s="102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3.5" customHeight="1">
      <c r="A473" s="1"/>
      <c r="B473" s="1"/>
      <c r="C473" s="33"/>
      <c r="D473" s="102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3.5" customHeight="1">
      <c r="A474" s="1"/>
      <c r="B474" s="1"/>
      <c r="C474" s="33"/>
      <c r="D474" s="102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3.5" customHeight="1">
      <c r="A475" s="1"/>
      <c r="B475" s="1"/>
      <c r="C475" s="33"/>
      <c r="D475" s="102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3.5" customHeight="1">
      <c r="A476" s="1"/>
      <c r="B476" s="1"/>
      <c r="C476" s="33"/>
      <c r="D476" s="102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3.5" customHeight="1">
      <c r="A477" s="1"/>
      <c r="B477" s="1"/>
      <c r="C477" s="33"/>
      <c r="D477" s="102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3.5" customHeight="1">
      <c r="A478" s="1"/>
      <c r="B478" s="1"/>
      <c r="C478" s="33"/>
      <c r="D478" s="102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3.5" customHeight="1">
      <c r="A479" s="1"/>
      <c r="B479" s="1"/>
      <c r="C479" s="33"/>
      <c r="D479" s="102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3.5" customHeight="1">
      <c r="A480" s="1"/>
      <c r="B480" s="1"/>
      <c r="C480" s="33"/>
      <c r="D480" s="102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3.5" customHeight="1">
      <c r="A481" s="1"/>
      <c r="B481" s="1"/>
      <c r="C481" s="33"/>
      <c r="D481" s="102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3.5" customHeight="1">
      <c r="A482" s="1"/>
      <c r="B482" s="1"/>
      <c r="C482" s="33"/>
      <c r="D482" s="102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3.5" customHeight="1">
      <c r="A483" s="1"/>
      <c r="B483" s="1"/>
      <c r="C483" s="33"/>
      <c r="D483" s="102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3.5" customHeight="1">
      <c r="A484" s="1"/>
      <c r="B484" s="1"/>
      <c r="C484" s="33"/>
      <c r="D484" s="102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3.5" customHeight="1">
      <c r="A485" s="1"/>
      <c r="B485" s="1"/>
      <c r="C485" s="33"/>
      <c r="D485" s="102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3.5" customHeight="1">
      <c r="A486" s="1"/>
      <c r="B486" s="1"/>
      <c r="C486" s="33"/>
      <c r="D486" s="102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3.5" customHeight="1">
      <c r="A487" s="1"/>
      <c r="B487" s="1"/>
      <c r="C487" s="33"/>
      <c r="D487" s="102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3.5" customHeight="1">
      <c r="A488" s="1"/>
      <c r="B488" s="1"/>
      <c r="C488" s="33"/>
      <c r="D488" s="102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3.5" customHeight="1">
      <c r="A489" s="1"/>
      <c r="B489" s="1"/>
      <c r="C489" s="33"/>
      <c r="D489" s="102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3.5" customHeight="1">
      <c r="A490" s="1"/>
      <c r="B490" s="1"/>
      <c r="C490" s="33"/>
      <c r="D490" s="102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3.5" customHeight="1">
      <c r="A491" s="1"/>
      <c r="B491" s="1"/>
      <c r="C491" s="33"/>
      <c r="D491" s="102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3.5" customHeight="1">
      <c r="A492" s="1"/>
      <c r="B492" s="1"/>
      <c r="C492" s="33"/>
      <c r="D492" s="102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3.5" customHeight="1">
      <c r="A493" s="1"/>
      <c r="B493" s="1"/>
      <c r="C493" s="33"/>
      <c r="D493" s="102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3.5" customHeight="1">
      <c r="A494" s="1"/>
      <c r="B494" s="1"/>
      <c r="C494" s="33"/>
      <c r="D494" s="102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3.5" customHeight="1">
      <c r="A495" s="1"/>
      <c r="B495" s="1"/>
      <c r="C495" s="33"/>
      <c r="D495" s="102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3.5" customHeight="1">
      <c r="A496" s="1"/>
      <c r="B496" s="1"/>
      <c r="C496" s="33"/>
      <c r="D496" s="102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3.5" customHeight="1">
      <c r="A497" s="1"/>
      <c r="B497" s="1"/>
      <c r="C497" s="33"/>
      <c r="D497" s="102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3.5" customHeight="1">
      <c r="A498" s="1"/>
      <c r="B498" s="1"/>
      <c r="C498" s="33"/>
      <c r="D498" s="102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3.5" customHeight="1">
      <c r="A499" s="1"/>
      <c r="B499" s="1"/>
      <c r="C499" s="33"/>
      <c r="D499" s="102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3.5" customHeight="1">
      <c r="A500" s="1"/>
      <c r="B500" s="1"/>
      <c r="C500" s="33"/>
      <c r="D500" s="102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3.5" customHeight="1">
      <c r="A501" s="1"/>
      <c r="B501" s="1"/>
      <c r="C501" s="33"/>
      <c r="D501" s="102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3.5" customHeight="1">
      <c r="A502" s="1"/>
      <c r="B502" s="1"/>
      <c r="C502" s="33"/>
      <c r="D502" s="102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3.5" customHeight="1">
      <c r="A503" s="1"/>
      <c r="B503" s="1"/>
      <c r="C503" s="33"/>
      <c r="D503" s="102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3.5" customHeight="1">
      <c r="A504" s="1"/>
      <c r="B504" s="1"/>
      <c r="C504" s="33"/>
      <c r="D504" s="102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3.5" customHeight="1">
      <c r="A505" s="1"/>
      <c r="B505" s="1"/>
      <c r="C505" s="33"/>
      <c r="D505" s="102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3.5" customHeight="1">
      <c r="A506" s="1"/>
      <c r="B506" s="1"/>
      <c r="C506" s="33"/>
      <c r="D506" s="102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3.5" customHeight="1">
      <c r="A507" s="1"/>
      <c r="B507" s="1"/>
      <c r="C507" s="33"/>
      <c r="D507" s="102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3.5" customHeight="1">
      <c r="A508" s="1"/>
      <c r="B508" s="1"/>
      <c r="C508" s="33"/>
      <c r="D508" s="102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3.5" customHeight="1">
      <c r="A509" s="1"/>
      <c r="B509" s="1"/>
      <c r="C509" s="33"/>
      <c r="D509" s="102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3.5" customHeight="1">
      <c r="A510" s="1"/>
      <c r="B510" s="1"/>
      <c r="C510" s="33"/>
      <c r="D510" s="102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3.5" customHeight="1">
      <c r="A511" s="1"/>
      <c r="B511" s="1"/>
      <c r="C511" s="33"/>
      <c r="D511" s="102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3.5" customHeight="1">
      <c r="A512" s="1"/>
      <c r="B512" s="1"/>
      <c r="C512" s="33"/>
      <c r="D512" s="102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3.5" customHeight="1">
      <c r="A513" s="1"/>
      <c r="B513" s="1"/>
      <c r="C513" s="33"/>
      <c r="D513" s="102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3.5" customHeight="1">
      <c r="A514" s="1"/>
      <c r="B514" s="1"/>
      <c r="C514" s="33"/>
      <c r="D514" s="102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3.5" customHeight="1">
      <c r="A515" s="1"/>
      <c r="B515" s="1"/>
      <c r="C515" s="33"/>
      <c r="D515" s="102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3.5" customHeight="1">
      <c r="A516" s="1"/>
      <c r="B516" s="1"/>
      <c r="C516" s="33"/>
      <c r="D516" s="102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3.5" customHeight="1">
      <c r="A517" s="1"/>
      <c r="B517" s="1"/>
      <c r="C517" s="33"/>
      <c r="D517" s="102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3.5" customHeight="1">
      <c r="A518" s="1"/>
      <c r="B518" s="1"/>
      <c r="C518" s="33"/>
      <c r="D518" s="102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3.5" customHeight="1">
      <c r="A519" s="1"/>
      <c r="B519" s="1"/>
      <c r="C519" s="33"/>
      <c r="D519" s="102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3.5" customHeight="1">
      <c r="A520" s="1"/>
      <c r="B520" s="1"/>
      <c r="C520" s="33"/>
      <c r="D520" s="102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3.5" customHeight="1">
      <c r="A521" s="1"/>
      <c r="B521" s="1"/>
      <c r="C521" s="33"/>
      <c r="D521" s="102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3.5" customHeight="1">
      <c r="A522" s="1"/>
      <c r="B522" s="1"/>
      <c r="C522" s="33"/>
      <c r="D522" s="102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3.5" customHeight="1">
      <c r="A523" s="1"/>
      <c r="B523" s="1"/>
      <c r="C523" s="33"/>
      <c r="D523" s="102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3.5" customHeight="1">
      <c r="A524" s="1"/>
      <c r="B524" s="1"/>
      <c r="C524" s="33"/>
      <c r="D524" s="102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3.5" customHeight="1">
      <c r="A525" s="1"/>
      <c r="B525" s="1"/>
      <c r="C525" s="33"/>
      <c r="D525" s="102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3.5" customHeight="1">
      <c r="A526" s="1"/>
      <c r="B526" s="1"/>
      <c r="C526" s="33"/>
      <c r="D526" s="102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3.5" customHeight="1">
      <c r="A527" s="1"/>
      <c r="B527" s="1"/>
      <c r="C527" s="33"/>
      <c r="D527" s="102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3.5" customHeight="1">
      <c r="A528" s="1"/>
      <c r="B528" s="1"/>
      <c r="C528" s="33"/>
      <c r="D528" s="102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3.5" customHeight="1">
      <c r="A529" s="1"/>
      <c r="B529" s="1"/>
      <c r="C529" s="33"/>
      <c r="D529" s="102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3.5" customHeight="1">
      <c r="A530" s="1"/>
      <c r="B530" s="1"/>
      <c r="C530" s="33"/>
      <c r="D530" s="102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3.5" customHeight="1">
      <c r="A531" s="1"/>
      <c r="B531" s="1"/>
      <c r="C531" s="33"/>
      <c r="D531" s="102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3.5" customHeight="1">
      <c r="A532" s="1"/>
      <c r="B532" s="1"/>
      <c r="C532" s="33"/>
      <c r="D532" s="102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3.5" customHeight="1">
      <c r="A533" s="1"/>
      <c r="B533" s="1"/>
      <c r="C533" s="33"/>
      <c r="D533" s="102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3.5" customHeight="1">
      <c r="A534" s="1"/>
      <c r="B534" s="1"/>
      <c r="C534" s="33"/>
      <c r="D534" s="102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3.5" customHeight="1">
      <c r="A535" s="1"/>
      <c r="B535" s="1"/>
      <c r="C535" s="33"/>
      <c r="D535" s="102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3.5" customHeight="1">
      <c r="A536" s="1"/>
      <c r="B536" s="1"/>
      <c r="C536" s="33"/>
      <c r="D536" s="102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3.5" customHeight="1">
      <c r="A537" s="1"/>
      <c r="B537" s="1"/>
      <c r="C537" s="33"/>
      <c r="D537" s="102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3.5" customHeight="1">
      <c r="A538" s="1"/>
      <c r="B538" s="1"/>
      <c r="C538" s="33"/>
      <c r="D538" s="102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3.5" customHeight="1">
      <c r="A539" s="1"/>
      <c r="B539" s="1"/>
      <c r="C539" s="33"/>
      <c r="D539" s="102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3.5" customHeight="1">
      <c r="A540" s="1"/>
      <c r="B540" s="1"/>
      <c r="C540" s="33"/>
      <c r="D540" s="102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3.5" customHeight="1">
      <c r="A541" s="1"/>
      <c r="B541" s="1"/>
      <c r="C541" s="33"/>
      <c r="D541" s="102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3.5" customHeight="1">
      <c r="A542" s="1"/>
      <c r="B542" s="1"/>
      <c r="C542" s="33"/>
      <c r="D542" s="102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3.5" customHeight="1">
      <c r="A543" s="1"/>
      <c r="B543" s="1"/>
      <c r="C543" s="33"/>
      <c r="D543" s="102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3.5" customHeight="1">
      <c r="A544" s="1"/>
      <c r="B544" s="1"/>
      <c r="C544" s="33"/>
      <c r="D544" s="102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3.5" customHeight="1">
      <c r="A545" s="1"/>
      <c r="B545" s="1"/>
      <c r="C545" s="33"/>
      <c r="D545" s="102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3.5" customHeight="1">
      <c r="A546" s="1"/>
      <c r="B546" s="1"/>
      <c r="C546" s="33"/>
      <c r="D546" s="102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3.5" customHeight="1">
      <c r="A547" s="1"/>
      <c r="B547" s="1"/>
      <c r="C547" s="33"/>
      <c r="D547" s="102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3.5" customHeight="1">
      <c r="A548" s="1"/>
      <c r="B548" s="1"/>
      <c r="C548" s="33"/>
      <c r="D548" s="102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3.5" customHeight="1">
      <c r="A549" s="1"/>
      <c r="B549" s="1"/>
      <c r="C549" s="33"/>
      <c r="D549" s="102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3.5" customHeight="1">
      <c r="A550" s="1"/>
      <c r="B550" s="1"/>
      <c r="C550" s="33"/>
      <c r="D550" s="102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3.5" customHeight="1">
      <c r="A551" s="1"/>
      <c r="B551" s="1"/>
      <c r="C551" s="33"/>
      <c r="D551" s="102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3.5" customHeight="1">
      <c r="A552" s="1"/>
      <c r="B552" s="1"/>
      <c r="C552" s="33"/>
      <c r="D552" s="102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3.5" customHeight="1">
      <c r="A553" s="1"/>
      <c r="B553" s="1"/>
      <c r="C553" s="33"/>
      <c r="D553" s="102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3.5" customHeight="1">
      <c r="A554" s="1"/>
      <c r="B554" s="1"/>
      <c r="C554" s="33"/>
      <c r="D554" s="102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3.5" customHeight="1">
      <c r="A555" s="1"/>
      <c r="B555" s="1"/>
      <c r="C555" s="33"/>
      <c r="D555" s="102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3.5" customHeight="1">
      <c r="A556" s="1"/>
      <c r="B556" s="1"/>
      <c r="C556" s="33"/>
      <c r="D556" s="102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3.5" customHeight="1">
      <c r="A557" s="1"/>
      <c r="B557" s="1"/>
      <c r="C557" s="33"/>
      <c r="D557" s="102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3.5" customHeight="1">
      <c r="A558" s="1"/>
      <c r="B558" s="1"/>
      <c r="C558" s="33"/>
      <c r="D558" s="102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3.5" customHeight="1">
      <c r="A559" s="1"/>
      <c r="B559" s="1"/>
      <c r="C559" s="33"/>
      <c r="D559" s="102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3.5" customHeight="1">
      <c r="A560" s="1"/>
      <c r="B560" s="1"/>
      <c r="C560" s="33"/>
      <c r="D560" s="102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3.5" customHeight="1">
      <c r="A561" s="1"/>
      <c r="B561" s="1"/>
      <c r="C561" s="33"/>
      <c r="D561" s="102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3.5" customHeight="1">
      <c r="A562" s="1"/>
      <c r="B562" s="1"/>
      <c r="C562" s="33"/>
      <c r="D562" s="102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3.5" customHeight="1">
      <c r="A563" s="1"/>
      <c r="B563" s="1"/>
      <c r="C563" s="33"/>
      <c r="D563" s="102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3.5" customHeight="1">
      <c r="A564" s="1"/>
      <c r="B564" s="1"/>
      <c r="C564" s="33"/>
      <c r="D564" s="102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3.5" customHeight="1">
      <c r="A565" s="1"/>
      <c r="B565" s="1"/>
      <c r="C565" s="33"/>
      <c r="D565" s="102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3.5" customHeight="1">
      <c r="A566" s="1"/>
      <c r="B566" s="1"/>
      <c r="C566" s="33"/>
      <c r="D566" s="102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3.5" customHeight="1">
      <c r="A567" s="1"/>
      <c r="B567" s="1"/>
      <c r="C567" s="33"/>
      <c r="D567" s="102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3.5" customHeight="1">
      <c r="A568" s="1"/>
      <c r="B568" s="1"/>
      <c r="C568" s="33"/>
      <c r="D568" s="102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3.5" customHeight="1">
      <c r="A569" s="1"/>
      <c r="B569" s="1"/>
      <c r="C569" s="33"/>
      <c r="D569" s="102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3.5" customHeight="1">
      <c r="A570" s="1"/>
      <c r="B570" s="1"/>
      <c r="C570" s="33"/>
      <c r="D570" s="102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3.5" customHeight="1">
      <c r="A571" s="1"/>
      <c r="B571" s="1"/>
      <c r="C571" s="33"/>
      <c r="D571" s="102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3.5" customHeight="1">
      <c r="A572" s="1"/>
      <c r="B572" s="1"/>
      <c r="C572" s="33"/>
      <c r="D572" s="102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3.5" customHeight="1">
      <c r="A573" s="1"/>
      <c r="B573" s="1"/>
      <c r="C573" s="33"/>
      <c r="D573" s="102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3.5" customHeight="1">
      <c r="A574" s="1"/>
      <c r="B574" s="1"/>
      <c r="C574" s="33"/>
      <c r="D574" s="102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3.5" customHeight="1">
      <c r="A575" s="1"/>
      <c r="B575" s="1"/>
      <c r="C575" s="33"/>
      <c r="D575" s="102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3.5" customHeight="1">
      <c r="A576" s="1"/>
      <c r="B576" s="1"/>
      <c r="C576" s="33"/>
      <c r="D576" s="102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3.5" customHeight="1">
      <c r="A577" s="1"/>
      <c r="B577" s="1"/>
      <c r="C577" s="33"/>
      <c r="D577" s="102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3.5" customHeight="1">
      <c r="A578" s="1"/>
      <c r="B578" s="1"/>
      <c r="C578" s="33"/>
      <c r="D578" s="102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3.5" customHeight="1">
      <c r="A579" s="1"/>
      <c r="B579" s="1"/>
      <c r="C579" s="33"/>
      <c r="D579" s="102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3.5" customHeight="1">
      <c r="A580" s="1"/>
      <c r="B580" s="1"/>
      <c r="C580" s="33"/>
      <c r="D580" s="102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3.5" customHeight="1">
      <c r="A581" s="1"/>
      <c r="B581" s="1"/>
      <c r="C581" s="33"/>
      <c r="D581" s="102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3.5" customHeight="1">
      <c r="A582" s="1"/>
      <c r="B582" s="1"/>
      <c r="C582" s="33"/>
      <c r="D582" s="102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3.5" customHeight="1">
      <c r="A583" s="1"/>
      <c r="B583" s="1"/>
      <c r="C583" s="33"/>
      <c r="D583" s="102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3.5" customHeight="1">
      <c r="A584" s="1"/>
      <c r="B584" s="1"/>
      <c r="C584" s="33"/>
      <c r="D584" s="102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3.5" customHeight="1">
      <c r="A585" s="1"/>
      <c r="B585" s="1"/>
      <c r="C585" s="33"/>
      <c r="D585" s="102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3.5" customHeight="1">
      <c r="A586" s="1"/>
      <c r="B586" s="1"/>
      <c r="C586" s="33"/>
      <c r="D586" s="102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3.5" customHeight="1">
      <c r="A587" s="1"/>
      <c r="B587" s="1"/>
      <c r="C587" s="33"/>
      <c r="D587" s="102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3.5" customHeight="1">
      <c r="A588" s="1"/>
      <c r="B588" s="1"/>
      <c r="C588" s="33"/>
      <c r="D588" s="102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3.5" customHeight="1">
      <c r="A589" s="1"/>
      <c r="B589" s="1"/>
      <c r="C589" s="33"/>
      <c r="D589" s="102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3.5" customHeight="1">
      <c r="A590" s="1"/>
      <c r="B590" s="1"/>
      <c r="C590" s="33"/>
      <c r="D590" s="102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3.5" customHeight="1">
      <c r="A591" s="1"/>
      <c r="B591" s="1"/>
      <c r="C591" s="33"/>
      <c r="D591" s="102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3.5" customHeight="1">
      <c r="A592" s="1"/>
      <c r="B592" s="1"/>
      <c r="C592" s="33"/>
      <c r="D592" s="102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3.5" customHeight="1">
      <c r="A593" s="1"/>
      <c r="B593" s="1"/>
      <c r="C593" s="33"/>
      <c r="D593" s="102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3.5" customHeight="1">
      <c r="A594" s="1"/>
      <c r="B594" s="1"/>
      <c r="C594" s="33"/>
      <c r="D594" s="102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3.5" customHeight="1">
      <c r="A595" s="1"/>
      <c r="B595" s="1"/>
      <c r="C595" s="33"/>
      <c r="D595" s="102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3.5" customHeight="1">
      <c r="A596" s="1"/>
      <c r="B596" s="1"/>
      <c r="C596" s="33"/>
      <c r="D596" s="102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3.5" customHeight="1">
      <c r="A597" s="1"/>
      <c r="B597" s="1"/>
      <c r="C597" s="33"/>
      <c r="D597" s="102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3.5" customHeight="1">
      <c r="A598" s="1"/>
      <c r="B598" s="1"/>
      <c r="C598" s="33"/>
      <c r="D598" s="102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3.5" customHeight="1">
      <c r="A599" s="1"/>
      <c r="B599" s="1"/>
      <c r="C599" s="33"/>
      <c r="D599" s="102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3.5" customHeight="1">
      <c r="A600" s="1"/>
      <c r="B600" s="1"/>
      <c r="C600" s="33"/>
      <c r="D600" s="102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3.5" customHeight="1">
      <c r="A601" s="1"/>
      <c r="B601" s="1"/>
      <c r="C601" s="33"/>
      <c r="D601" s="102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3.5" customHeight="1">
      <c r="A602" s="1"/>
      <c r="B602" s="1"/>
      <c r="C602" s="33"/>
      <c r="D602" s="102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3.5" customHeight="1">
      <c r="A603" s="1"/>
      <c r="B603" s="1"/>
      <c r="C603" s="33"/>
      <c r="D603" s="102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3.5" customHeight="1">
      <c r="A604" s="1"/>
      <c r="B604" s="1"/>
      <c r="C604" s="33"/>
      <c r="D604" s="102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3.5" customHeight="1">
      <c r="A605" s="1"/>
      <c r="B605" s="1"/>
      <c r="C605" s="33"/>
      <c r="D605" s="102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3.5" customHeight="1">
      <c r="A606" s="1"/>
      <c r="B606" s="1"/>
      <c r="C606" s="33"/>
      <c r="D606" s="102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3.5" customHeight="1">
      <c r="A607" s="1"/>
      <c r="B607" s="1"/>
      <c r="C607" s="33"/>
      <c r="D607" s="102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3.5" customHeight="1">
      <c r="A608" s="1"/>
      <c r="B608" s="1"/>
      <c r="C608" s="33"/>
      <c r="D608" s="102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3.5" customHeight="1">
      <c r="A609" s="1"/>
      <c r="B609" s="1"/>
      <c r="C609" s="33"/>
      <c r="D609" s="102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3.5" customHeight="1">
      <c r="A610" s="1"/>
      <c r="B610" s="1"/>
      <c r="C610" s="33"/>
      <c r="D610" s="102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3.5" customHeight="1">
      <c r="A611" s="1"/>
      <c r="B611" s="1"/>
      <c r="C611" s="33"/>
      <c r="D611" s="102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3.5" customHeight="1">
      <c r="A612" s="1"/>
      <c r="B612" s="1"/>
      <c r="C612" s="33"/>
      <c r="D612" s="102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3.5" customHeight="1">
      <c r="A613" s="1"/>
      <c r="B613" s="1"/>
      <c r="C613" s="33"/>
      <c r="D613" s="102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3.5" customHeight="1">
      <c r="A614" s="1"/>
      <c r="B614" s="1"/>
      <c r="C614" s="33"/>
      <c r="D614" s="102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3.5" customHeight="1">
      <c r="A615" s="1"/>
      <c r="B615" s="1"/>
      <c r="C615" s="33"/>
      <c r="D615" s="102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3.5" customHeight="1">
      <c r="A616" s="1"/>
      <c r="B616" s="1"/>
      <c r="C616" s="33"/>
      <c r="D616" s="102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3.5" customHeight="1">
      <c r="A617" s="1"/>
      <c r="B617" s="1"/>
      <c r="C617" s="33"/>
      <c r="D617" s="102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3.5" customHeight="1">
      <c r="A618" s="1"/>
      <c r="B618" s="1"/>
      <c r="C618" s="33"/>
      <c r="D618" s="102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3.5" customHeight="1">
      <c r="A619" s="1"/>
      <c r="B619" s="1"/>
      <c r="C619" s="33"/>
      <c r="D619" s="102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3.5" customHeight="1">
      <c r="A620" s="1"/>
      <c r="B620" s="1"/>
      <c r="C620" s="33"/>
      <c r="D620" s="102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3.5" customHeight="1">
      <c r="A621" s="1"/>
      <c r="B621" s="1"/>
      <c r="C621" s="33"/>
      <c r="D621" s="102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3.5" customHeight="1">
      <c r="A622" s="1"/>
      <c r="B622" s="1"/>
      <c r="C622" s="33"/>
      <c r="D622" s="102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3.5" customHeight="1">
      <c r="A623" s="1"/>
      <c r="B623" s="1"/>
      <c r="C623" s="33"/>
      <c r="D623" s="102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3.5" customHeight="1">
      <c r="A624" s="1"/>
      <c r="B624" s="1"/>
      <c r="C624" s="33"/>
      <c r="D624" s="102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3.5" customHeight="1">
      <c r="A625" s="1"/>
      <c r="B625" s="1"/>
      <c r="C625" s="33"/>
      <c r="D625" s="102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3.5" customHeight="1">
      <c r="A626" s="1"/>
      <c r="B626" s="1"/>
      <c r="C626" s="33"/>
      <c r="D626" s="102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3.5" customHeight="1">
      <c r="A627" s="1"/>
      <c r="B627" s="1"/>
      <c r="C627" s="33"/>
      <c r="D627" s="102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3.5" customHeight="1">
      <c r="A628" s="1"/>
      <c r="B628" s="1"/>
      <c r="C628" s="33"/>
      <c r="D628" s="102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3.5" customHeight="1">
      <c r="A629" s="1"/>
      <c r="B629" s="1"/>
      <c r="C629" s="33"/>
      <c r="D629" s="102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3.5" customHeight="1">
      <c r="A630" s="1"/>
      <c r="B630" s="1"/>
      <c r="C630" s="33"/>
      <c r="D630" s="102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3.5" customHeight="1">
      <c r="A631" s="1"/>
      <c r="B631" s="1"/>
      <c r="C631" s="33"/>
      <c r="D631" s="102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3.5" customHeight="1">
      <c r="A632" s="1"/>
      <c r="B632" s="1"/>
      <c r="C632" s="33"/>
      <c r="D632" s="102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3.5" customHeight="1">
      <c r="A633" s="1"/>
      <c r="B633" s="1"/>
      <c r="C633" s="33"/>
      <c r="D633" s="102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3.5" customHeight="1">
      <c r="A634" s="1"/>
      <c r="B634" s="1"/>
      <c r="C634" s="33"/>
      <c r="D634" s="102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3.5" customHeight="1">
      <c r="A635" s="1"/>
      <c r="B635" s="1"/>
      <c r="C635" s="33"/>
      <c r="D635" s="102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3.5" customHeight="1">
      <c r="A636" s="1"/>
      <c r="B636" s="1"/>
      <c r="C636" s="33"/>
      <c r="D636" s="102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3.5" customHeight="1">
      <c r="A637" s="1"/>
      <c r="B637" s="1"/>
      <c r="C637" s="33"/>
      <c r="D637" s="102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3.5" customHeight="1">
      <c r="A638" s="1"/>
      <c r="B638" s="1"/>
      <c r="C638" s="33"/>
      <c r="D638" s="102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3.5" customHeight="1">
      <c r="A639" s="1"/>
      <c r="B639" s="1"/>
      <c r="C639" s="33"/>
      <c r="D639" s="102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3.5" customHeight="1">
      <c r="A640" s="1"/>
      <c r="B640" s="1"/>
      <c r="C640" s="33"/>
      <c r="D640" s="102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3.5" customHeight="1">
      <c r="A641" s="1"/>
      <c r="B641" s="1"/>
      <c r="C641" s="33"/>
      <c r="D641" s="102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3.5" customHeight="1">
      <c r="A642" s="1"/>
      <c r="B642" s="1"/>
      <c r="C642" s="33"/>
      <c r="D642" s="102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3.5" customHeight="1">
      <c r="A643" s="1"/>
      <c r="B643" s="1"/>
      <c r="C643" s="33"/>
      <c r="D643" s="102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3.5" customHeight="1">
      <c r="A644" s="1"/>
      <c r="B644" s="1"/>
      <c r="C644" s="33"/>
      <c r="D644" s="102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3.5" customHeight="1">
      <c r="A645" s="1"/>
      <c r="B645" s="1"/>
      <c r="C645" s="33"/>
      <c r="D645" s="102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3.5" customHeight="1">
      <c r="A646" s="1"/>
      <c r="B646" s="1"/>
      <c r="C646" s="33"/>
      <c r="D646" s="102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3.5" customHeight="1">
      <c r="A647" s="1"/>
      <c r="B647" s="1"/>
      <c r="C647" s="33"/>
      <c r="D647" s="102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3.5" customHeight="1">
      <c r="A648" s="1"/>
      <c r="B648" s="1"/>
      <c r="C648" s="33"/>
      <c r="D648" s="102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3.5" customHeight="1">
      <c r="A649" s="1"/>
      <c r="B649" s="1"/>
      <c r="C649" s="33"/>
      <c r="D649" s="102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3.5" customHeight="1">
      <c r="A650" s="1"/>
      <c r="B650" s="1"/>
      <c r="C650" s="33"/>
      <c r="D650" s="102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3.5" customHeight="1">
      <c r="A651" s="1"/>
      <c r="B651" s="1"/>
      <c r="C651" s="33"/>
      <c r="D651" s="102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3.5" customHeight="1">
      <c r="A652" s="1"/>
      <c r="B652" s="1"/>
      <c r="C652" s="33"/>
      <c r="D652" s="102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3.5" customHeight="1">
      <c r="A653" s="1"/>
      <c r="B653" s="1"/>
      <c r="C653" s="33"/>
      <c r="D653" s="102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3.5" customHeight="1">
      <c r="A654" s="1"/>
      <c r="B654" s="1"/>
      <c r="C654" s="33"/>
      <c r="D654" s="102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3.5" customHeight="1">
      <c r="A655" s="1"/>
      <c r="B655" s="1"/>
      <c r="C655" s="33"/>
      <c r="D655" s="102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3.5" customHeight="1">
      <c r="A656" s="1"/>
      <c r="B656" s="1"/>
      <c r="C656" s="33"/>
      <c r="D656" s="102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3.5" customHeight="1">
      <c r="A657" s="1"/>
      <c r="B657" s="1"/>
      <c r="C657" s="33"/>
      <c r="D657" s="102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3.5" customHeight="1">
      <c r="A658" s="1"/>
      <c r="B658" s="1"/>
      <c r="C658" s="33"/>
      <c r="D658" s="102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3.5" customHeight="1">
      <c r="A659" s="1"/>
      <c r="B659" s="1"/>
      <c r="C659" s="33"/>
      <c r="D659" s="102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3.5" customHeight="1">
      <c r="A660" s="1"/>
      <c r="B660" s="1"/>
      <c r="C660" s="33"/>
      <c r="D660" s="102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3.5" customHeight="1">
      <c r="A661" s="1"/>
      <c r="B661" s="1"/>
      <c r="C661" s="33"/>
      <c r="D661" s="102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3.5" customHeight="1">
      <c r="A662" s="1"/>
      <c r="B662" s="1"/>
      <c r="C662" s="33"/>
      <c r="D662" s="102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3.5" customHeight="1">
      <c r="A663" s="1"/>
      <c r="B663" s="1"/>
      <c r="C663" s="33"/>
      <c r="D663" s="102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3.5" customHeight="1">
      <c r="A664" s="1"/>
      <c r="B664" s="1"/>
      <c r="C664" s="33"/>
      <c r="D664" s="102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3.5" customHeight="1">
      <c r="A665" s="1"/>
      <c r="B665" s="1"/>
      <c r="C665" s="33"/>
      <c r="D665" s="102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3.5" customHeight="1">
      <c r="A666" s="1"/>
      <c r="B666" s="1"/>
      <c r="C666" s="33"/>
      <c r="D666" s="102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3.5" customHeight="1">
      <c r="A667" s="1"/>
      <c r="B667" s="1"/>
      <c r="C667" s="33"/>
      <c r="D667" s="102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3.5" customHeight="1">
      <c r="A668" s="1"/>
      <c r="B668" s="1"/>
      <c r="C668" s="33"/>
      <c r="D668" s="102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3.5" customHeight="1">
      <c r="A669" s="1"/>
      <c r="B669" s="1"/>
      <c r="C669" s="33"/>
      <c r="D669" s="102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3.5" customHeight="1">
      <c r="A670" s="1"/>
      <c r="B670" s="1"/>
      <c r="C670" s="33"/>
      <c r="D670" s="102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3.5" customHeight="1">
      <c r="A671" s="1"/>
      <c r="B671" s="1"/>
      <c r="C671" s="33"/>
      <c r="D671" s="102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3.5" customHeight="1">
      <c r="A672" s="1"/>
      <c r="B672" s="1"/>
      <c r="C672" s="33"/>
      <c r="D672" s="102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3.5" customHeight="1">
      <c r="A673" s="1"/>
      <c r="B673" s="1"/>
      <c r="C673" s="33"/>
      <c r="D673" s="102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3.5" customHeight="1">
      <c r="A674" s="1"/>
      <c r="B674" s="1"/>
      <c r="C674" s="33"/>
      <c r="D674" s="102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3.5" customHeight="1">
      <c r="A675" s="1"/>
      <c r="B675" s="1"/>
      <c r="C675" s="33"/>
      <c r="D675" s="102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3.5" customHeight="1">
      <c r="A676" s="1"/>
      <c r="B676" s="1"/>
      <c r="C676" s="33"/>
      <c r="D676" s="102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3.5" customHeight="1">
      <c r="A677" s="1"/>
      <c r="B677" s="1"/>
      <c r="C677" s="33"/>
      <c r="D677" s="102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3.5" customHeight="1">
      <c r="A678" s="1"/>
      <c r="B678" s="1"/>
      <c r="C678" s="33"/>
      <c r="D678" s="102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3.5" customHeight="1">
      <c r="A679" s="1"/>
      <c r="B679" s="1"/>
      <c r="C679" s="33"/>
      <c r="D679" s="102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3.5" customHeight="1">
      <c r="A680" s="1"/>
      <c r="B680" s="1"/>
      <c r="C680" s="33"/>
      <c r="D680" s="102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3.5" customHeight="1">
      <c r="A681" s="1"/>
      <c r="B681" s="1"/>
      <c r="C681" s="33"/>
      <c r="D681" s="102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3.5" customHeight="1">
      <c r="A682" s="1"/>
      <c r="B682" s="1"/>
      <c r="C682" s="33"/>
      <c r="D682" s="102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3.5" customHeight="1">
      <c r="A683" s="1"/>
      <c r="B683" s="1"/>
      <c r="C683" s="33"/>
      <c r="D683" s="102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3.5" customHeight="1">
      <c r="A684" s="1"/>
      <c r="B684" s="1"/>
      <c r="C684" s="33"/>
      <c r="D684" s="102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3.5" customHeight="1">
      <c r="A685" s="1"/>
      <c r="B685" s="1"/>
      <c r="C685" s="33"/>
      <c r="D685" s="102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3.5" customHeight="1">
      <c r="A686" s="1"/>
      <c r="B686" s="1"/>
      <c r="C686" s="33"/>
      <c r="D686" s="102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3.5" customHeight="1">
      <c r="A687" s="1"/>
      <c r="B687" s="1"/>
      <c r="C687" s="33"/>
      <c r="D687" s="102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3.5" customHeight="1">
      <c r="A688" s="1"/>
      <c r="B688" s="1"/>
      <c r="C688" s="33"/>
      <c r="D688" s="102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3.5" customHeight="1">
      <c r="A689" s="1"/>
      <c r="B689" s="1"/>
      <c r="C689" s="33"/>
      <c r="D689" s="102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3.5" customHeight="1">
      <c r="A690" s="1"/>
      <c r="B690" s="1"/>
      <c r="C690" s="33"/>
      <c r="D690" s="102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3.5" customHeight="1">
      <c r="A691" s="1"/>
      <c r="B691" s="1"/>
      <c r="C691" s="33"/>
      <c r="D691" s="102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3.5" customHeight="1">
      <c r="A692" s="1"/>
      <c r="B692" s="1"/>
      <c r="C692" s="33"/>
      <c r="D692" s="102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3.5" customHeight="1">
      <c r="A693" s="1"/>
      <c r="B693" s="1"/>
      <c r="C693" s="33"/>
      <c r="D693" s="102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3.5" customHeight="1">
      <c r="A694" s="1"/>
      <c r="B694" s="1"/>
      <c r="C694" s="33"/>
      <c r="D694" s="102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3.5" customHeight="1">
      <c r="A695" s="1"/>
      <c r="B695" s="1"/>
      <c r="C695" s="33"/>
      <c r="D695" s="102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3.5" customHeight="1">
      <c r="A696" s="1"/>
      <c r="B696" s="1"/>
      <c r="C696" s="33"/>
      <c r="D696" s="102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3.5" customHeight="1">
      <c r="A697" s="1"/>
      <c r="B697" s="1"/>
      <c r="C697" s="33"/>
      <c r="D697" s="102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3.5" customHeight="1">
      <c r="A698" s="1"/>
      <c r="B698" s="1"/>
      <c r="C698" s="33"/>
      <c r="D698" s="102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3.5" customHeight="1">
      <c r="A699" s="1"/>
      <c r="B699" s="1"/>
      <c r="C699" s="33"/>
      <c r="D699" s="102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3.5" customHeight="1">
      <c r="A700" s="1"/>
      <c r="B700" s="1"/>
      <c r="C700" s="33"/>
      <c r="D700" s="102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3.5" customHeight="1">
      <c r="A701" s="1"/>
      <c r="B701" s="1"/>
      <c r="C701" s="33"/>
      <c r="D701" s="102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3.5" customHeight="1">
      <c r="A702" s="1"/>
      <c r="B702" s="1"/>
      <c r="C702" s="33"/>
      <c r="D702" s="102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3.5" customHeight="1">
      <c r="A703" s="1"/>
      <c r="B703" s="1"/>
      <c r="C703" s="33"/>
      <c r="D703" s="102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3.5" customHeight="1">
      <c r="A704" s="1"/>
      <c r="B704" s="1"/>
      <c r="C704" s="33"/>
      <c r="D704" s="102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3.5" customHeight="1">
      <c r="A705" s="1"/>
      <c r="B705" s="1"/>
      <c r="C705" s="33"/>
      <c r="D705" s="102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3.5" customHeight="1">
      <c r="A706" s="1"/>
      <c r="B706" s="1"/>
      <c r="C706" s="33"/>
      <c r="D706" s="102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3.5" customHeight="1">
      <c r="A707" s="1"/>
      <c r="B707" s="1"/>
      <c r="C707" s="33"/>
      <c r="D707" s="102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3.5" customHeight="1">
      <c r="A708" s="1"/>
      <c r="B708" s="1"/>
      <c r="C708" s="33"/>
      <c r="D708" s="102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3.5" customHeight="1">
      <c r="A709" s="1"/>
      <c r="B709" s="1"/>
      <c r="C709" s="33"/>
      <c r="D709" s="102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3.5" customHeight="1">
      <c r="A710" s="1"/>
      <c r="B710" s="1"/>
      <c r="C710" s="33"/>
      <c r="D710" s="102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3.5" customHeight="1">
      <c r="A711" s="1"/>
      <c r="B711" s="1"/>
      <c r="C711" s="33"/>
      <c r="D711" s="102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3.5" customHeight="1">
      <c r="A712" s="1"/>
      <c r="B712" s="1"/>
      <c r="C712" s="33"/>
      <c r="D712" s="102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3.5" customHeight="1">
      <c r="A713" s="1"/>
      <c r="B713" s="1"/>
      <c r="C713" s="33"/>
      <c r="D713" s="102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3.5" customHeight="1">
      <c r="A714" s="1"/>
      <c r="B714" s="1"/>
      <c r="C714" s="33"/>
      <c r="D714" s="102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3.5" customHeight="1">
      <c r="A715" s="1"/>
      <c r="B715" s="1"/>
      <c r="C715" s="33"/>
      <c r="D715" s="102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3.5" customHeight="1">
      <c r="A716" s="1"/>
      <c r="B716" s="1"/>
      <c r="C716" s="33"/>
      <c r="D716" s="102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3.5" customHeight="1">
      <c r="A717" s="1"/>
      <c r="B717" s="1"/>
      <c r="C717" s="33"/>
      <c r="D717" s="102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3.5" customHeight="1">
      <c r="A718" s="1"/>
      <c r="B718" s="1"/>
      <c r="C718" s="33"/>
      <c r="D718" s="102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3.5" customHeight="1">
      <c r="A719" s="1"/>
      <c r="B719" s="1"/>
      <c r="C719" s="33"/>
      <c r="D719" s="102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3.5" customHeight="1">
      <c r="A720" s="1"/>
      <c r="B720" s="1"/>
      <c r="C720" s="33"/>
      <c r="D720" s="102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3.5" customHeight="1">
      <c r="A721" s="1"/>
      <c r="B721" s="1"/>
      <c r="C721" s="33"/>
      <c r="D721" s="102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3.5" customHeight="1">
      <c r="A722" s="1"/>
      <c r="B722" s="1"/>
      <c r="C722" s="33"/>
      <c r="D722" s="102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3.5" customHeight="1">
      <c r="A723" s="1"/>
      <c r="B723" s="1"/>
      <c r="C723" s="33"/>
      <c r="D723" s="102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3.5" customHeight="1">
      <c r="A724" s="1"/>
      <c r="B724" s="1"/>
      <c r="C724" s="33"/>
      <c r="D724" s="102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3.5" customHeight="1">
      <c r="A725" s="1"/>
      <c r="B725" s="1"/>
      <c r="C725" s="33"/>
      <c r="D725" s="102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3.5" customHeight="1">
      <c r="A726" s="1"/>
      <c r="B726" s="1"/>
      <c r="C726" s="33"/>
      <c r="D726" s="102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3.5" customHeight="1">
      <c r="A727" s="1"/>
      <c r="B727" s="1"/>
      <c r="C727" s="33"/>
      <c r="D727" s="102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3.5" customHeight="1">
      <c r="A728" s="1"/>
      <c r="B728" s="1"/>
      <c r="C728" s="33"/>
      <c r="D728" s="102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3.5" customHeight="1">
      <c r="A729" s="1"/>
      <c r="B729" s="1"/>
      <c r="C729" s="33"/>
      <c r="D729" s="102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3.5" customHeight="1">
      <c r="A730" s="1"/>
      <c r="B730" s="1"/>
      <c r="C730" s="33"/>
      <c r="D730" s="102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3.5" customHeight="1">
      <c r="A731" s="1"/>
      <c r="B731" s="1"/>
      <c r="C731" s="33"/>
      <c r="D731" s="102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3.5" customHeight="1">
      <c r="A732" s="1"/>
      <c r="B732" s="1"/>
      <c r="C732" s="33"/>
      <c r="D732" s="102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3.5" customHeight="1">
      <c r="A733" s="1"/>
      <c r="B733" s="1"/>
      <c r="C733" s="33"/>
      <c r="D733" s="102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3.5" customHeight="1">
      <c r="A734" s="1"/>
      <c r="B734" s="1"/>
      <c r="C734" s="33"/>
      <c r="D734" s="102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3.5" customHeight="1">
      <c r="A735" s="1"/>
      <c r="B735" s="1"/>
      <c r="C735" s="33"/>
      <c r="D735" s="102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3.5" customHeight="1">
      <c r="A736" s="1"/>
      <c r="B736" s="1"/>
      <c r="C736" s="33"/>
      <c r="D736" s="102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3.5" customHeight="1">
      <c r="A737" s="1"/>
      <c r="B737" s="1"/>
      <c r="C737" s="33"/>
      <c r="D737" s="102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3.5" customHeight="1">
      <c r="A738" s="1"/>
      <c r="B738" s="1"/>
      <c r="C738" s="33"/>
      <c r="D738" s="102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3.5" customHeight="1">
      <c r="A739" s="1"/>
      <c r="B739" s="1"/>
      <c r="C739" s="33"/>
      <c r="D739" s="102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3.5" customHeight="1">
      <c r="A740" s="1"/>
      <c r="B740" s="1"/>
      <c r="C740" s="33"/>
      <c r="D740" s="102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3.5" customHeight="1">
      <c r="A741" s="1"/>
      <c r="B741" s="1"/>
      <c r="C741" s="33"/>
      <c r="D741" s="102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3.5" customHeight="1">
      <c r="A742" s="1"/>
      <c r="B742" s="1"/>
      <c r="C742" s="33"/>
      <c r="D742" s="102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3.5" customHeight="1">
      <c r="A743" s="1"/>
      <c r="B743" s="1"/>
      <c r="C743" s="33"/>
      <c r="D743" s="102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3.5" customHeight="1">
      <c r="A744" s="1"/>
      <c r="B744" s="1"/>
      <c r="C744" s="33"/>
      <c r="D744" s="102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3.5" customHeight="1">
      <c r="A745" s="1"/>
      <c r="B745" s="1"/>
      <c r="C745" s="33"/>
      <c r="D745" s="102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3.5" customHeight="1">
      <c r="A746" s="1"/>
      <c r="B746" s="1"/>
      <c r="C746" s="33"/>
      <c r="D746" s="102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3.5" customHeight="1">
      <c r="A747" s="1"/>
      <c r="B747" s="1"/>
      <c r="C747" s="33"/>
      <c r="D747" s="102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3.5" customHeight="1">
      <c r="A748" s="1"/>
      <c r="B748" s="1"/>
      <c r="C748" s="33"/>
      <c r="D748" s="102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3.5" customHeight="1">
      <c r="A749" s="1"/>
      <c r="B749" s="1"/>
      <c r="C749" s="33"/>
      <c r="D749" s="102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3.5" customHeight="1">
      <c r="A750" s="1"/>
      <c r="B750" s="1"/>
      <c r="C750" s="33"/>
      <c r="D750" s="102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3.5" customHeight="1">
      <c r="A751" s="1"/>
      <c r="B751" s="1"/>
      <c r="C751" s="33"/>
      <c r="D751" s="102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3.5" customHeight="1">
      <c r="A752" s="1"/>
      <c r="B752" s="1"/>
      <c r="C752" s="33"/>
      <c r="D752" s="102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3.5" customHeight="1">
      <c r="A753" s="1"/>
      <c r="B753" s="1"/>
      <c r="C753" s="33"/>
      <c r="D753" s="102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3.5" customHeight="1">
      <c r="A754" s="1"/>
      <c r="B754" s="1"/>
      <c r="C754" s="33"/>
      <c r="D754" s="102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3.5" customHeight="1">
      <c r="A755" s="1"/>
      <c r="B755" s="1"/>
      <c r="C755" s="33"/>
      <c r="D755" s="102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3.5" customHeight="1">
      <c r="A756" s="1"/>
      <c r="B756" s="1"/>
      <c r="C756" s="33"/>
      <c r="D756" s="102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3.5" customHeight="1">
      <c r="A757" s="1"/>
      <c r="B757" s="1"/>
      <c r="C757" s="33"/>
      <c r="D757" s="102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3.5" customHeight="1">
      <c r="A758" s="1"/>
      <c r="B758" s="1"/>
      <c r="C758" s="33"/>
      <c r="D758" s="102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3.5" customHeight="1">
      <c r="A759" s="1"/>
      <c r="B759" s="1"/>
      <c r="C759" s="33"/>
      <c r="D759" s="102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3.5" customHeight="1">
      <c r="A760" s="1"/>
      <c r="B760" s="1"/>
      <c r="C760" s="33"/>
      <c r="D760" s="102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3.5" customHeight="1">
      <c r="A761" s="1"/>
      <c r="B761" s="1"/>
      <c r="C761" s="33"/>
      <c r="D761" s="102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3.5" customHeight="1">
      <c r="A762" s="1"/>
      <c r="B762" s="1"/>
      <c r="C762" s="33"/>
      <c r="D762" s="102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3.5" customHeight="1">
      <c r="A763" s="1"/>
      <c r="B763" s="1"/>
      <c r="C763" s="33"/>
      <c r="D763" s="102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3.5" customHeight="1">
      <c r="A764" s="1"/>
      <c r="B764" s="1"/>
      <c r="C764" s="33"/>
      <c r="D764" s="102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3.5" customHeight="1">
      <c r="A765" s="1"/>
      <c r="B765" s="1"/>
      <c r="C765" s="33"/>
      <c r="D765" s="102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3.5" customHeight="1">
      <c r="A766" s="1"/>
      <c r="B766" s="1"/>
      <c r="C766" s="33"/>
      <c r="D766" s="102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3.5" customHeight="1">
      <c r="A767" s="1"/>
      <c r="B767" s="1"/>
      <c r="C767" s="33"/>
      <c r="D767" s="102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3.5" customHeight="1">
      <c r="A768" s="1"/>
      <c r="B768" s="1"/>
      <c r="C768" s="33"/>
      <c r="D768" s="102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3.5" customHeight="1">
      <c r="A769" s="1"/>
      <c r="B769" s="1"/>
      <c r="C769" s="33"/>
      <c r="D769" s="102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3.5" customHeight="1">
      <c r="A770" s="1"/>
      <c r="B770" s="1"/>
      <c r="C770" s="33"/>
      <c r="D770" s="102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3.5" customHeight="1">
      <c r="A771" s="1"/>
      <c r="B771" s="1"/>
      <c r="C771" s="33"/>
      <c r="D771" s="102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3.5" customHeight="1">
      <c r="A772" s="1"/>
      <c r="B772" s="1"/>
      <c r="C772" s="33"/>
      <c r="D772" s="102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3.5" customHeight="1">
      <c r="A773" s="1"/>
      <c r="B773" s="1"/>
      <c r="C773" s="33"/>
      <c r="D773" s="102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3.5" customHeight="1">
      <c r="A774" s="1"/>
      <c r="B774" s="1"/>
      <c r="C774" s="33"/>
      <c r="D774" s="102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3.5" customHeight="1">
      <c r="A775" s="1"/>
      <c r="B775" s="1"/>
      <c r="C775" s="33"/>
      <c r="D775" s="102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3.5" customHeight="1">
      <c r="A776" s="1"/>
      <c r="B776" s="1"/>
      <c r="C776" s="33"/>
      <c r="D776" s="102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3.5" customHeight="1">
      <c r="A777" s="1"/>
      <c r="B777" s="1"/>
      <c r="C777" s="33"/>
      <c r="D777" s="102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3.5" customHeight="1">
      <c r="A778" s="1"/>
      <c r="B778" s="1"/>
      <c r="C778" s="33"/>
      <c r="D778" s="102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3.5" customHeight="1">
      <c r="A779" s="1"/>
      <c r="B779" s="1"/>
      <c r="C779" s="33"/>
      <c r="D779" s="102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3.5" customHeight="1">
      <c r="A780" s="1"/>
      <c r="B780" s="1"/>
      <c r="C780" s="33"/>
      <c r="D780" s="102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3.5" customHeight="1">
      <c r="A781" s="1"/>
      <c r="B781" s="1"/>
      <c r="C781" s="33"/>
      <c r="D781" s="102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3.5" customHeight="1">
      <c r="A782" s="1"/>
      <c r="B782" s="1"/>
      <c r="C782" s="33"/>
      <c r="D782" s="102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3.5" customHeight="1">
      <c r="A783" s="1"/>
      <c r="B783" s="1"/>
      <c r="C783" s="33"/>
      <c r="D783" s="102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3.5" customHeight="1">
      <c r="A784" s="1"/>
      <c r="B784" s="1"/>
      <c r="C784" s="33"/>
      <c r="D784" s="102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3.5" customHeight="1">
      <c r="A785" s="1"/>
      <c r="B785" s="1"/>
      <c r="C785" s="33"/>
      <c r="D785" s="102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3.5" customHeight="1">
      <c r="A786" s="1"/>
      <c r="B786" s="1"/>
      <c r="C786" s="33"/>
      <c r="D786" s="102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3.5" customHeight="1">
      <c r="A787" s="1"/>
      <c r="B787" s="1"/>
      <c r="C787" s="33"/>
      <c r="D787" s="102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3.5" customHeight="1">
      <c r="A788" s="1"/>
      <c r="B788" s="1"/>
      <c r="C788" s="33"/>
      <c r="D788" s="102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3.5" customHeight="1">
      <c r="A789" s="1"/>
      <c r="B789" s="1"/>
      <c r="C789" s="33"/>
      <c r="D789" s="102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3.5" customHeight="1">
      <c r="A790" s="1"/>
      <c r="B790" s="1"/>
      <c r="C790" s="33"/>
      <c r="D790" s="102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3.5" customHeight="1">
      <c r="A791" s="1"/>
      <c r="B791" s="1"/>
      <c r="C791" s="33"/>
      <c r="D791" s="102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3.5" customHeight="1">
      <c r="A792" s="1"/>
      <c r="B792" s="1"/>
      <c r="C792" s="33"/>
      <c r="D792" s="102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3.5" customHeight="1">
      <c r="A793" s="1"/>
      <c r="B793" s="1"/>
      <c r="C793" s="33"/>
      <c r="D793" s="102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3.5" customHeight="1">
      <c r="A794" s="1"/>
      <c r="B794" s="1"/>
      <c r="C794" s="33"/>
      <c r="D794" s="102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3.5" customHeight="1">
      <c r="A795" s="1"/>
      <c r="B795" s="1"/>
      <c r="C795" s="33"/>
      <c r="D795" s="102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3.5" customHeight="1">
      <c r="A796" s="1"/>
      <c r="B796" s="1"/>
      <c r="C796" s="33"/>
      <c r="D796" s="102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3.5" customHeight="1">
      <c r="A797" s="1"/>
      <c r="B797" s="1"/>
      <c r="C797" s="33"/>
      <c r="D797" s="102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3.5" customHeight="1">
      <c r="A798" s="1"/>
      <c r="B798" s="1"/>
      <c r="C798" s="33"/>
      <c r="D798" s="102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3.5" customHeight="1">
      <c r="A799" s="1"/>
      <c r="B799" s="1"/>
      <c r="C799" s="33"/>
      <c r="D799" s="102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3.5" customHeight="1">
      <c r="A800" s="1"/>
      <c r="B800" s="1"/>
      <c r="C800" s="33"/>
      <c r="D800" s="102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3.5" customHeight="1">
      <c r="A801" s="1"/>
      <c r="B801" s="1"/>
      <c r="C801" s="33"/>
      <c r="D801" s="102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3.5" customHeight="1">
      <c r="A802" s="1"/>
      <c r="B802" s="1"/>
      <c r="C802" s="33"/>
      <c r="D802" s="102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3.5" customHeight="1">
      <c r="A803" s="1"/>
      <c r="B803" s="1"/>
      <c r="C803" s="33"/>
      <c r="D803" s="102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3.5" customHeight="1">
      <c r="A804" s="1"/>
      <c r="B804" s="1"/>
      <c r="C804" s="33"/>
      <c r="D804" s="102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3.5" customHeight="1">
      <c r="A805" s="1"/>
      <c r="B805" s="1"/>
      <c r="C805" s="33"/>
      <c r="D805" s="102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3.5" customHeight="1">
      <c r="A806" s="1"/>
      <c r="B806" s="1"/>
      <c r="C806" s="33"/>
      <c r="D806" s="102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3.5" customHeight="1">
      <c r="A807" s="1"/>
      <c r="B807" s="1"/>
      <c r="C807" s="33"/>
      <c r="D807" s="102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3.5" customHeight="1">
      <c r="A808" s="1"/>
      <c r="B808" s="1"/>
      <c r="C808" s="33"/>
      <c r="D808" s="102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3.5" customHeight="1">
      <c r="A809" s="1"/>
      <c r="B809" s="1"/>
      <c r="C809" s="33"/>
      <c r="D809" s="102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3.5" customHeight="1">
      <c r="A810" s="1"/>
      <c r="B810" s="1"/>
      <c r="C810" s="33"/>
      <c r="D810" s="102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3.5" customHeight="1">
      <c r="A811" s="1"/>
      <c r="B811" s="1"/>
      <c r="C811" s="33"/>
      <c r="D811" s="102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3.5" customHeight="1">
      <c r="A812" s="1"/>
      <c r="B812" s="1"/>
      <c r="C812" s="33"/>
      <c r="D812" s="102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3.5" customHeight="1">
      <c r="A813" s="1"/>
      <c r="B813" s="1"/>
      <c r="C813" s="33"/>
      <c r="D813" s="102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3.5" customHeight="1">
      <c r="A814" s="1"/>
      <c r="B814" s="1"/>
      <c r="C814" s="33"/>
      <c r="D814" s="102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3.5" customHeight="1">
      <c r="A815" s="1"/>
      <c r="B815" s="1"/>
      <c r="C815" s="33"/>
      <c r="D815" s="102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3.5" customHeight="1">
      <c r="A816" s="1"/>
      <c r="B816" s="1"/>
      <c r="C816" s="33"/>
      <c r="D816" s="102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3.5" customHeight="1">
      <c r="A817" s="1"/>
      <c r="B817" s="1"/>
      <c r="C817" s="33"/>
      <c r="D817" s="102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3.5" customHeight="1">
      <c r="A818" s="1"/>
      <c r="B818" s="1"/>
      <c r="C818" s="33"/>
      <c r="D818" s="102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3.5" customHeight="1">
      <c r="A819" s="1"/>
      <c r="B819" s="1"/>
      <c r="C819" s="33"/>
      <c r="D819" s="102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3.5" customHeight="1">
      <c r="A820" s="1"/>
      <c r="B820" s="1"/>
      <c r="C820" s="33"/>
      <c r="D820" s="102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3.5" customHeight="1">
      <c r="A821" s="1"/>
      <c r="B821" s="1"/>
      <c r="C821" s="33"/>
      <c r="D821" s="102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3.5" customHeight="1">
      <c r="A822" s="1"/>
      <c r="B822" s="1"/>
      <c r="C822" s="33"/>
      <c r="D822" s="102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3.5" customHeight="1">
      <c r="A823" s="1"/>
      <c r="B823" s="1"/>
      <c r="C823" s="33"/>
      <c r="D823" s="102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3.5" customHeight="1">
      <c r="A824" s="1"/>
      <c r="B824" s="1"/>
      <c r="C824" s="33"/>
      <c r="D824" s="102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3.5" customHeight="1">
      <c r="A825" s="1"/>
      <c r="B825" s="1"/>
      <c r="C825" s="33"/>
      <c r="D825" s="102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3.5" customHeight="1">
      <c r="A826" s="1"/>
      <c r="B826" s="1"/>
      <c r="C826" s="33"/>
      <c r="D826" s="102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3.5" customHeight="1">
      <c r="A827" s="1"/>
      <c r="B827" s="1"/>
      <c r="C827" s="33"/>
      <c r="D827" s="102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3.5" customHeight="1">
      <c r="A828" s="1"/>
      <c r="B828" s="1"/>
      <c r="C828" s="33"/>
      <c r="D828" s="102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3.5" customHeight="1">
      <c r="A829" s="1"/>
      <c r="B829" s="1"/>
      <c r="C829" s="33"/>
      <c r="D829" s="102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3.5" customHeight="1">
      <c r="A830" s="1"/>
      <c r="B830" s="1"/>
      <c r="C830" s="33"/>
      <c r="D830" s="102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3.5" customHeight="1">
      <c r="A831" s="1"/>
      <c r="B831" s="1"/>
      <c r="C831" s="33"/>
      <c r="D831" s="102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3.5" customHeight="1">
      <c r="A832" s="1"/>
      <c r="B832" s="1"/>
      <c r="C832" s="33"/>
      <c r="D832" s="102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3.5" customHeight="1">
      <c r="A833" s="1"/>
      <c r="B833" s="1"/>
      <c r="C833" s="33"/>
      <c r="D833" s="102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3.5" customHeight="1">
      <c r="A834" s="1"/>
      <c r="B834" s="1"/>
      <c r="C834" s="33"/>
      <c r="D834" s="102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3.5" customHeight="1">
      <c r="A835" s="1"/>
      <c r="B835" s="1"/>
      <c r="C835" s="33"/>
      <c r="D835" s="102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3.5" customHeight="1">
      <c r="A836" s="1"/>
      <c r="B836" s="1"/>
      <c r="C836" s="33"/>
      <c r="D836" s="102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3.5" customHeight="1">
      <c r="A837" s="1"/>
      <c r="B837" s="1"/>
      <c r="C837" s="33"/>
      <c r="D837" s="102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3.5" customHeight="1">
      <c r="A838" s="1"/>
      <c r="B838" s="1"/>
      <c r="C838" s="33"/>
      <c r="D838" s="102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3.5" customHeight="1">
      <c r="A839" s="1"/>
      <c r="B839" s="1"/>
      <c r="C839" s="33"/>
      <c r="D839" s="102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3.5" customHeight="1">
      <c r="A840" s="1"/>
      <c r="B840" s="1"/>
      <c r="C840" s="33"/>
      <c r="D840" s="102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3.5" customHeight="1">
      <c r="A841" s="1"/>
      <c r="B841" s="1"/>
      <c r="C841" s="33"/>
      <c r="D841" s="102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3.5" customHeight="1">
      <c r="A842" s="1"/>
      <c r="B842" s="1"/>
      <c r="C842" s="33"/>
      <c r="D842" s="102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3.5" customHeight="1">
      <c r="A843" s="1"/>
      <c r="B843" s="1"/>
      <c r="C843" s="33"/>
      <c r="D843" s="102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3.5" customHeight="1">
      <c r="A844" s="1"/>
      <c r="B844" s="1"/>
      <c r="C844" s="33"/>
      <c r="D844" s="102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3.5" customHeight="1">
      <c r="A845" s="1"/>
      <c r="B845" s="1"/>
      <c r="C845" s="33"/>
      <c r="D845" s="102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3.5" customHeight="1">
      <c r="A846" s="1"/>
      <c r="B846" s="1"/>
      <c r="C846" s="33"/>
      <c r="D846" s="102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3.5" customHeight="1">
      <c r="A847" s="1"/>
      <c r="B847" s="1"/>
      <c r="C847" s="33"/>
      <c r="D847" s="102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3.5" customHeight="1">
      <c r="A848" s="1"/>
      <c r="B848" s="1"/>
      <c r="C848" s="33"/>
      <c r="D848" s="102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3.5" customHeight="1">
      <c r="A849" s="1"/>
      <c r="B849" s="1"/>
      <c r="C849" s="33"/>
      <c r="D849" s="102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3.5" customHeight="1">
      <c r="A850" s="1"/>
      <c r="B850" s="1"/>
      <c r="C850" s="33"/>
      <c r="D850" s="102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3.5" customHeight="1">
      <c r="A851" s="1"/>
      <c r="B851" s="1"/>
      <c r="C851" s="33"/>
      <c r="D851" s="102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3.5" customHeight="1">
      <c r="A852" s="1"/>
      <c r="B852" s="1"/>
      <c r="C852" s="33"/>
      <c r="D852" s="102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3.5" customHeight="1">
      <c r="A853" s="1"/>
      <c r="B853" s="1"/>
      <c r="C853" s="33"/>
      <c r="D853" s="102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3.5" customHeight="1">
      <c r="A854" s="1"/>
      <c r="B854" s="1"/>
      <c r="C854" s="33"/>
      <c r="D854" s="102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3.5" customHeight="1">
      <c r="A855" s="1"/>
      <c r="B855" s="1"/>
      <c r="C855" s="33"/>
      <c r="D855" s="102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3.5" customHeight="1">
      <c r="A856" s="1"/>
      <c r="B856" s="1"/>
      <c r="C856" s="33"/>
      <c r="D856" s="102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3.5" customHeight="1">
      <c r="A857" s="1"/>
      <c r="B857" s="1"/>
      <c r="C857" s="33"/>
      <c r="D857" s="102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3.5" customHeight="1">
      <c r="A858" s="1"/>
      <c r="B858" s="1"/>
      <c r="C858" s="33"/>
      <c r="D858" s="102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3.5" customHeight="1">
      <c r="A859" s="1"/>
      <c r="B859" s="1"/>
      <c r="C859" s="33"/>
      <c r="D859" s="102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3.5" customHeight="1">
      <c r="A860" s="1"/>
      <c r="B860" s="1"/>
      <c r="C860" s="33"/>
      <c r="D860" s="102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3.5" customHeight="1">
      <c r="A861" s="1"/>
      <c r="B861" s="1"/>
      <c r="C861" s="33"/>
      <c r="D861" s="102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3.5" customHeight="1">
      <c r="A862" s="1"/>
      <c r="B862" s="1"/>
      <c r="C862" s="33"/>
      <c r="D862" s="102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3.5" customHeight="1">
      <c r="A863" s="1"/>
      <c r="B863" s="1"/>
      <c r="C863" s="33"/>
      <c r="D863" s="102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3.5" customHeight="1">
      <c r="A864" s="1"/>
      <c r="B864" s="1"/>
      <c r="C864" s="33"/>
      <c r="D864" s="102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3.5" customHeight="1">
      <c r="A865" s="1"/>
      <c r="B865" s="1"/>
      <c r="C865" s="33"/>
      <c r="D865" s="102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3.5" customHeight="1">
      <c r="A866" s="1"/>
      <c r="B866" s="1"/>
      <c r="C866" s="33"/>
      <c r="D866" s="102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3.5" customHeight="1">
      <c r="A867" s="1"/>
      <c r="B867" s="1"/>
      <c r="C867" s="33"/>
      <c r="D867" s="102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3.5" customHeight="1">
      <c r="A868" s="1"/>
      <c r="B868" s="1"/>
      <c r="C868" s="33"/>
      <c r="D868" s="102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3.5" customHeight="1">
      <c r="A869" s="1"/>
      <c r="B869" s="1"/>
      <c r="C869" s="33"/>
      <c r="D869" s="102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3.5" customHeight="1">
      <c r="A870" s="1"/>
      <c r="B870" s="1"/>
      <c r="C870" s="33"/>
      <c r="D870" s="102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3.5" customHeight="1">
      <c r="A871" s="1"/>
      <c r="B871" s="1"/>
      <c r="C871" s="33"/>
      <c r="D871" s="102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3.5" customHeight="1">
      <c r="A872" s="1"/>
      <c r="B872" s="1"/>
      <c r="C872" s="33"/>
      <c r="D872" s="102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3.5" customHeight="1">
      <c r="A873" s="1"/>
      <c r="B873" s="1"/>
      <c r="C873" s="33"/>
      <c r="D873" s="102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3.5" customHeight="1">
      <c r="A874" s="1"/>
      <c r="B874" s="1"/>
      <c r="C874" s="33"/>
      <c r="D874" s="102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3.5" customHeight="1">
      <c r="A875" s="1"/>
      <c r="B875" s="1"/>
      <c r="C875" s="33"/>
      <c r="D875" s="102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3.5" customHeight="1">
      <c r="A876" s="1"/>
      <c r="B876" s="1"/>
      <c r="C876" s="33"/>
      <c r="D876" s="102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3.5" customHeight="1">
      <c r="A877" s="1"/>
      <c r="B877" s="1"/>
      <c r="C877" s="33"/>
      <c r="D877" s="102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3.5" customHeight="1">
      <c r="A878" s="1"/>
      <c r="B878" s="1"/>
      <c r="C878" s="33"/>
      <c r="D878" s="102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3.5" customHeight="1">
      <c r="A879" s="1"/>
      <c r="B879" s="1"/>
      <c r="C879" s="33"/>
      <c r="D879" s="102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3.5" customHeight="1">
      <c r="A880" s="1"/>
      <c r="B880" s="1"/>
      <c r="C880" s="33"/>
      <c r="D880" s="102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3.5" customHeight="1">
      <c r="A881" s="1"/>
      <c r="B881" s="1"/>
      <c r="C881" s="33"/>
      <c r="D881" s="102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3.5" customHeight="1">
      <c r="A882" s="1"/>
      <c r="B882" s="1"/>
      <c r="C882" s="33"/>
      <c r="D882" s="102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3.5" customHeight="1">
      <c r="A883" s="1"/>
      <c r="B883" s="1"/>
      <c r="C883" s="33"/>
      <c r="D883" s="102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3.5" customHeight="1">
      <c r="A884" s="1"/>
      <c r="B884" s="1"/>
      <c r="C884" s="33"/>
      <c r="D884" s="102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3.5" customHeight="1">
      <c r="A885" s="1"/>
      <c r="B885" s="1"/>
      <c r="C885" s="33"/>
      <c r="D885" s="102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3.5" customHeight="1">
      <c r="A886" s="1"/>
      <c r="B886" s="1"/>
      <c r="C886" s="33"/>
      <c r="D886" s="102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3.5" customHeight="1">
      <c r="A887" s="1"/>
      <c r="B887" s="1"/>
      <c r="C887" s="33"/>
      <c r="D887" s="102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3.5" customHeight="1">
      <c r="A888" s="1"/>
      <c r="B888" s="1"/>
      <c r="C888" s="33"/>
      <c r="D888" s="102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3.5" customHeight="1">
      <c r="A889" s="1"/>
      <c r="B889" s="1"/>
      <c r="C889" s="33"/>
      <c r="D889" s="102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3.5" customHeight="1">
      <c r="A890" s="1"/>
      <c r="B890" s="1"/>
      <c r="C890" s="33"/>
      <c r="D890" s="102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3.5" customHeight="1">
      <c r="A891" s="1"/>
      <c r="B891" s="1"/>
      <c r="C891" s="33"/>
      <c r="D891" s="102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3.5" customHeight="1">
      <c r="A892" s="1"/>
      <c r="B892" s="1"/>
      <c r="C892" s="33"/>
      <c r="D892" s="102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3.5" customHeight="1">
      <c r="A893" s="1"/>
      <c r="B893" s="1"/>
      <c r="C893" s="33"/>
      <c r="D893" s="102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3.5" customHeight="1">
      <c r="A894" s="1"/>
      <c r="B894" s="1"/>
      <c r="C894" s="33"/>
      <c r="D894" s="102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3.5" customHeight="1">
      <c r="A895" s="1"/>
      <c r="B895" s="1"/>
      <c r="C895" s="33"/>
      <c r="D895" s="102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3.5" customHeight="1">
      <c r="A896" s="1"/>
      <c r="B896" s="1"/>
      <c r="C896" s="33"/>
      <c r="D896" s="102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3.5" customHeight="1">
      <c r="A897" s="1"/>
      <c r="B897" s="1"/>
      <c r="C897" s="33"/>
      <c r="D897" s="102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3.5" customHeight="1">
      <c r="A898" s="1"/>
      <c r="B898" s="1"/>
      <c r="C898" s="33"/>
      <c r="D898" s="102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3.5" customHeight="1">
      <c r="A899" s="1"/>
      <c r="B899" s="1"/>
      <c r="C899" s="33"/>
      <c r="D899" s="102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3.5" customHeight="1">
      <c r="A900" s="1"/>
      <c r="B900" s="1"/>
      <c r="C900" s="33"/>
      <c r="D900" s="102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3.5" customHeight="1">
      <c r="A901" s="1"/>
      <c r="B901" s="1"/>
      <c r="C901" s="33"/>
      <c r="D901" s="102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3.5" customHeight="1">
      <c r="A902" s="1"/>
      <c r="B902" s="1"/>
      <c r="C902" s="33"/>
      <c r="D902" s="102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3.5" customHeight="1">
      <c r="A903" s="1"/>
      <c r="B903" s="1"/>
      <c r="C903" s="33"/>
      <c r="D903" s="102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3.5" customHeight="1">
      <c r="A904" s="1"/>
      <c r="B904" s="1"/>
      <c r="C904" s="33"/>
      <c r="D904" s="102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3.5" customHeight="1">
      <c r="A905" s="1"/>
      <c r="B905" s="1"/>
      <c r="C905" s="33"/>
      <c r="D905" s="102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3.5" customHeight="1">
      <c r="A906" s="1"/>
      <c r="B906" s="1"/>
      <c r="C906" s="33"/>
      <c r="D906" s="102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3.5" customHeight="1">
      <c r="A907" s="1"/>
      <c r="B907" s="1"/>
      <c r="C907" s="33"/>
      <c r="D907" s="102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3.5" customHeight="1">
      <c r="A908" s="1"/>
      <c r="B908" s="1"/>
      <c r="C908" s="33"/>
      <c r="D908" s="102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3.5" customHeight="1">
      <c r="A909" s="1"/>
      <c r="B909" s="1"/>
      <c r="C909" s="33"/>
      <c r="D909" s="102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3.5" customHeight="1">
      <c r="A910" s="1"/>
      <c r="B910" s="1"/>
      <c r="C910" s="33"/>
      <c r="D910" s="102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3.5" customHeight="1">
      <c r="A911" s="1"/>
      <c r="B911" s="1"/>
      <c r="C911" s="33"/>
      <c r="D911" s="102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3.5" customHeight="1">
      <c r="A912" s="1"/>
      <c r="B912" s="1"/>
      <c r="C912" s="33"/>
      <c r="D912" s="102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3.5" customHeight="1">
      <c r="A913" s="1"/>
      <c r="B913" s="1"/>
      <c r="C913" s="33"/>
      <c r="D913" s="102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3.5" customHeight="1">
      <c r="A914" s="1"/>
      <c r="B914" s="1"/>
      <c r="C914" s="33"/>
      <c r="D914" s="102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3.5" customHeight="1">
      <c r="A915" s="1"/>
      <c r="B915" s="1"/>
      <c r="C915" s="33"/>
      <c r="D915" s="102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3.5" customHeight="1">
      <c r="A916" s="1"/>
      <c r="B916" s="1"/>
      <c r="C916" s="33"/>
      <c r="D916" s="102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3.5" customHeight="1">
      <c r="A917" s="1"/>
      <c r="B917" s="1"/>
      <c r="C917" s="33"/>
      <c r="D917" s="102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3.5" customHeight="1">
      <c r="A918" s="1"/>
      <c r="B918" s="1"/>
      <c r="C918" s="33"/>
      <c r="D918" s="102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3.5" customHeight="1">
      <c r="A919" s="1"/>
      <c r="B919" s="1"/>
      <c r="C919" s="33"/>
      <c r="D919" s="102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3.5" customHeight="1">
      <c r="A920" s="1"/>
      <c r="B920" s="1"/>
      <c r="C920" s="33"/>
      <c r="D920" s="102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3.5" customHeight="1">
      <c r="A921" s="1"/>
      <c r="B921" s="1"/>
      <c r="C921" s="33"/>
      <c r="D921" s="102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3.5" customHeight="1">
      <c r="A922" s="1"/>
      <c r="B922" s="1"/>
      <c r="C922" s="33"/>
      <c r="D922" s="102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3.5" customHeight="1">
      <c r="A923" s="1"/>
      <c r="B923" s="1"/>
      <c r="C923" s="33"/>
      <c r="D923" s="102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3.5" customHeight="1">
      <c r="A924" s="1"/>
      <c r="B924" s="1"/>
      <c r="C924" s="33"/>
      <c r="D924" s="102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3.5" customHeight="1">
      <c r="A925" s="1"/>
      <c r="B925" s="1"/>
      <c r="C925" s="33"/>
      <c r="D925" s="102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3.5" customHeight="1">
      <c r="A926" s="1"/>
      <c r="B926" s="1"/>
      <c r="C926" s="33"/>
      <c r="D926" s="102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3.5" customHeight="1">
      <c r="A927" s="1"/>
      <c r="B927" s="1"/>
      <c r="C927" s="33"/>
      <c r="D927" s="102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3.5" customHeight="1">
      <c r="A928" s="1"/>
      <c r="B928" s="1"/>
      <c r="C928" s="33"/>
      <c r="D928" s="102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3.5" customHeight="1">
      <c r="A929" s="1"/>
      <c r="B929" s="1"/>
      <c r="C929" s="33"/>
      <c r="D929" s="102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3.5" customHeight="1">
      <c r="A930" s="1"/>
      <c r="B930" s="1"/>
      <c r="C930" s="33"/>
      <c r="D930" s="102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3.5" customHeight="1">
      <c r="A931" s="1"/>
      <c r="B931" s="1"/>
      <c r="C931" s="33"/>
      <c r="D931" s="102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3.5" customHeight="1">
      <c r="A932" s="1"/>
      <c r="B932" s="1"/>
      <c r="C932" s="33"/>
      <c r="D932" s="102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3.5" customHeight="1">
      <c r="A933" s="1"/>
      <c r="B933" s="1"/>
      <c r="C933" s="33"/>
      <c r="D933" s="102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3.5" customHeight="1">
      <c r="A934" s="1"/>
      <c r="B934" s="1"/>
      <c r="C934" s="33"/>
      <c r="D934" s="102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3.5" customHeight="1">
      <c r="A935" s="1"/>
      <c r="B935" s="1"/>
      <c r="C935" s="33"/>
      <c r="D935" s="102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3.5" customHeight="1">
      <c r="A936" s="1"/>
      <c r="B936" s="1"/>
      <c r="C936" s="33"/>
      <c r="D936" s="102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3.5" customHeight="1">
      <c r="A937" s="1"/>
      <c r="B937" s="1"/>
      <c r="C937" s="33"/>
      <c r="D937" s="102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3.5" customHeight="1">
      <c r="A938" s="1"/>
      <c r="B938" s="1"/>
      <c r="C938" s="33"/>
      <c r="D938" s="102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3.5" customHeight="1">
      <c r="A939" s="1"/>
      <c r="B939" s="1"/>
      <c r="C939" s="33"/>
      <c r="D939" s="102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3.5" customHeight="1">
      <c r="A940" s="1"/>
      <c r="B940" s="1"/>
      <c r="C940" s="33"/>
      <c r="D940" s="102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3.5" customHeight="1">
      <c r="A941" s="1"/>
      <c r="B941" s="1"/>
      <c r="C941" s="33"/>
      <c r="D941" s="102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3.5" customHeight="1">
      <c r="A942" s="1"/>
      <c r="B942" s="1"/>
      <c r="C942" s="33"/>
      <c r="D942" s="102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3.5" customHeight="1">
      <c r="A943" s="1"/>
      <c r="B943" s="1"/>
      <c r="C943" s="33"/>
      <c r="D943" s="102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3.5" customHeight="1">
      <c r="A944" s="1"/>
      <c r="B944" s="1"/>
      <c r="C944" s="33"/>
      <c r="D944" s="102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3.5" customHeight="1">
      <c r="A945" s="1"/>
      <c r="B945" s="1"/>
      <c r="C945" s="33"/>
      <c r="D945" s="102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3.5" customHeight="1">
      <c r="A946" s="1"/>
      <c r="B946" s="1"/>
      <c r="C946" s="33"/>
      <c r="D946" s="102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3.5" customHeight="1">
      <c r="A947" s="1"/>
      <c r="B947" s="1"/>
      <c r="C947" s="33"/>
      <c r="D947" s="102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3.5" customHeight="1">
      <c r="A948" s="1"/>
      <c r="B948" s="1"/>
      <c r="C948" s="33"/>
      <c r="D948" s="102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3.5" customHeight="1">
      <c r="A949" s="1"/>
      <c r="B949" s="1"/>
      <c r="C949" s="33"/>
      <c r="D949" s="102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3.5" customHeight="1">
      <c r="A950" s="1"/>
      <c r="B950" s="1"/>
      <c r="C950" s="33"/>
      <c r="D950" s="102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3.5" customHeight="1">
      <c r="A951" s="1"/>
      <c r="B951" s="1"/>
      <c r="C951" s="33"/>
      <c r="D951" s="102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3.5" customHeight="1">
      <c r="A952" s="1"/>
      <c r="B952" s="1"/>
      <c r="C952" s="33"/>
      <c r="D952" s="102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3.5" customHeight="1">
      <c r="A953" s="1"/>
      <c r="B953" s="1"/>
      <c r="C953" s="33"/>
      <c r="D953" s="102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3.5" customHeight="1">
      <c r="A954" s="1"/>
      <c r="B954" s="1"/>
      <c r="C954" s="33"/>
      <c r="D954" s="102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3.5" customHeight="1">
      <c r="A955" s="1"/>
      <c r="B955" s="1"/>
      <c r="C955" s="33"/>
      <c r="D955" s="102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3.5" customHeight="1">
      <c r="A956" s="1"/>
      <c r="B956" s="1"/>
      <c r="C956" s="33"/>
      <c r="D956" s="102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3.5" customHeight="1">
      <c r="A957" s="1"/>
      <c r="B957" s="1"/>
      <c r="C957" s="33"/>
      <c r="D957" s="102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3.5" customHeight="1">
      <c r="A958" s="1"/>
      <c r="B958" s="1"/>
      <c r="C958" s="33"/>
      <c r="D958" s="102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3.5" customHeight="1">
      <c r="A959" s="1"/>
      <c r="B959" s="1"/>
      <c r="C959" s="33"/>
      <c r="D959" s="102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3.5" customHeight="1">
      <c r="A960" s="1"/>
      <c r="B960" s="1"/>
      <c r="C960" s="33"/>
      <c r="D960" s="102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3.5" customHeight="1">
      <c r="A961" s="1"/>
      <c r="B961" s="1"/>
      <c r="C961" s="33"/>
      <c r="D961" s="102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3.5" customHeight="1">
      <c r="A962" s="1"/>
      <c r="B962" s="1"/>
      <c r="C962" s="33"/>
      <c r="D962" s="102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3.5" customHeight="1">
      <c r="A963" s="1"/>
      <c r="B963" s="1"/>
      <c r="C963" s="33"/>
      <c r="D963" s="102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3.5" customHeight="1">
      <c r="A964" s="1"/>
      <c r="B964" s="1"/>
      <c r="C964" s="33"/>
      <c r="D964" s="102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3.5" customHeight="1">
      <c r="A965" s="1"/>
      <c r="B965" s="1"/>
      <c r="C965" s="33"/>
      <c r="D965" s="102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3.5" customHeight="1">
      <c r="A966" s="1"/>
      <c r="B966" s="1"/>
      <c r="C966" s="33"/>
      <c r="D966" s="102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3.5" customHeight="1">
      <c r="A967" s="1"/>
      <c r="B967" s="1"/>
      <c r="C967" s="33"/>
      <c r="D967" s="102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3.5" customHeight="1">
      <c r="A968" s="1"/>
      <c r="B968" s="1"/>
      <c r="C968" s="33"/>
      <c r="D968" s="102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3.5" customHeight="1">
      <c r="A969" s="1"/>
      <c r="B969" s="1"/>
      <c r="C969" s="33"/>
      <c r="D969" s="102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3.5" customHeight="1">
      <c r="A970" s="1"/>
      <c r="B970" s="1"/>
      <c r="C970" s="33"/>
      <c r="D970" s="102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3.5" customHeight="1">
      <c r="A971" s="1"/>
      <c r="B971" s="1"/>
      <c r="C971" s="33"/>
      <c r="D971" s="102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3.5" customHeight="1">
      <c r="A972" s="1"/>
      <c r="B972" s="1"/>
      <c r="C972" s="33"/>
      <c r="D972" s="102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3.5" customHeight="1">
      <c r="A973" s="1"/>
      <c r="B973" s="1"/>
      <c r="C973" s="33"/>
      <c r="D973" s="102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3.5" customHeight="1">
      <c r="A974" s="1"/>
      <c r="B974" s="1"/>
      <c r="C974" s="33"/>
      <c r="D974" s="102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3.5" customHeight="1">
      <c r="A975" s="1"/>
      <c r="B975" s="1"/>
      <c r="C975" s="33"/>
      <c r="D975" s="102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3.5" customHeight="1">
      <c r="A976" s="1"/>
      <c r="B976" s="1"/>
      <c r="C976" s="33"/>
      <c r="D976" s="102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3.5" customHeight="1">
      <c r="A977" s="1"/>
      <c r="B977" s="1"/>
      <c r="C977" s="33"/>
      <c r="D977" s="102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3.5" customHeight="1">
      <c r="A978" s="1"/>
      <c r="B978" s="1"/>
      <c r="C978" s="33"/>
      <c r="D978" s="102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3.5" customHeight="1">
      <c r="A979" s="1"/>
      <c r="B979" s="1"/>
      <c r="C979" s="33"/>
      <c r="D979" s="102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3.5" customHeight="1">
      <c r="A980" s="1"/>
      <c r="B980" s="1"/>
      <c r="C980" s="33"/>
      <c r="D980" s="102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3.5" customHeight="1">
      <c r="A981" s="1"/>
      <c r="B981" s="1"/>
      <c r="C981" s="33"/>
      <c r="D981" s="102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3.5" customHeight="1">
      <c r="A982" s="1"/>
      <c r="B982" s="1"/>
      <c r="C982" s="33"/>
      <c r="D982" s="102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3.5" customHeight="1">
      <c r="A983" s="1"/>
      <c r="B983" s="1"/>
      <c r="C983" s="33"/>
      <c r="D983" s="102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3.5" customHeight="1">
      <c r="A984" s="1"/>
      <c r="B984" s="1"/>
      <c r="C984" s="33"/>
      <c r="D984" s="102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3.5" customHeight="1">
      <c r="A985" s="1"/>
      <c r="B985" s="1"/>
      <c r="C985" s="33"/>
      <c r="D985" s="102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3.5" customHeight="1">
      <c r="A986" s="1"/>
      <c r="B986" s="1"/>
      <c r="C986" s="33"/>
      <c r="D986" s="102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3.5" customHeight="1">
      <c r="A987" s="1"/>
      <c r="B987" s="1"/>
      <c r="C987" s="33"/>
      <c r="D987" s="102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3.5" customHeight="1">
      <c r="A988" s="1"/>
      <c r="B988" s="1"/>
      <c r="C988" s="33"/>
      <c r="D988" s="102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3.5" customHeight="1">
      <c r="A989" s="1"/>
      <c r="B989" s="1"/>
      <c r="C989" s="33"/>
      <c r="D989" s="102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3.5" customHeight="1">
      <c r="A990" s="1"/>
      <c r="B990" s="1"/>
      <c r="C990" s="33"/>
      <c r="D990" s="102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3.5" customHeight="1">
      <c r="A991" s="1"/>
      <c r="B991" s="1"/>
      <c r="C991" s="33"/>
      <c r="D991" s="102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3.5" customHeight="1">
      <c r="A992" s="1"/>
      <c r="B992" s="1"/>
      <c r="C992" s="33"/>
      <c r="D992" s="102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3.5" customHeight="1">
      <c r="A993" s="1"/>
      <c r="B993" s="1"/>
      <c r="C993" s="33"/>
      <c r="D993" s="102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3.5" customHeight="1">
      <c r="A994" s="1"/>
      <c r="B994" s="1"/>
      <c r="C994" s="33"/>
      <c r="D994" s="102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3.5" customHeight="1">
      <c r="A995" s="1"/>
      <c r="B995" s="1"/>
      <c r="C995" s="33"/>
      <c r="D995" s="102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3.5" customHeight="1">
      <c r="A996" s="1"/>
      <c r="B996" s="1"/>
      <c r="C996" s="33"/>
      <c r="D996" s="102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3.5" customHeight="1">
      <c r="A997" s="1"/>
      <c r="B997" s="1"/>
      <c r="C997" s="33"/>
      <c r="D997" s="102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3.5" customHeight="1">
      <c r="A998" s="1"/>
      <c r="B998" s="1"/>
      <c r="C998" s="33"/>
      <c r="D998" s="102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3.5" customHeight="1">
      <c r="A999" s="1"/>
      <c r="B999" s="1"/>
      <c r="C999" s="33"/>
      <c r="D999" s="102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3.5" customHeight="1">
      <c r="A1000" s="1"/>
      <c r="B1000" s="1"/>
      <c r="C1000" s="33"/>
      <c r="D1000" s="102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ht="13.5" customHeight="1">
      <c r="A1001" s="1"/>
      <c r="B1001" s="1"/>
      <c r="C1001" s="33"/>
      <c r="D1001" s="102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ht="13.5" customHeight="1">
      <c r="A1002" s="1"/>
      <c r="B1002" s="1"/>
      <c r="C1002" s="33"/>
      <c r="D1002" s="102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ht="13.5" customHeight="1">
      <c r="A1003" s="1"/>
      <c r="B1003" s="1"/>
      <c r="C1003" s="33"/>
      <c r="D1003" s="102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ht="13.5" customHeight="1">
      <c r="A1004" s="1"/>
      <c r="B1004" s="1"/>
      <c r="C1004" s="33"/>
      <c r="D1004" s="102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ht="13.5" customHeight="1">
      <c r="A1005" s="1"/>
      <c r="B1005" s="1"/>
      <c r="C1005" s="33"/>
      <c r="D1005" s="102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ht="13.5" customHeight="1">
      <c r="A1006" s="1"/>
      <c r="B1006" s="1"/>
      <c r="C1006" s="33"/>
      <c r="D1006" s="102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ht="13.5" customHeight="1">
      <c r="A1007" s="1"/>
      <c r="B1007" s="1"/>
      <c r="C1007" s="33"/>
      <c r="D1007" s="102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ht="13.5" customHeight="1">
      <c r="A1008" s="1"/>
      <c r="B1008" s="1"/>
      <c r="C1008" s="33"/>
      <c r="D1008" s="102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ht="13.5" customHeight="1">
      <c r="A1009" s="1"/>
      <c r="B1009" s="1"/>
      <c r="C1009" s="33"/>
      <c r="D1009" s="102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ht="13.5" customHeight="1">
      <c r="A1010" s="1"/>
      <c r="B1010" s="1"/>
      <c r="C1010" s="33"/>
      <c r="D1010" s="102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ht="13.5" customHeight="1">
      <c r="A1011" s="1"/>
      <c r="B1011" s="1"/>
      <c r="C1011" s="33"/>
      <c r="D1011" s="102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ht="13.5" customHeight="1">
      <c r="A1012" s="1"/>
      <c r="B1012" s="1"/>
      <c r="C1012" s="33"/>
      <c r="D1012" s="102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ht="13.5" customHeight="1">
      <c r="A1013" s="1"/>
      <c r="B1013" s="1"/>
      <c r="C1013" s="33"/>
      <c r="D1013" s="102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ht="13.5" customHeight="1">
      <c r="A1014" s="1"/>
      <c r="B1014" s="1"/>
      <c r="C1014" s="33"/>
      <c r="D1014" s="102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ht="13.5" customHeight="1">
      <c r="A1015" s="1"/>
      <c r="B1015" s="1"/>
      <c r="C1015" s="33"/>
      <c r="D1015" s="102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ht="13.5" customHeight="1">
      <c r="A1016" s="1"/>
      <c r="B1016" s="1"/>
      <c r="C1016" s="33"/>
      <c r="D1016" s="102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ht="13.5" customHeight="1">
      <c r="A1017" s="1"/>
      <c r="B1017" s="1"/>
      <c r="C1017" s="33"/>
      <c r="D1017" s="102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ht="13.5" customHeight="1">
      <c r="A1018" s="1"/>
      <c r="B1018" s="1"/>
      <c r="C1018" s="33"/>
      <c r="D1018" s="102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ht="13.5" customHeight="1">
      <c r="A1019" s="1"/>
      <c r="B1019" s="1"/>
      <c r="C1019" s="33"/>
      <c r="D1019" s="102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ht="13.5" customHeight="1">
      <c r="A1020" s="1"/>
      <c r="B1020" s="1"/>
      <c r="C1020" s="33"/>
      <c r="D1020" s="102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</sheetData>
  <mergeCells count="29">
    <mergeCell ref="B1:C1"/>
    <mergeCell ref="E1:J1"/>
    <mergeCell ref="B2:C2"/>
    <mergeCell ref="F2:I2"/>
    <mergeCell ref="B3:C3"/>
    <mergeCell ref="F3:I3"/>
    <mergeCell ref="F4:I4"/>
    <mergeCell ref="G13:H13"/>
    <mergeCell ref="I13:J13"/>
    <mergeCell ref="L19:L57"/>
    <mergeCell ref="M19:M57"/>
    <mergeCell ref="B14:D14"/>
    <mergeCell ref="B15:D15"/>
    <mergeCell ref="B16:D16"/>
    <mergeCell ref="E16:K16"/>
    <mergeCell ref="B17:D17"/>
    <mergeCell ref="E17:H17"/>
    <mergeCell ref="I17:J17"/>
    <mergeCell ref="A53:B53"/>
    <mergeCell ref="A54:B54"/>
    <mergeCell ref="B177:C177"/>
    <mergeCell ref="B178:C178"/>
    <mergeCell ref="B4:C4"/>
    <mergeCell ref="B5:C5"/>
    <mergeCell ref="B6:C6"/>
    <mergeCell ref="B8:D8"/>
    <mergeCell ref="B9:C9"/>
    <mergeCell ref="B10:C10"/>
    <mergeCell ref="B11:C11"/>
  </mergeCells>
  <printOptions/>
  <pageMargins bottom="0.75" footer="0.0" header="0.0" left="0.7" right="0.7" top="0.75"/>
  <pageSetup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8.0"/>
    <col customWidth="1" min="5" max="5" width="9.57"/>
    <col customWidth="1" min="6" max="26" width="8.0"/>
  </cols>
  <sheetData>
    <row r="2">
      <c r="D2" s="103" t="s">
        <v>112</v>
      </c>
    </row>
    <row r="3" ht="15.75" customHeight="1"/>
    <row r="4" ht="48.0" customHeight="1">
      <c r="D4" s="104" t="s">
        <v>113</v>
      </c>
      <c r="E4" s="105" t="s">
        <v>114</v>
      </c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7"/>
      <c r="Q4" s="105" t="s">
        <v>115</v>
      </c>
      <c r="R4" s="106"/>
      <c r="S4" s="107"/>
    </row>
    <row r="5" ht="142.5" customHeight="1">
      <c r="D5" s="108"/>
      <c r="E5" s="109" t="s">
        <v>116</v>
      </c>
      <c r="F5" s="110" t="s">
        <v>117</v>
      </c>
      <c r="G5" s="111" t="s">
        <v>118</v>
      </c>
      <c r="H5" s="112" t="s">
        <v>119</v>
      </c>
      <c r="I5" s="113" t="s">
        <v>120</v>
      </c>
      <c r="J5" s="114" t="s">
        <v>121</v>
      </c>
      <c r="K5" s="115" t="s">
        <v>122</v>
      </c>
      <c r="L5" s="116" t="s">
        <v>123</v>
      </c>
      <c r="M5" s="117" t="s">
        <v>124</v>
      </c>
      <c r="N5" s="118" t="s">
        <v>125</v>
      </c>
      <c r="O5" s="118" t="s">
        <v>126</v>
      </c>
      <c r="P5" s="119" t="s">
        <v>127</v>
      </c>
      <c r="Q5" s="120" t="s">
        <v>128</v>
      </c>
      <c r="R5" s="120" t="s">
        <v>129</v>
      </c>
      <c r="S5" s="120" t="s">
        <v>130</v>
      </c>
    </row>
    <row r="6" ht="16.5" customHeight="1">
      <c r="D6" s="121" t="s">
        <v>131</v>
      </c>
      <c r="E6" s="122">
        <v>2.0</v>
      </c>
      <c r="F6" s="122">
        <v>0.0</v>
      </c>
      <c r="G6" s="122">
        <v>0.0</v>
      </c>
      <c r="H6" s="122">
        <v>0.0</v>
      </c>
      <c r="I6" s="122">
        <v>2.0</v>
      </c>
      <c r="J6" s="122">
        <v>1.0</v>
      </c>
      <c r="K6" s="122">
        <v>2.0</v>
      </c>
      <c r="L6" s="122">
        <v>1.0</v>
      </c>
      <c r="M6" s="122">
        <v>1.0</v>
      </c>
      <c r="N6" s="122">
        <v>1.0</v>
      </c>
      <c r="O6" s="122">
        <v>0.0</v>
      </c>
      <c r="P6" s="122">
        <v>2.0</v>
      </c>
      <c r="Q6" s="122">
        <v>3.0</v>
      </c>
      <c r="R6" s="123">
        <v>2.0</v>
      </c>
      <c r="S6" s="123">
        <v>3.0</v>
      </c>
    </row>
    <row r="7" ht="16.5" customHeight="1">
      <c r="D7" s="121" t="s">
        <v>132</v>
      </c>
      <c r="E7" s="122">
        <v>1.0</v>
      </c>
      <c r="F7" s="122">
        <v>0.0</v>
      </c>
      <c r="G7" s="122">
        <v>2.0</v>
      </c>
      <c r="H7" s="122">
        <v>1.0</v>
      </c>
      <c r="I7" s="122">
        <v>1.0</v>
      </c>
      <c r="J7" s="122">
        <v>1.0</v>
      </c>
      <c r="K7" s="122">
        <v>3.0</v>
      </c>
      <c r="L7" s="122">
        <v>0.0</v>
      </c>
      <c r="M7" s="122">
        <v>1.0</v>
      </c>
      <c r="N7" s="122">
        <v>3.0</v>
      </c>
      <c r="O7" s="122">
        <v>3.0</v>
      </c>
      <c r="P7" s="122">
        <v>3.0</v>
      </c>
      <c r="Q7" s="122">
        <v>0.0</v>
      </c>
      <c r="R7" s="122">
        <v>1.0</v>
      </c>
      <c r="S7" s="122">
        <v>3.0</v>
      </c>
    </row>
    <row r="8" ht="16.5" customHeight="1">
      <c r="D8" s="121" t="s">
        <v>133</v>
      </c>
      <c r="E8" s="122">
        <v>2.0</v>
      </c>
      <c r="F8" s="122">
        <v>1.0</v>
      </c>
      <c r="G8" s="122">
        <v>0.0</v>
      </c>
      <c r="H8" s="122">
        <v>2.0</v>
      </c>
      <c r="I8" s="122">
        <v>3.0</v>
      </c>
      <c r="J8" s="122">
        <v>2.0</v>
      </c>
      <c r="K8" s="122">
        <v>0.0</v>
      </c>
      <c r="L8" s="122">
        <v>1.0</v>
      </c>
      <c r="M8" s="122">
        <v>0.0</v>
      </c>
      <c r="N8" s="122">
        <v>0.0</v>
      </c>
      <c r="O8" s="122">
        <v>3.0</v>
      </c>
      <c r="P8" s="122">
        <v>1.0</v>
      </c>
      <c r="Q8" s="122">
        <v>2.0</v>
      </c>
      <c r="R8" s="122">
        <v>1.0</v>
      </c>
      <c r="S8" s="122">
        <v>1.0</v>
      </c>
    </row>
    <row r="9" ht="16.5" customHeight="1">
      <c r="D9" s="121" t="s">
        <v>134</v>
      </c>
      <c r="E9" s="122">
        <v>3.0</v>
      </c>
      <c r="F9" s="122">
        <v>2.0</v>
      </c>
      <c r="G9" s="122">
        <v>0.0</v>
      </c>
      <c r="H9" s="122">
        <v>0.0</v>
      </c>
      <c r="I9" s="122">
        <v>1.0</v>
      </c>
      <c r="J9" s="122">
        <v>0.0</v>
      </c>
      <c r="K9" s="122">
        <v>3.0</v>
      </c>
      <c r="L9" s="122">
        <v>2.0</v>
      </c>
      <c r="M9" s="122">
        <v>3.0</v>
      </c>
      <c r="N9" s="122">
        <v>0.0</v>
      </c>
      <c r="O9" s="122">
        <v>2.0</v>
      </c>
      <c r="P9" s="122">
        <v>2.0</v>
      </c>
      <c r="Q9" s="122">
        <v>0.0</v>
      </c>
      <c r="R9" s="122">
        <v>2.0</v>
      </c>
      <c r="S9" s="123">
        <v>0.0</v>
      </c>
    </row>
    <row r="10" ht="16.5" customHeight="1">
      <c r="B10" s="103" t="s">
        <v>135</v>
      </c>
      <c r="D10" s="124" t="s">
        <v>136</v>
      </c>
      <c r="E10" s="125">
        <f t="shared" ref="E10:S10" si="1">IFERROR(AVERAGEIF(E6:E9,"&lt;&gt;0",E6:E9),0)</f>
        <v>2</v>
      </c>
      <c r="F10" s="125">
        <f t="shared" si="1"/>
        <v>1.5</v>
      </c>
      <c r="G10" s="125">
        <f t="shared" si="1"/>
        <v>2</v>
      </c>
      <c r="H10" s="125">
        <f t="shared" si="1"/>
        <v>1.5</v>
      </c>
      <c r="I10" s="125">
        <f t="shared" si="1"/>
        <v>1.75</v>
      </c>
      <c r="J10" s="125">
        <f t="shared" si="1"/>
        <v>1.333333333</v>
      </c>
      <c r="K10" s="125">
        <f t="shared" si="1"/>
        <v>2.666666667</v>
      </c>
      <c r="L10" s="125">
        <f t="shared" si="1"/>
        <v>1.333333333</v>
      </c>
      <c r="M10" s="125">
        <f t="shared" si="1"/>
        <v>1.666666667</v>
      </c>
      <c r="N10" s="125">
        <f t="shared" si="1"/>
        <v>2</v>
      </c>
      <c r="O10" s="125">
        <f t="shared" si="1"/>
        <v>2.666666667</v>
      </c>
      <c r="P10" s="125">
        <f t="shared" si="1"/>
        <v>2</v>
      </c>
      <c r="Q10" s="125">
        <f t="shared" si="1"/>
        <v>2.5</v>
      </c>
      <c r="R10" s="125">
        <f t="shared" si="1"/>
        <v>1.5</v>
      </c>
      <c r="S10" s="125">
        <f t="shared" si="1"/>
        <v>2.333333333</v>
      </c>
    </row>
    <row r="12" ht="15.75" customHeight="1"/>
    <row r="13" ht="48.0" customHeight="1">
      <c r="B13" s="103" t="s">
        <v>137</v>
      </c>
      <c r="D13" s="104" t="s">
        <v>113</v>
      </c>
      <c r="E13" s="105" t="s">
        <v>114</v>
      </c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7"/>
      <c r="Q13" s="105" t="s">
        <v>115</v>
      </c>
      <c r="R13" s="106"/>
      <c r="S13" s="107"/>
    </row>
    <row r="14" ht="142.5" customHeight="1">
      <c r="D14" s="108"/>
      <c r="E14" s="109" t="s">
        <v>116</v>
      </c>
      <c r="F14" s="110" t="s">
        <v>117</v>
      </c>
      <c r="G14" s="111" t="s">
        <v>118</v>
      </c>
      <c r="H14" s="112" t="s">
        <v>119</v>
      </c>
      <c r="I14" s="113" t="s">
        <v>120</v>
      </c>
      <c r="J14" s="114" t="s">
        <v>121</v>
      </c>
      <c r="K14" s="115" t="s">
        <v>122</v>
      </c>
      <c r="L14" s="116" t="s">
        <v>123</v>
      </c>
      <c r="M14" s="117" t="s">
        <v>124</v>
      </c>
      <c r="N14" s="118" t="s">
        <v>125</v>
      </c>
      <c r="O14" s="118" t="s">
        <v>126</v>
      </c>
      <c r="P14" s="119" t="s">
        <v>127</v>
      </c>
      <c r="Q14" s="120" t="s">
        <v>128</v>
      </c>
      <c r="R14" s="120" t="s">
        <v>129</v>
      </c>
      <c r="S14" s="120" t="s">
        <v>130</v>
      </c>
    </row>
    <row r="15" ht="16.5" customHeight="1">
      <c r="C15" s="103">
        <f>DSEB2!N19</f>
        <v>2.7</v>
      </c>
      <c r="D15" s="121" t="s">
        <v>131</v>
      </c>
      <c r="E15" s="122">
        <f t="shared" ref="E15:S15" si="2">($C$15*E6/3)</f>
        <v>1.8</v>
      </c>
      <c r="F15" s="122">
        <f t="shared" si="2"/>
        <v>0</v>
      </c>
      <c r="G15" s="122">
        <f t="shared" si="2"/>
        <v>0</v>
      </c>
      <c r="H15" s="122">
        <f t="shared" si="2"/>
        <v>0</v>
      </c>
      <c r="I15" s="122">
        <f t="shared" si="2"/>
        <v>1.8</v>
      </c>
      <c r="J15" s="122">
        <f t="shared" si="2"/>
        <v>0.9</v>
      </c>
      <c r="K15" s="122">
        <f t="shared" si="2"/>
        <v>1.8</v>
      </c>
      <c r="L15" s="122">
        <f t="shared" si="2"/>
        <v>0.9</v>
      </c>
      <c r="M15" s="122">
        <f t="shared" si="2"/>
        <v>0.9</v>
      </c>
      <c r="N15" s="122">
        <f t="shared" si="2"/>
        <v>0.9</v>
      </c>
      <c r="O15" s="122">
        <f t="shared" si="2"/>
        <v>0</v>
      </c>
      <c r="P15" s="122">
        <f t="shared" si="2"/>
        <v>1.8</v>
      </c>
      <c r="Q15" s="122">
        <f t="shared" si="2"/>
        <v>2.7</v>
      </c>
      <c r="R15" s="122">
        <f t="shared" si="2"/>
        <v>1.8</v>
      </c>
      <c r="S15" s="122">
        <f t="shared" si="2"/>
        <v>2.7</v>
      </c>
    </row>
    <row r="16" ht="16.5" customHeight="1">
      <c r="D16" s="121" t="s">
        <v>132</v>
      </c>
      <c r="E16" s="122">
        <f t="shared" ref="E16:S16" si="3">($C$15*E7/3)</f>
        <v>0.9</v>
      </c>
      <c r="F16" s="122">
        <f t="shared" si="3"/>
        <v>0</v>
      </c>
      <c r="G16" s="122">
        <f t="shared" si="3"/>
        <v>1.8</v>
      </c>
      <c r="H16" s="122">
        <f t="shared" si="3"/>
        <v>0.9</v>
      </c>
      <c r="I16" s="122">
        <f t="shared" si="3"/>
        <v>0.9</v>
      </c>
      <c r="J16" s="122">
        <f t="shared" si="3"/>
        <v>0.9</v>
      </c>
      <c r="K16" s="122">
        <f t="shared" si="3"/>
        <v>2.7</v>
      </c>
      <c r="L16" s="122">
        <f t="shared" si="3"/>
        <v>0</v>
      </c>
      <c r="M16" s="122">
        <f t="shared" si="3"/>
        <v>0.9</v>
      </c>
      <c r="N16" s="122">
        <f t="shared" si="3"/>
        <v>2.7</v>
      </c>
      <c r="O16" s="122">
        <f t="shared" si="3"/>
        <v>2.7</v>
      </c>
      <c r="P16" s="122">
        <f t="shared" si="3"/>
        <v>2.7</v>
      </c>
      <c r="Q16" s="122">
        <f t="shared" si="3"/>
        <v>0</v>
      </c>
      <c r="R16" s="122">
        <f t="shared" si="3"/>
        <v>0.9</v>
      </c>
      <c r="S16" s="122">
        <f t="shared" si="3"/>
        <v>2.7</v>
      </c>
    </row>
    <row r="17" ht="16.5" customHeight="1">
      <c r="D17" s="121" t="s">
        <v>133</v>
      </c>
      <c r="E17" s="122">
        <f t="shared" ref="E17:S17" si="4">($C$15*E8/3)</f>
        <v>1.8</v>
      </c>
      <c r="F17" s="122">
        <f t="shared" si="4"/>
        <v>0.9</v>
      </c>
      <c r="G17" s="122">
        <f t="shared" si="4"/>
        <v>0</v>
      </c>
      <c r="H17" s="122">
        <f t="shared" si="4"/>
        <v>1.8</v>
      </c>
      <c r="I17" s="122">
        <f t="shared" si="4"/>
        <v>2.7</v>
      </c>
      <c r="J17" s="122">
        <f t="shared" si="4"/>
        <v>1.8</v>
      </c>
      <c r="K17" s="122">
        <f t="shared" si="4"/>
        <v>0</v>
      </c>
      <c r="L17" s="122">
        <f t="shared" si="4"/>
        <v>0.9</v>
      </c>
      <c r="M17" s="122">
        <f t="shared" si="4"/>
        <v>0</v>
      </c>
      <c r="N17" s="122">
        <f t="shared" si="4"/>
        <v>0</v>
      </c>
      <c r="O17" s="122">
        <f t="shared" si="4"/>
        <v>2.7</v>
      </c>
      <c r="P17" s="122">
        <f t="shared" si="4"/>
        <v>0.9</v>
      </c>
      <c r="Q17" s="122">
        <f t="shared" si="4"/>
        <v>1.8</v>
      </c>
      <c r="R17" s="122">
        <f t="shared" si="4"/>
        <v>0.9</v>
      </c>
      <c r="S17" s="122">
        <f t="shared" si="4"/>
        <v>0.9</v>
      </c>
    </row>
    <row r="18" ht="16.5" customHeight="1">
      <c r="D18" s="121" t="s">
        <v>134</v>
      </c>
      <c r="E18" s="122">
        <f t="shared" ref="E18:S18" si="5">($C$15*E9/3)</f>
        <v>2.7</v>
      </c>
      <c r="F18" s="122">
        <f t="shared" si="5"/>
        <v>1.8</v>
      </c>
      <c r="G18" s="122">
        <f t="shared" si="5"/>
        <v>0</v>
      </c>
      <c r="H18" s="122">
        <f t="shared" si="5"/>
        <v>0</v>
      </c>
      <c r="I18" s="122">
        <f t="shared" si="5"/>
        <v>0.9</v>
      </c>
      <c r="J18" s="122">
        <f t="shared" si="5"/>
        <v>0</v>
      </c>
      <c r="K18" s="122">
        <f t="shared" si="5"/>
        <v>2.7</v>
      </c>
      <c r="L18" s="122">
        <f t="shared" si="5"/>
        <v>1.8</v>
      </c>
      <c r="M18" s="122">
        <f t="shared" si="5"/>
        <v>2.7</v>
      </c>
      <c r="N18" s="122">
        <f t="shared" si="5"/>
        <v>0</v>
      </c>
      <c r="O18" s="122">
        <f t="shared" si="5"/>
        <v>1.8</v>
      </c>
      <c r="P18" s="122">
        <f t="shared" si="5"/>
        <v>1.8</v>
      </c>
      <c r="Q18" s="122">
        <f t="shared" si="5"/>
        <v>0</v>
      </c>
      <c r="R18" s="122">
        <f t="shared" si="5"/>
        <v>1.8</v>
      </c>
      <c r="S18" s="122">
        <f t="shared" si="5"/>
        <v>0</v>
      </c>
    </row>
    <row r="19" ht="16.5" customHeight="1">
      <c r="D19" s="124" t="s">
        <v>136</v>
      </c>
      <c r="E19" s="125">
        <f t="shared" ref="E19:S19" si="6">IFERROR(AVERAGEIF(E15:E18,"&lt;&gt;0",E15:E18),0)</f>
        <v>1.8</v>
      </c>
      <c r="F19" s="125">
        <f t="shared" si="6"/>
        <v>1.35</v>
      </c>
      <c r="G19" s="125">
        <f t="shared" si="6"/>
        <v>1.8</v>
      </c>
      <c r="H19" s="125">
        <f t="shared" si="6"/>
        <v>1.35</v>
      </c>
      <c r="I19" s="125">
        <f t="shared" si="6"/>
        <v>1.575</v>
      </c>
      <c r="J19" s="125">
        <f t="shared" si="6"/>
        <v>1.2</v>
      </c>
      <c r="K19" s="125">
        <f t="shared" si="6"/>
        <v>2.4</v>
      </c>
      <c r="L19" s="125">
        <f t="shared" si="6"/>
        <v>1.2</v>
      </c>
      <c r="M19" s="125">
        <f t="shared" si="6"/>
        <v>1.5</v>
      </c>
      <c r="N19" s="125">
        <f t="shared" si="6"/>
        <v>1.8</v>
      </c>
      <c r="O19" s="125">
        <f t="shared" si="6"/>
        <v>2.4</v>
      </c>
      <c r="P19" s="125">
        <f t="shared" si="6"/>
        <v>1.8</v>
      </c>
      <c r="Q19" s="125">
        <f t="shared" si="6"/>
        <v>2.25</v>
      </c>
      <c r="R19" s="125">
        <f t="shared" si="6"/>
        <v>1.35</v>
      </c>
      <c r="S19" s="125">
        <f t="shared" si="6"/>
        <v>2.1</v>
      </c>
    </row>
    <row r="21" ht="15.75" customHeight="1"/>
    <row r="22" ht="15.75" customHeight="1">
      <c r="B22" s="126" t="s">
        <v>135</v>
      </c>
      <c r="C22" s="127"/>
      <c r="D22" s="128" t="s">
        <v>136</v>
      </c>
      <c r="E22" s="129">
        <f t="shared" ref="E22:S22" si="7">E10</f>
        <v>2</v>
      </c>
      <c r="F22" s="129">
        <f t="shared" si="7"/>
        <v>1.5</v>
      </c>
      <c r="G22" s="129">
        <f t="shared" si="7"/>
        <v>2</v>
      </c>
      <c r="H22" s="129">
        <f t="shared" si="7"/>
        <v>1.5</v>
      </c>
      <c r="I22" s="129">
        <f t="shared" si="7"/>
        <v>1.75</v>
      </c>
      <c r="J22" s="129">
        <f t="shared" si="7"/>
        <v>1.333333333</v>
      </c>
      <c r="K22" s="129">
        <f t="shared" si="7"/>
        <v>2.666666667</v>
      </c>
      <c r="L22" s="129">
        <f t="shared" si="7"/>
        <v>1.333333333</v>
      </c>
      <c r="M22" s="129">
        <f t="shared" si="7"/>
        <v>1.666666667</v>
      </c>
      <c r="N22" s="129">
        <f t="shared" si="7"/>
        <v>2</v>
      </c>
      <c r="O22" s="129">
        <f t="shared" si="7"/>
        <v>2.666666667</v>
      </c>
      <c r="P22" s="129">
        <f t="shared" si="7"/>
        <v>2</v>
      </c>
      <c r="Q22" s="129">
        <f t="shared" si="7"/>
        <v>2.5</v>
      </c>
      <c r="R22" s="129">
        <f t="shared" si="7"/>
        <v>1.5</v>
      </c>
      <c r="S22" s="129">
        <f t="shared" si="7"/>
        <v>2.333333333</v>
      </c>
    </row>
    <row r="23" ht="15.75" customHeight="1">
      <c r="B23" s="130" t="s">
        <v>137</v>
      </c>
      <c r="C23" s="127"/>
      <c r="D23" s="128" t="s">
        <v>136</v>
      </c>
      <c r="E23" s="131">
        <f t="shared" ref="E23:S23" si="8">E19</f>
        <v>1.8</v>
      </c>
      <c r="F23" s="131">
        <f t="shared" si="8"/>
        <v>1.35</v>
      </c>
      <c r="G23" s="131">
        <f t="shared" si="8"/>
        <v>1.8</v>
      </c>
      <c r="H23" s="131">
        <f t="shared" si="8"/>
        <v>1.35</v>
      </c>
      <c r="I23" s="131">
        <f t="shared" si="8"/>
        <v>1.575</v>
      </c>
      <c r="J23" s="131">
        <f t="shared" si="8"/>
        <v>1.2</v>
      </c>
      <c r="K23" s="131">
        <f t="shared" si="8"/>
        <v>2.4</v>
      </c>
      <c r="L23" s="131">
        <f t="shared" si="8"/>
        <v>1.2</v>
      </c>
      <c r="M23" s="131">
        <f t="shared" si="8"/>
        <v>1.5</v>
      </c>
      <c r="N23" s="131">
        <f t="shared" si="8"/>
        <v>1.8</v>
      </c>
      <c r="O23" s="131">
        <f t="shared" si="8"/>
        <v>2.4</v>
      </c>
      <c r="P23" s="131">
        <f t="shared" si="8"/>
        <v>1.8</v>
      </c>
      <c r="Q23" s="131">
        <f t="shared" si="8"/>
        <v>2.25</v>
      </c>
      <c r="R23" s="131">
        <f t="shared" si="8"/>
        <v>1.35</v>
      </c>
      <c r="S23" s="131">
        <f t="shared" si="8"/>
        <v>2.1</v>
      </c>
    </row>
    <row r="24" ht="15.75" customHeight="1"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</row>
    <row r="25" ht="15.75" customHeight="1">
      <c r="B25" s="127" t="s">
        <v>138</v>
      </c>
      <c r="C25" s="127"/>
      <c r="D25" s="127"/>
      <c r="E25" s="126">
        <f t="shared" ref="E25:S25" si="9">E22-E23</f>
        <v>0.2</v>
      </c>
      <c r="F25" s="126">
        <f t="shared" si="9"/>
        <v>0.15</v>
      </c>
      <c r="G25" s="126">
        <f t="shared" si="9"/>
        <v>0.2</v>
      </c>
      <c r="H25" s="126">
        <f t="shared" si="9"/>
        <v>0.15</v>
      </c>
      <c r="I25" s="126">
        <f t="shared" si="9"/>
        <v>0.175</v>
      </c>
      <c r="J25" s="126">
        <f t="shared" si="9"/>
        <v>0.1333333333</v>
      </c>
      <c r="K25" s="126">
        <f t="shared" si="9"/>
        <v>0.2666666667</v>
      </c>
      <c r="L25" s="126">
        <f t="shared" si="9"/>
        <v>0.1333333333</v>
      </c>
      <c r="M25" s="126">
        <f t="shared" si="9"/>
        <v>0.1666666667</v>
      </c>
      <c r="N25" s="126">
        <f t="shared" si="9"/>
        <v>0.2</v>
      </c>
      <c r="O25" s="126">
        <f t="shared" si="9"/>
        <v>0.2666666667</v>
      </c>
      <c r="P25" s="126">
        <f t="shared" si="9"/>
        <v>0.2</v>
      </c>
      <c r="Q25" s="126">
        <f t="shared" si="9"/>
        <v>0.25</v>
      </c>
      <c r="R25" s="126">
        <f t="shared" si="9"/>
        <v>0.15</v>
      </c>
      <c r="S25" s="126">
        <f t="shared" si="9"/>
        <v>0.2333333333</v>
      </c>
    </row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E4:P4"/>
    <mergeCell ref="Q4:S4"/>
    <mergeCell ref="E13:P13"/>
    <mergeCell ref="Q13:S13"/>
  </mergeCells>
  <printOptions/>
  <pageMargins bottom="0.75" footer="0.0" header="0.0" left="0.7" right="0.7" top="0.75"/>
  <pageSetup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11.0"/>
    <col customWidth="1" min="3" max="3" width="16.43"/>
    <col customWidth="1" min="4" max="4" width="19.57"/>
    <col customWidth="1" min="5" max="5" width="15.86"/>
    <col customWidth="1" min="6" max="6" width="18.29"/>
    <col customWidth="1" min="7" max="7" width="12.43"/>
    <col customWidth="1" min="8" max="8" width="11.71"/>
    <col customWidth="1" min="9" max="9" width="12.43"/>
    <col customWidth="1" min="10" max="10" width="7.0"/>
    <col customWidth="1" min="11" max="11" width="12.0"/>
    <col customWidth="1" min="12" max="12" width="13.29"/>
    <col customWidth="1" min="13" max="13" width="8.0"/>
    <col customWidth="1" min="14" max="14" width="12.29"/>
    <col customWidth="1" min="15" max="15" width="6.57"/>
    <col customWidth="1" min="16" max="16" width="11.14"/>
    <col customWidth="1" min="17" max="17" width="5.14"/>
    <col customWidth="1" min="18" max="19" width="6.0"/>
    <col customWidth="1" min="20" max="20" width="6.57"/>
    <col customWidth="1" min="21" max="21" width="5.71"/>
    <col customWidth="1" min="22" max="26" width="8.0"/>
  </cols>
  <sheetData>
    <row r="1" ht="15.0" customHeight="1">
      <c r="A1" s="1"/>
      <c r="B1" s="2" t="s">
        <v>0</v>
      </c>
      <c r="C1" s="3"/>
      <c r="D1" s="4" t="s">
        <v>314</v>
      </c>
      <c r="E1" s="5" t="s">
        <v>2</v>
      </c>
      <c r="F1" s="6"/>
      <c r="G1" s="6"/>
      <c r="H1" s="6"/>
      <c r="I1" s="6"/>
      <c r="J1" s="3"/>
      <c r="K1" s="7"/>
      <c r="L1" s="7"/>
      <c r="M1" s="7"/>
      <c r="N1" s="8"/>
      <c r="O1" s="8"/>
      <c r="P1" s="8"/>
      <c r="Q1" s="8"/>
      <c r="R1" s="8"/>
      <c r="S1" s="9"/>
      <c r="T1" s="9"/>
      <c r="U1" s="9"/>
      <c r="V1" s="1"/>
      <c r="W1" s="1"/>
      <c r="X1" s="1"/>
      <c r="Y1" s="1"/>
      <c r="Z1" s="1"/>
    </row>
    <row r="2" ht="27.0" customHeight="1">
      <c r="A2" s="1"/>
      <c r="B2" s="10" t="s">
        <v>3</v>
      </c>
      <c r="C2" s="3"/>
      <c r="D2" s="199" t="s">
        <v>315</v>
      </c>
      <c r="E2" s="11"/>
      <c r="F2" s="12" t="s">
        <v>5</v>
      </c>
      <c r="G2" s="6"/>
      <c r="H2" s="6"/>
      <c r="I2" s="3"/>
      <c r="J2" s="11"/>
      <c r="K2" s="7"/>
      <c r="L2" s="7"/>
      <c r="M2" s="7"/>
      <c r="N2" s="13"/>
      <c r="O2" s="13"/>
      <c r="P2" s="13"/>
      <c r="Q2" s="13"/>
      <c r="R2" s="14"/>
      <c r="S2" s="7"/>
      <c r="T2" s="7"/>
      <c r="U2" s="7"/>
      <c r="V2" s="1"/>
      <c r="W2" s="1"/>
      <c r="X2" s="1"/>
      <c r="Y2" s="1"/>
      <c r="Z2" s="1"/>
    </row>
    <row r="3" ht="15.0" customHeight="1">
      <c r="A3" s="1"/>
      <c r="B3" s="15" t="s">
        <v>6</v>
      </c>
      <c r="C3" s="3"/>
      <c r="D3" s="4" t="s">
        <v>295</v>
      </c>
      <c r="E3" s="11"/>
      <c r="F3" s="16" t="s">
        <v>8</v>
      </c>
      <c r="G3" s="6"/>
      <c r="H3" s="6"/>
      <c r="I3" s="3"/>
      <c r="J3" s="11"/>
      <c r="K3" s="7"/>
      <c r="L3" s="7"/>
      <c r="M3" s="7"/>
      <c r="N3" s="13"/>
      <c r="O3" s="13"/>
      <c r="P3" s="13"/>
      <c r="Q3" s="13"/>
      <c r="R3" s="14"/>
      <c r="S3" s="7"/>
      <c r="T3" s="7"/>
      <c r="U3" s="7"/>
      <c r="V3" s="1"/>
      <c r="W3" s="1"/>
      <c r="X3" s="1"/>
      <c r="Y3" s="1"/>
      <c r="Z3" s="1"/>
    </row>
    <row r="4" ht="16.5" customHeight="1">
      <c r="A4" s="1"/>
      <c r="B4" s="10" t="s">
        <v>9</v>
      </c>
      <c r="C4" s="3"/>
      <c r="D4" s="4" t="s">
        <v>306</v>
      </c>
      <c r="E4" s="11"/>
      <c r="F4" s="17" t="s">
        <v>11</v>
      </c>
      <c r="G4" s="6"/>
      <c r="H4" s="6"/>
      <c r="I4" s="3"/>
      <c r="J4" s="11"/>
      <c r="K4" s="1"/>
      <c r="L4" s="1"/>
      <c r="M4" s="1"/>
      <c r="N4" s="13"/>
      <c r="O4" s="13"/>
      <c r="P4" s="13"/>
      <c r="Q4" s="13"/>
      <c r="R4" s="14"/>
      <c r="S4" s="7"/>
      <c r="T4" s="7"/>
      <c r="U4" s="7"/>
      <c r="V4" s="1"/>
      <c r="W4" s="1"/>
      <c r="X4" s="1"/>
      <c r="Y4" s="1"/>
      <c r="Z4" s="1"/>
    </row>
    <row r="5" ht="14.25" customHeight="1">
      <c r="A5" s="1"/>
      <c r="B5" s="18" t="s">
        <v>12</v>
      </c>
      <c r="C5" s="3"/>
      <c r="D5" s="4">
        <v>4.0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6.5" customHeight="1">
      <c r="A6" s="1"/>
      <c r="B6" s="19" t="s">
        <v>13</v>
      </c>
      <c r="C6" s="3"/>
      <c r="D6" s="20" t="s">
        <v>14</v>
      </c>
      <c r="E6" s="21"/>
      <c r="F6" s="21"/>
      <c r="G6" s="21"/>
      <c r="H6" s="21"/>
      <c r="I6" s="21"/>
      <c r="J6" s="22"/>
      <c r="K6" s="22"/>
      <c r="L6" s="22"/>
      <c r="M6" s="22" t="str">
        <f>IFERROR(SUM(M1:M5)/COUNT(M1:M5),"")</f>
        <v/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4.5" customHeight="1">
      <c r="A7" s="1"/>
      <c r="B7" s="23"/>
      <c r="C7" s="23"/>
      <c r="D7" s="24"/>
      <c r="E7" s="25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1"/>
      <c r="W7" s="1"/>
      <c r="X7" s="1"/>
      <c r="Y7" s="1"/>
      <c r="Z7" s="1"/>
    </row>
    <row r="8" ht="15.0" customHeight="1">
      <c r="A8" s="1"/>
      <c r="B8" s="26" t="s">
        <v>15</v>
      </c>
      <c r="C8" s="6"/>
      <c r="D8" s="3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4.25" customHeight="1">
      <c r="A9" s="1"/>
      <c r="B9" s="10"/>
      <c r="C9" s="3"/>
      <c r="D9" s="27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4.25" customHeight="1">
      <c r="A10" s="1"/>
      <c r="B10" s="10"/>
      <c r="C10" s="3"/>
      <c r="D10" s="27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4.25" customHeight="1">
      <c r="A11" s="1"/>
      <c r="B11" s="10"/>
      <c r="C11" s="3"/>
      <c r="D11" s="27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3.0" customHeight="1">
      <c r="A12" s="1"/>
      <c r="B12" s="23"/>
      <c r="C12" s="23"/>
      <c r="D12" s="24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4.25" hidden="1" customHeight="1">
      <c r="A13" s="28"/>
      <c r="B13" s="28"/>
      <c r="C13" s="23"/>
      <c r="D13" s="24"/>
      <c r="E13" s="23"/>
      <c r="F13" s="29"/>
      <c r="G13" s="30"/>
      <c r="H13" s="3"/>
      <c r="I13" s="30"/>
      <c r="J13" s="3"/>
      <c r="K13" s="31"/>
      <c r="L13" s="31"/>
      <c r="M13" s="31"/>
      <c r="N13" s="31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ht="33.0" customHeight="1">
      <c r="A14" s="1"/>
      <c r="B14" s="32" t="s">
        <v>16</v>
      </c>
      <c r="C14" s="6"/>
      <c r="D14" s="3"/>
      <c r="E14" s="33"/>
      <c r="F14" s="34"/>
      <c r="G14" s="34"/>
      <c r="H14" s="34"/>
      <c r="I14" s="34"/>
      <c r="J14" s="34"/>
      <c r="K14" s="31"/>
      <c r="L14" s="31"/>
      <c r="M14" s="31"/>
      <c r="N14" s="3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57.0" customHeight="1">
      <c r="A15" s="35"/>
      <c r="B15" s="32" t="s">
        <v>17</v>
      </c>
      <c r="C15" s="6"/>
      <c r="D15" s="3"/>
      <c r="E15" s="35"/>
      <c r="F15" s="36"/>
      <c r="G15" s="37"/>
      <c r="H15" s="38"/>
      <c r="I15" s="39"/>
      <c r="J15" s="39"/>
      <c r="K15" s="40"/>
      <c r="L15" s="40"/>
      <c r="M15" s="40"/>
      <c r="N15" s="40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ht="72.0" customHeight="1">
      <c r="A16" s="41"/>
      <c r="B16" s="32" t="s">
        <v>18</v>
      </c>
      <c r="C16" s="6"/>
      <c r="D16" s="3"/>
      <c r="E16" s="42" t="s">
        <v>19</v>
      </c>
      <c r="F16" s="43"/>
      <c r="G16" s="43"/>
      <c r="H16" s="43"/>
      <c r="I16" s="43"/>
      <c r="J16" s="43"/>
      <c r="K16" s="44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ht="14.25" customHeight="1">
      <c r="A17" s="41"/>
      <c r="B17" s="45" t="s">
        <v>20</v>
      </c>
      <c r="C17" s="6"/>
      <c r="D17" s="3"/>
      <c r="E17" s="46" t="s">
        <v>21</v>
      </c>
      <c r="F17" s="47"/>
      <c r="G17" s="47"/>
      <c r="H17" s="48"/>
      <c r="I17" s="49" t="s">
        <v>22</v>
      </c>
      <c r="J17" s="50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ht="49.5" customHeight="1">
      <c r="A18" s="41" t="s">
        <v>23</v>
      </c>
      <c r="B18" s="51"/>
      <c r="C18" s="52" t="s">
        <v>24</v>
      </c>
      <c r="D18" s="53" t="s">
        <v>25</v>
      </c>
      <c r="E18" s="169" t="s">
        <v>26</v>
      </c>
      <c r="F18" s="169" t="s">
        <v>27</v>
      </c>
      <c r="G18" s="169" t="s">
        <v>28</v>
      </c>
      <c r="H18" s="169" t="s">
        <v>29</v>
      </c>
      <c r="I18" s="35">
        <v>65.0</v>
      </c>
      <c r="J18" s="35" t="s">
        <v>214</v>
      </c>
      <c r="K18" s="35" t="s">
        <v>30</v>
      </c>
      <c r="L18" s="35" t="s">
        <v>31</v>
      </c>
      <c r="M18" s="35" t="s">
        <v>32</v>
      </c>
      <c r="N18" s="35" t="s">
        <v>33</v>
      </c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ht="17.25" customHeight="1">
      <c r="A19" s="78">
        <v>1.0</v>
      </c>
      <c r="B19" s="57"/>
      <c r="C19" s="196" t="s">
        <v>34</v>
      </c>
      <c r="D19" s="127" t="s">
        <v>35</v>
      </c>
      <c r="E19" s="59" t="s">
        <v>36</v>
      </c>
      <c r="F19" s="59" t="s">
        <v>36</v>
      </c>
      <c r="G19" s="59" t="s">
        <v>36</v>
      </c>
      <c r="H19" s="59" t="s">
        <v>37</v>
      </c>
      <c r="I19" s="59">
        <v>44.0</v>
      </c>
      <c r="J19" s="59">
        <f t="shared" ref="J19:J52" si="1">(I19/65)*100</f>
        <v>67.69230769</v>
      </c>
      <c r="K19" s="59" t="str">
        <f t="shared" ref="K19:K52" si="2">IF(J19&lt;=0,"",IF((J19&gt;=60),"Y","N"))</f>
        <v>Y</v>
      </c>
      <c r="L19" s="61">
        <f>(E57+F57+G57+H57)/4</f>
        <v>1.5</v>
      </c>
      <c r="M19" s="61">
        <f>K57</f>
        <v>3</v>
      </c>
      <c r="N19" s="62">
        <f>(L19*0.2+M19*0.8)</f>
        <v>2.7</v>
      </c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ht="15.0" customHeight="1">
      <c r="A20" s="78">
        <v>2.0</v>
      </c>
      <c r="B20" s="57"/>
      <c r="C20" s="196" t="s">
        <v>256</v>
      </c>
      <c r="D20" s="127" t="s">
        <v>39</v>
      </c>
      <c r="E20" s="59" t="s">
        <v>36</v>
      </c>
      <c r="F20" s="59" t="s">
        <v>37</v>
      </c>
      <c r="G20" s="59" t="s">
        <v>36</v>
      </c>
      <c r="H20" s="59" t="s">
        <v>36</v>
      </c>
      <c r="I20" s="59">
        <v>49.0</v>
      </c>
      <c r="J20" s="59">
        <f t="shared" si="1"/>
        <v>75.38461538</v>
      </c>
      <c r="K20" s="59" t="str">
        <f t="shared" si="2"/>
        <v>Y</v>
      </c>
      <c r="L20" s="65"/>
      <c r="M20" s="65"/>
      <c r="N20" s="66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ht="17.25" customHeight="1">
      <c r="A21" s="78">
        <v>3.0</v>
      </c>
      <c r="B21" s="57"/>
      <c r="C21" s="196" t="s">
        <v>257</v>
      </c>
      <c r="D21" s="127" t="s">
        <v>41</v>
      </c>
      <c r="E21" s="59" t="s">
        <v>36</v>
      </c>
      <c r="F21" s="59" t="s">
        <v>36</v>
      </c>
      <c r="G21" s="59" t="s">
        <v>36</v>
      </c>
      <c r="H21" s="59" t="s">
        <v>36</v>
      </c>
      <c r="I21" s="59">
        <v>56.0</v>
      </c>
      <c r="J21" s="59">
        <f t="shared" si="1"/>
        <v>86.15384615</v>
      </c>
      <c r="K21" s="59" t="str">
        <f t="shared" si="2"/>
        <v>Y</v>
      </c>
      <c r="L21" s="65"/>
      <c r="M21" s="65"/>
      <c r="N21" s="66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</row>
    <row r="22" ht="13.5" customHeight="1">
      <c r="A22" s="78">
        <v>4.0</v>
      </c>
      <c r="B22" s="57"/>
      <c r="C22" s="196" t="s">
        <v>258</v>
      </c>
      <c r="D22" s="127" t="s">
        <v>43</v>
      </c>
      <c r="E22" s="59" t="s">
        <v>37</v>
      </c>
      <c r="F22" s="59" t="s">
        <v>37</v>
      </c>
      <c r="G22" s="59" t="s">
        <v>37</v>
      </c>
      <c r="H22" s="59" t="s">
        <v>36</v>
      </c>
      <c r="I22" s="59">
        <v>47.0</v>
      </c>
      <c r="J22" s="59">
        <f t="shared" si="1"/>
        <v>72.30769231</v>
      </c>
      <c r="K22" s="59" t="str">
        <f t="shared" si="2"/>
        <v>Y</v>
      </c>
      <c r="L22" s="65"/>
      <c r="M22" s="65"/>
      <c r="N22" s="66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ht="13.5" customHeight="1">
      <c r="A23" s="78">
        <v>5.0</v>
      </c>
      <c r="B23" s="57"/>
      <c r="C23" s="196" t="s">
        <v>259</v>
      </c>
      <c r="D23" s="127" t="s">
        <v>45</v>
      </c>
      <c r="E23" s="59" t="s">
        <v>36</v>
      </c>
      <c r="F23" s="59" t="s">
        <v>37</v>
      </c>
      <c r="G23" s="59" t="s">
        <v>36</v>
      </c>
      <c r="H23" s="59" t="s">
        <v>37</v>
      </c>
      <c r="I23" s="1">
        <v>42.0</v>
      </c>
      <c r="J23" s="59">
        <f t="shared" si="1"/>
        <v>64.61538462</v>
      </c>
      <c r="K23" s="59" t="str">
        <f t="shared" si="2"/>
        <v>Y</v>
      </c>
      <c r="L23" s="65"/>
      <c r="M23" s="65"/>
      <c r="N23" s="66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3.5" customHeight="1">
      <c r="A24" s="78">
        <v>6.0</v>
      </c>
      <c r="B24" s="57"/>
      <c r="C24" s="196" t="s">
        <v>260</v>
      </c>
      <c r="D24" s="127" t="s">
        <v>47</v>
      </c>
      <c r="E24" s="59" t="s">
        <v>37</v>
      </c>
      <c r="F24" s="59" t="s">
        <v>37</v>
      </c>
      <c r="G24" s="59" t="s">
        <v>36</v>
      </c>
      <c r="H24" s="59" t="s">
        <v>36</v>
      </c>
      <c r="I24" s="40">
        <v>40.0</v>
      </c>
      <c r="J24" s="59">
        <f t="shared" si="1"/>
        <v>61.53846154</v>
      </c>
      <c r="K24" s="59" t="str">
        <f t="shared" si="2"/>
        <v>Y</v>
      </c>
      <c r="L24" s="65"/>
      <c r="M24" s="65"/>
      <c r="N24" s="66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3.5" customHeight="1">
      <c r="A25" s="78">
        <v>7.0</v>
      </c>
      <c r="B25" s="57"/>
      <c r="C25" s="196" t="s">
        <v>261</v>
      </c>
      <c r="D25" s="127" t="s">
        <v>49</v>
      </c>
      <c r="E25" s="59" t="s">
        <v>36</v>
      </c>
      <c r="F25" s="59" t="s">
        <v>36</v>
      </c>
      <c r="G25" s="59" t="s">
        <v>36</v>
      </c>
      <c r="H25" s="59" t="s">
        <v>36</v>
      </c>
      <c r="I25" s="40">
        <v>33.0</v>
      </c>
      <c r="J25" s="59">
        <f t="shared" si="1"/>
        <v>50.76923077</v>
      </c>
      <c r="K25" s="59" t="str">
        <f t="shared" si="2"/>
        <v>N</v>
      </c>
      <c r="L25" s="65"/>
      <c r="M25" s="65"/>
      <c r="N25" s="66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3.5" customHeight="1">
      <c r="A26" s="78">
        <v>8.0</v>
      </c>
      <c r="B26" s="57"/>
      <c r="C26" s="196" t="s">
        <v>262</v>
      </c>
      <c r="D26" s="127" t="s">
        <v>51</v>
      </c>
      <c r="E26" s="59" t="s">
        <v>37</v>
      </c>
      <c r="F26" s="59" t="s">
        <v>37</v>
      </c>
      <c r="G26" s="59" t="s">
        <v>36</v>
      </c>
      <c r="H26" s="59" t="s">
        <v>293</v>
      </c>
      <c r="I26" s="40">
        <v>43.0</v>
      </c>
      <c r="J26" s="59">
        <f t="shared" si="1"/>
        <v>66.15384615</v>
      </c>
      <c r="K26" s="59" t="str">
        <f t="shared" si="2"/>
        <v>Y</v>
      </c>
      <c r="L26" s="65"/>
      <c r="M26" s="65"/>
      <c r="N26" s="66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3.5" customHeight="1">
      <c r="A27" s="78">
        <v>9.0</v>
      </c>
      <c r="B27" s="57"/>
      <c r="C27" s="196" t="s">
        <v>263</v>
      </c>
      <c r="D27" s="127" t="s">
        <v>53</v>
      </c>
      <c r="E27" s="59" t="s">
        <v>36</v>
      </c>
      <c r="F27" s="59" t="s">
        <v>37</v>
      </c>
      <c r="G27" s="59" t="s">
        <v>36</v>
      </c>
      <c r="H27" s="59" t="s">
        <v>37</v>
      </c>
      <c r="I27" s="40">
        <v>35.0</v>
      </c>
      <c r="J27" s="59">
        <f t="shared" si="1"/>
        <v>53.84615385</v>
      </c>
      <c r="K27" s="59" t="str">
        <f t="shared" si="2"/>
        <v>N</v>
      </c>
      <c r="L27" s="65"/>
      <c r="M27" s="65"/>
      <c r="N27" s="66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3.5" customHeight="1">
      <c r="A28" s="78">
        <v>10.0</v>
      </c>
      <c r="B28" s="57"/>
      <c r="C28" s="196" t="s">
        <v>264</v>
      </c>
      <c r="D28" s="127" t="s">
        <v>55</v>
      </c>
      <c r="E28" s="59" t="s">
        <v>37</v>
      </c>
      <c r="F28" s="59" t="s">
        <v>37</v>
      </c>
      <c r="G28" s="59" t="s">
        <v>36</v>
      </c>
      <c r="H28" s="59" t="s">
        <v>36</v>
      </c>
      <c r="I28" s="40">
        <v>21.0</v>
      </c>
      <c r="J28" s="59">
        <f t="shared" si="1"/>
        <v>32.30769231</v>
      </c>
      <c r="K28" s="59" t="str">
        <f t="shared" si="2"/>
        <v>N</v>
      </c>
      <c r="L28" s="65"/>
      <c r="M28" s="65"/>
      <c r="N28" s="66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3.5" customHeight="1">
      <c r="A29" s="78">
        <v>11.0</v>
      </c>
      <c r="B29" s="57"/>
      <c r="C29" s="196" t="s">
        <v>265</v>
      </c>
      <c r="D29" s="127" t="s">
        <v>57</v>
      </c>
      <c r="E29" s="59" t="s">
        <v>36</v>
      </c>
      <c r="F29" s="59" t="s">
        <v>36</v>
      </c>
      <c r="G29" s="59" t="s">
        <v>37</v>
      </c>
      <c r="H29" s="59" t="s">
        <v>36</v>
      </c>
      <c r="I29" s="40">
        <v>58.0</v>
      </c>
      <c r="J29" s="59">
        <f t="shared" si="1"/>
        <v>89.23076923</v>
      </c>
      <c r="K29" s="59" t="str">
        <f t="shared" si="2"/>
        <v>Y</v>
      </c>
      <c r="L29" s="65"/>
      <c r="M29" s="65"/>
      <c r="N29" s="66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3.5" customHeight="1">
      <c r="A30" s="78">
        <v>12.0</v>
      </c>
      <c r="B30" s="57"/>
      <c r="C30" s="196" t="s">
        <v>266</v>
      </c>
      <c r="D30" s="127" t="s">
        <v>59</v>
      </c>
      <c r="E30" s="59" t="s">
        <v>37</v>
      </c>
      <c r="F30" s="59" t="s">
        <v>37</v>
      </c>
      <c r="G30" s="59" t="s">
        <v>36</v>
      </c>
      <c r="H30" s="59" t="s">
        <v>36</v>
      </c>
      <c r="I30" s="40">
        <v>51.0</v>
      </c>
      <c r="J30" s="59">
        <f t="shared" si="1"/>
        <v>78.46153846</v>
      </c>
      <c r="K30" s="59" t="str">
        <f t="shared" si="2"/>
        <v>Y</v>
      </c>
      <c r="L30" s="65"/>
      <c r="M30" s="65"/>
      <c r="N30" s="66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3.5" customHeight="1">
      <c r="A31" s="78">
        <v>13.0</v>
      </c>
      <c r="B31" s="57"/>
      <c r="C31" s="196" t="s">
        <v>267</v>
      </c>
      <c r="D31" s="127" t="s">
        <v>61</v>
      </c>
      <c r="E31" s="59" t="s">
        <v>36</v>
      </c>
      <c r="F31" s="59" t="s">
        <v>36</v>
      </c>
      <c r="G31" s="59" t="s">
        <v>36</v>
      </c>
      <c r="H31" s="59" t="s">
        <v>37</v>
      </c>
      <c r="I31" s="40">
        <v>51.0</v>
      </c>
      <c r="J31" s="59">
        <f t="shared" si="1"/>
        <v>78.46153846</v>
      </c>
      <c r="K31" s="59" t="str">
        <f t="shared" si="2"/>
        <v>Y</v>
      </c>
      <c r="L31" s="65"/>
      <c r="M31" s="65"/>
      <c r="N31" s="66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3.5" customHeight="1">
      <c r="A32" s="78">
        <v>14.0</v>
      </c>
      <c r="B32" s="57"/>
      <c r="C32" s="196" t="s">
        <v>268</v>
      </c>
      <c r="D32" s="127" t="s">
        <v>63</v>
      </c>
      <c r="E32" s="59" t="s">
        <v>36</v>
      </c>
      <c r="F32" s="59" t="s">
        <v>37</v>
      </c>
      <c r="G32" s="59" t="s">
        <v>36</v>
      </c>
      <c r="H32" s="59" t="s">
        <v>36</v>
      </c>
      <c r="I32" s="40">
        <v>36.0</v>
      </c>
      <c r="J32" s="59">
        <f t="shared" si="1"/>
        <v>55.38461538</v>
      </c>
      <c r="K32" s="59" t="str">
        <f t="shared" si="2"/>
        <v>N</v>
      </c>
      <c r="L32" s="65"/>
      <c r="M32" s="65"/>
      <c r="N32" s="66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3.5" customHeight="1">
      <c r="A33" s="78">
        <v>15.0</v>
      </c>
      <c r="B33" s="57"/>
      <c r="C33" s="196" t="s">
        <v>269</v>
      </c>
      <c r="D33" s="127" t="s">
        <v>65</v>
      </c>
      <c r="E33" s="59" t="s">
        <v>36</v>
      </c>
      <c r="F33" s="59" t="s">
        <v>36</v>
      </c>
      <c r="G33" s="59" t="s">
        <v>37</v>
      </c>
      <c r="H33" s="59" t="s">
        <v>36</v>
      </c>
      <c r="I33" s="40">
        <v>37.0</v>
      </c>
      <c r="J33" s="59">
        <f t="shared" si="1"/>
        <v>56.92307692</v>
      </c>
      <c r="K33" s="59" t="str">
        <f t="shared" si="2"/>
        <v>N</v>
      </c>
      <c r="L33" s="65"/>
      <c r="M33" s="65"/>
      <c r="N33" s="66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3.5" customHeight="1">
      <c r="A34" s="78">
        <v>16.0</v>
      </c>
      <c r="B34" s="57"/>
      <c r="C34" s="196" t="s">
        <v>270</v>
      </c>
      <c r="D34" s="127" t="s">
        <v>67</v>
      </c>
      <c r="E34" s="59" t="s">
        <v>37</v>
      </c>
      <c r="F34" s="59" t="s">
        <v>37</v>
      </c>
      <c r="G34" s="59" t="s">
        <v>36</v>
      </c>
      <c r="H34" s="59" t="s">
        <v>36</v>
      </c>
      <c r="I34" s="40">
        <v>57.0</v>
      </c>
      <c r="J34" s="59">
        <f t="shared" si="1"/>
        <v>87.69230769</v>
      </c>
      <c r="K34" s="59" t="str">
        <f t="shared" si="2"/>
        <v>Y</v>
      </c>
      <c r="L34" s="65"/>
      <c r="M34" s="65"/>
      <c r="N34" s="66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3.5" customHeight="1">
      <c r="A35" s="78">
        <v>17.0</v>
      </c>
      <c r="B35" s="57"/>
      <c r="C35" s="196" t="s">
        <v>271</v>
      </c>
      <c r="D35" s="127" t="s">
        <v>69</v>
      </c>
      <c r="E35" s="59" t="s">
        <v>36</v>
      </c>
      <c r="F35" s="59" t="s">
        <v>37</v>
      </c>
      <c r="G35" s="59" t="s">
        <v>37</v>
      </c>
      <c r="H35" s="59" t="s">
        <v>36</v>
      </c>
      <c r="I35" s="40">
        <v>45.0</v>
      </c>
      <c r="J35" s="59">
        <f t="shared" si="1"/>
        <v>69.23076923</v>
      </c>
      <c r="K35" s="59" t="str">
        <f t="shared" si="2"/>
        <v>Y</v>
      </c>
      <c r="L35" s="65"/>
      <c r="M35" s="65"/>
      <c r="N35" s="66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3.5" customHeight="1">
      <c r="A36" s="78">
        <v>18.0</v>
      </c>
      <c r="B36" s="57"/>
      <c r="C36" s="196" t="s">
        <v>272</v>
      </c>
      <c r="D36" s="127" t="s">
        <v>71</v>
      </c>
      <c r="E36" s="59" t="s">
        <v>37</v>
      </c>
      <c r="F36" s="59" t="s">
        <v>36</v>
      </c>
      <c r="G36" s="59" t="s">
        <v>37</v>
      </c>
      <c r="H36" s="59" t="s">
        <v>36</v>
      </c>
      <c r="I36" s="40">
        <v>36.0</v>
      </c>
      <c r="J36" s="59">
        <f t="shared" si="1"/>
        <v>55.38461538</v>
      </c>
      <c r="K36" s="59" t="str">
        <f t="shared" si="2"/>
        <v>N</v>
      </c>
      <c r="L36" s="65"/>
      <c r="M36" s="65"/>
      <c r="N36" s="66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3.5" customHeight="1">
      <c r="A37" s="78">
        <v>19.0</v>
      </c>
      <c r="B37" s="57"/>
      <c r="C37" s="196" t="s">
        <v>273</v>
      </c>
      <c r="D37" s="127" t="s">
        <v>73</v>
      </c>
      <c r="E37" s="59" t="s">
        <v>36</v>
      </c>
      <c r="F37" s="59" t="s">
        <v>37</v>
      </c>
      <c r="G37" s="59" t="s">
        <v>36</v>
      </c>
      <c r="H37" s="59" t="s">
        <v>36</v>
      </c>
      <c r="I37" s="40">
        <v>29.0</v>
      </c>
      <c r="J37" s="59">
        <f t="shared" si="1"/>
        <v>44.61538462</v>
      </c>
      <c r="K37" s="59" t="str">
        <f t="shared" si="2"/>
        <v>N</v>
      </c>
      <c r="L37" s="65"/>
      <c r="M37" s="65"/>
      <c r="N37" s="66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78">
        <v>20.0</v>
      </c>
      <c r="B38" s="57"/>
      <c r="C38" s="196" t="s">
        <v>274</v>
      </c>
      <c r="D38" s="127" t="s">
        <v>75</v>
      </c>
      <c r="E38" s="59" t="s">
        <v>37</v>
      </c>
      <c r="F38" s="59" t="s">
        <v>37</v>
      </c>
      <c r="G38" s="59" t="s">
        <v>36</v>
      </c>
      <c r="H38" s="59" t="s">
        <v>37</v>
      </c>
      <c r="I38" s="40">
        <v>43.0</v>
      </c>
      <c r="J38" s="59">
        <f t="shared" si="1"/>
        <v>66.15384615</v>
      </c>
      <c r="K38" s="59" t="str">
        <f t="shared" si="2"/>
        <v>Y</v>
      </c>
      <c r="L38" s="65"/>
      <c r="M38" s="65"/>
      <c r="N38" s="66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3.5" customHeight="1">
      <c r="A39" s="78">
        <v>21.0</v>
      </c>
      <c r="B39" s="57"/>
      <c r="C39" s="196" t="s">
        <v>275</v>
      </c>
      <c r="D39" s="127" t="s">
        <v>77</v>
      </c>
      <c r="E39" s="59" t="s">
        <v>36</v>
      </c>
      <c r="F39" s="59" t="s">
        <v>37</v>
      </c>
      <c r="G39" s="59" t="s">
        <v>36</v>
      </c>
      <c r="H39" s="59" t="s">
        <v>36</v>
      </c>
      <c r="I39" s="40">
        <v>42.0</v>
      </c>
      <c r="J39" s="59">
        <f t="shared" si="1"/>
        <v>64.61538462</v>
      </c>
      <c r="K39" s="59" t="str">
        <f t="shared" si="2"/>
        <v>Y</v>
      </c>
      <c r="L39" s="65"/>
      <c r="M39" s="65"/>
      <c r="N39" s="66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3.5" customHeight="1">
      <c r="A40" s="78">
        <v>22.0</v>
      </c>
      <c r="B40" s="57"/>
      <c r="C40" s="196" t="s">
        <v>276</v>
      </c>
      <c r="D40" s="127" t="s">
        <v>79</v>
      </c>
      <c r="E40" s="59" t="s">
        <v>36</v>
      </c>
      <c r="F40" s="59" t="s">
        <v>36</v>
      </c>
      <c r="G40" s="59" t="s">
        <v>37</v>
      </c>
      <c r="H40" s="59" t="s">
        <v>36</v>
      </c>
      <c r="I40" s="40">
        <v>29.0</v>
      </c>
      <c r="J40" s="59">
        <f t="shared" si="1"/>
        <v>44.61538462</v>
      </c>
      <c r="K40" s="59" t="str">
        <f t="shared" si="2"/>
        <v>N</v>
      </c>
      <c r="L40" s="65"/>
      <c r="M40" s="65"/>
      <c r="N40" s="66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3.5" customHeight="1">
      <c r="A41" s="78">
        <v>23.0</v>
      </c>
      <c r="B41" s="57"/>
      <c r="C41" s="196" t="s">
        <v>277</v>
      </c>
      <c r="D41" s="127" t="s">
        <v>81</v>
      </c>
      <c r="E41" s="59" t="s">
        <v>37</v>
      </c>
      <c r="F41" s="59" t="s">
        <v>36</v>
      </c>
      <c r="G41" s="59" t="s">
        <v>36</v>
      </c>
      <c r="H41" s="59" t="s">
        <v>36</v>
      </c>
      <c r="I41" s="40">
        <v>55.0</v>
      </c>
      <c r="J41" s="59">
        <f t="shared" si="1"/>
        <v>84.61538462</v>
      </c>
      <c r="K41" s="59" t="str">
        <f t="shared" si="2"/>
        <v>Y</v>
      </c>
      <c r="L41" s="65"/>
      <c r="M41" s="65"/>
      <c r="N41" s="66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3.5" customHeight="1">
      <c r="A42" s="78">
        <v>24.0</v>
      </c>
      <c r="B42" s="57"/>
      <c r="C42" s="196" t="s">
        <v>278</v>
      </c>
      <c r="D42" s="127" t="s">
        <v>83</v>
      </c>
      <c r="E42" s="59" t="s">
        <v>36</v>
      </c>
      <c r="F42" s="59" t="s">
        <v>37</v>
      </c>
      <c r="G42" s="59" t="s">
        <v>37</v>
      </c>
      <c r="H42" s="59" t="s">
        <v>36</v>
      </c>
      <c r="I42" s="40">
        <v>51.0</v>
      </c>
      <c r="J42" s="59">
        <f t="shared" si="1"/>
        <v>78.46153846</v>
      </c>
      <c r="K42" s="59" t="str">
        <f t="shared" si="2"/>
        <v>Y</v>
      </c>
      <c r="L42" s="65"/>
      <c r="M42" s="65"/>
      <c r="N42" s="66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3.5" customHeight="1">
      <c r="A43" s="78">
        <v>25.0</v>
      </c>
      <c r="B43" s="57"/>
      <c r="C43" s="196" t="s">
        <v>279</v>
      </c>
      <c r="D43" s="127" t="s">
        <v>85</v>
      </c>
      <c r="E43" s="59" t="s">
        <v>36</v>
      </c>
      <c r="F43" s="59" t="s">
        <v>37</v>
      </c>
      <c r="G43" s="59" t="s">
        <v>36</v>
      </c>
      <c r="H43" s="59" t="s">
        <v>37</v>
      </c>
      <c r="I43" s="40">
        <v>49.0</v>
      </c>
      <c r="J43" s="59">
        <f t="shared" si="1"/>
        <v>75.38461538</v>
      </c>
      <c r="K43" s="59" t="str">
        <f t="shared" si="2"/>
        <v>Y</v>
      </c>
      <c r="L43" s="65"/>
      <c r="M43" s="65"/>
      <c r="N43" s="66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3.5" customHeight="1">
      <c r="A44" s="78">
        <v>26.0</v>
      </c>
      <c r="B44" s="57"/>
      <c r="C44" s="196" t="s">
        <v>280</v>
      </c>
      <c r="D44" s="127" t="s">
        <v>87</v>
      </c>
      <c r="E44" s="59" t="s">
        <v>36</v>
      </c>
      <c r="F44" s="59" t="s">
        <v>37</v>
      </c>
      <c r="G44" s="59" t="s">
        <v>36</v>
      </c>
      <c r="H44" s="59" t="s">
        <v>37</v>
      </c>
      <c r="I44" s="40">
        <v>40.0</v>
      </c>
      <c r="J44" s="59">
        <f t="shared" si="1"/>
        <v>61.53846154</v>
      </c>
      <c r="K44" s="59" t="str">
        <f t="shared" si="2"/>
        <v>Y</v>
      </c>
      <c r="L44" s="65"/>
      <c r="M44" s="65"/>
      <c r="N44" s="66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78">
        <v>27.0</v>
      </c>
      <c r="B45" s="57"/>
      <c r="C45" s="196" t="s">
        <v>281</v>
      </c>
      <c r="D45" s="127" t="s">
        <v>89</v>
      </c>
      <c r="E45" s="59" t="s">
        <v>36</v>
      </c>
      <c r="F45" s="59" t="s">
        <v>37</v>
      </c>
      <c r="G45" s="59" t="s">
        <v>36</v>
      </c>
      <c r="H45" s="59" t="s">
        <v>36</v>
      </c>
      <c r="I45" s="40">
        <v>41.0</v>
      </c>
      <c r="J45" s="59">
        <f t="shared" si="1"/>
        <v>63.07692308</v>
      </c>
      <c r="K45" s="59" t="str">
        <f t="shared" si="2"/>
        <v>Y</v>
      </c>
      <c r="L45" s="65"/>
      <c r="M45" s="65"/>
      <c r="N45" s="66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78">
        <v>28.0</v>
      </c>
      <c r="B46" s="57"/>
      <c r="C46" s="196" t="s">
        <v>282</v>
      </c>
      <c r="D46" s="127" t="s">
        <v>91</v>
      </c>
      <c r="E46" s="59" t="s">
        <v>36</v>
      </c>
      <c r="F46" s="59" t="s">
        <v>36</v>
      </c>
      <c r="G46" s="59" t="s">
        <v>36</v>
      </c>
      <c r="H46" s="59" t="s">
        <v>37</v>
      </c>
      <c r="I46" s="40">
        <v>49.0</v>
      </c>
      <c r="J46" s="59">
        <f t="shared" si="1"/>
        <v>75.38461538</v>
      </c>
      <c r="K46" s="59" t="str">
        <f t="shared" si="2"/>
        <v>Y</v>
      </c>
      <c r="L46" s="65"/>
      <c r="M46" s="65"/>
      <c r="N46" s="66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3.5" customHeight="1">
      <c r="A47" s="78">
        <v>29.0</v>
      </c>
      <c r="B47" s="57"/>
      <c r="C47" s="196" t="s">
        <v>283</v>
      </c>
      <c r="D47" s="127" t="s">
        <v>93</v>
      </c>
      <c r="E47" s="59" t="s">
        <v>36</v>
      </c>
      <c r="F47" s="59" t="s">
        <v>37</v>
      </c>
      <c r="G47" s="59" t="s">
        <v>36</v>
      </c>
      <c r="H47" s="59" t="s">
        <v>37</v>
      </c>
      <c r="I47" s="40">
        <v>36.0</v>
      </c>
      <c r="J47" s="59">
        <f t="shared" si="1"/>
        <v>55.38461538</v>
      </c>
      <c r="K47" s="59" t="str">
        <f t="shared" si="2"/>
        <v>N</v>
      </c>
      <c r="L47" s="65"/>
      <c r="M47" s="65"/>
      <c r="N47" s="66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3.5" customHeight="1">
      <c r="A48" s="78">
        <v>30.0</v>
      </c>
      <c r="B48" s="57"/>
      <c r="C48" s="196" t="s">
        <v>284</v>
      </c>
      <c r="D48" s="127" t="s">
        <v>95</v>
      </c>
      <c r="E48" s="59" t="s">
        <v>36</v>
      </c>
      <c r="F48" s="59" t="s">
        <v>37</v>
      </c>
      <c r="G48" s="59" t="s">
        <v>36</v>
      </c>
      <c r="H48" s="59" t="s">
        <v>36</v>
      </c>
      <c r="I48" s="40">
        <v>49.0</v>
      </c>
      <c r="J48" s="59">
        <f t="shared" si="1"/>
        <v>75.38461538</v>
      </c>
      <c r="K48" s="59" t="str">
        <f t="shared" si="2"/>
        <v>Y</v>
      </c>
      <c r="L48" s="65"/>
      <c r="M48" s="65"/>
      <c r="N48" s="66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3.5" customHeight="1">
      <c r="A49" s="78">
        <v>31.0</v>
      </c>
      <c r="B49" s="57"/>
      <c r="C49" s="196" t="s">
        <v>285</v>
      </c>
      <c r="D49" s="127" t="s">
        <v>97</v>
      </c>
      <c r="E49" s="59" t="s">
        <v>36</v>
      </c>
      <c r="F49" s="59" t="s">
        <v>36</v>
      </c>
      <c r="G49" s="59" t="s">
        <v>37</v>
      </c>
      <c r="H49" s="59" t="s">
        <v>37</v>
      </c>
      <c r="I49" s="40">
        <v>54.0</v>
      </c>
      <c r="J49" s="59">
        <f t="shared" si="1"/>
        <v>83.07692308</v>
      </c>
      <c r="K49" s="59" t="str">
        <f t="shared" si="2"/>
        <v>Y</v>
      </c>
      <c r="L49" s="65"/>
      <c r="M49" s="65"/>
      <c r="N49" s="66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3.5" customHeight="1">
      <c r="A50" s="78">
        <v>32.0</v>
      </c>
      <c r="B50" s="57"/>
      <c r="C50" s="196" t="s">
        <v>286</v>
      </c>
      <c r="D50" s="127" t="s">
        <v>99</v>
      </c>
      <c r="E50" s="59" t="s">
        <v>36</v>
      </c>
      <c r="F50" s="59" t="s">
        <v>37</v>
      </c>
      <c r="G50" s="59" t="s">
        <v>36</v>
      </c>
      <c r="H50" s="59" t="s">
        <v>36</v>
      </c>
      <c r="I50" s="40">
        <v>57.0</v>
      </c>
      <c r="J50" s="59">
        <f t="shared" si="1"/>
        <v>87.69230769</v>
      </c>
      <c r="K50" s="59" t="str">
        <f t="shared" si="2"/>
        <v>Y</v>
      </c>
      <c r="L50" s="65"/>
      <c r="M50" s="65"/>
      <c r="N50" s="66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3.5" customHeight="1">
      <c r="A51" s="78">
        <v>33.0</v>
      </c>
      <c r="B51" s="57"/>
      <c r="C51" s="196" t="s">
        <v>287</v>
      </c>
      <c r="D51" s="127" t="s">
        <v>101</v>
      </c>
      <c r="E51" s="59" t="s">
        <v>36</v>
      </c>
      <c r="F51" s="59" t="s">
        <v>37</v>
      </c>
      <c r="G51" s="59" t="s">
        <v>36</v>
      </c>
      <c r="H51" s="59" t="s">
        <v>37</v>
      </c>
      <c r="I51" s="40">
        <v>26.0</v>
      </c>
      <c r="J51" s="59">
        <f t="shared" si="1"/>
        <v>40</v>
      </c>
      <c r="K51" s="59" t="str">
        <f t="shared" si="2"/>
        <v>N</v>
      </c>
      <c r="L51" s="65"/>
      <c r="M51" s="65"/>
      <c r="N51" s="66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3.5" customHeight="1">
      <c r="A52" s="78">
        <v>34.0</v>
      </c>
      <c r="B52" s="57"/>
      <c r="C52" s="196" t="s">
        <v>288</v>
      </c>
      <c r="D52" s="127" t="s">
        <v>103</v>
      </c>
      <c r="E52" s="59" t="s">
        <v>36</v>
      </c>
      <c r="F52" s="59" t="s">
        <v>37</v>
      </c>
      <c r="G52" s="59" t="s">
        <v>37</v>
      </c>
      <c r="H52" s="59" t="s">
        <v>37</v>
      </c>
      <c r="I52" s="40">
        <v>51.0</v>
      </c>
      <c r="J52" s="59">
        <f t="shared" si="1"/>
        <v>78.46153846</v>
      </c>
      <c r="K52" s="59" t="str">
        <f t="shared" si="2"/>
        <v>Y</v>
      </c>
      <c r="L52" s="65"/>
      <c r="M52" s="65"/>
      <c r="N52" s="66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15.5" customHeight="1">
      <c r="A53" s="67" t="s">
        <v>104</v>
      </c>
      <c r="B53" s="3"/>
      <c r="C53" s="67">
        <f>COUNTA(A19:A52)</f>
        <v>34</v>
      </c>
      <c r="D53" s="170"/>
      <c r="E53" s="40">
        <f t="shared" ref="E53:H53" si="3">COUNTIF(E19:E52,"Y")</f>
        <v>25</v>
      </c>
      <c r="F53" s="40">
        <f t="shared" si="3"/>
        <v>11</v>
      </c>
      <c r="G53" s="40">
        <f t="shared" si="3"/>
        <v>25</v>
      </c>
      <c r="H53" s="40">
        <f t="shared" si="3"/>
        <v>21</v>
      </c>
      <c r="I53" s="40"/>
      <c r="J53" s="40"/>
      <c r="K53" s="40">
        <f>COUNTIF(K19:K52,"Y")</f>
        <v>24</v>
      </c>
      <c r="L53" s="65"/>
      <c r="M53" s="65"/>
      <c r="N53" s="66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87.75" customHeight="1">
      <c r="A54" s="171" t="s">
        <v>105</v>
      </c>
      <c r="B54" s="172"/>
      <c r="C54" s="67" t="str">
        <f>'[1]CC1-CO-Attainment-correct'!C34</f>
        <v>#REF!</v>
      </c>
      <c r="D54" s="173" t="s">
        <v>106</v>
      </c>
      <c r="E54" s="40"/>
      <c r="F54" s="40"/>
      <c r="G54" s="40"/>
      <c r="H54" s="40"/>
      <c r="I54" s="40"/>
      <c r="J54" s="40"/>
      <c r="K54" s="40" t="str">
        <f>(K53/C54)*100</f>
        <v>#REF!</v>
      </c>
      <c r="L54" s="65"/>
      <c r="M54" s="65"/>
      <c r="N54" s="66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39.75" customHeight="1">
      <c r="A55" s="78"/>
      <c r="B55" s="57"/>
      <c r="C55" s="57"/>
      <c r="D55" s="174"/>
      <c r="E55" s="176" t="str">
        <f t="shared" ref="E55:K55" si="4">IF(E54&lt;=0,"",IF((E54&gt;=60),"Attained","Not-Attained"))</f>
        <v/>
      </c>
      <c r="F55" s="176" t="str">
        <f t="shared" si="4"/>
        <v/>
      </c>
      <c r="G55" s="176" t="str">
        <f t="shared" si="4"/>
        <v/>
      </c>
      <c r="H55" s="176" t="str">
        <f t="shared" si="4"/>
        <v/>
      </c>
      <c r="I55" s="40" t="str">
        <f t="shared" si="4"/>
        <v/>
      </c>
      <c r="J55" s="40" t="str">
        <f t="shared" si="4"/>
        <v/>
      </c>
      <c r="K55" s="40" t="str">
        <f t="shared" si="4"/>
        <v>#REF!</v>
      </c>
      <c r="L55" s="65"/>
      <c r="M55" s="65"/>
      <c r="N55" s="66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0" customHeight="1">
      <c r="A56" s="78"/>
      <c r="B56" s="57"/>
      <c r="C56" s="57"/>
      <c r="D56" s="174"/>
      <c r="E56" s="40"/>
      <c r="F56" s="40"/>
      <c r="G56" s="40"/>
      <c r="H56" s="40"/>
      <c r="I56" s="40"/>
      <c r="J56" s="40"/>
      <c r="K56" s="40"/>
      <c r="L56" s="65"/>
      <c r="M56" s="65"/>
      <c r="N56" s="66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0" customHeight="1">
      <c r="A57" s="78"/>
      <c r="B57" s="57"/>
      <c r="C57" s="57"/>
      <c r="D57" s="174"/>
      <c r="E57" s="175">
        <v>0.0</v>
      </c>
      <c r="F57" s="175">
        <v>1.0</v>
      </c>
      <c r="G57" s="175">
        <v>3.0</v>
      </c>
      <c r="H57" s="175">
        <v>2.0</v>
      </c>
      <c r="I57" s="40"/>
      <c r="J57" s="40"/>
      <c r="K57" s="175">
        <v>3.0</v>
      </c>
      <c r="L57" s="76"/>
      <c r="M57" s="76"/>
      <c r="N57" s="77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0" customHeight="1">
      <c r="A58" s="78"/>
      <c r="B58" s="57"/>
      <c r="C58" s="57"/>
      <c r="D58" s="69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0" customHeight="1">
      <c r="A59" s="78"/>
      <c r="B59" s="57"/>
      <c r="C59" s="57"/>
      <c r="D59" s="69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0" customHeight="1">
      <c r="A60" s="78"/>
      <c r="B60" s="57"/>
      <c r="C60" s="57"/>
      <c r="D60" s="69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0" customHeight="1">
      <c r="A61" s="78"/>
      <c r="B61" s="57"/>
      <c r="C61" s="57"/>
      <c r="D61" s="69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0" customHeight="1">
      <c r="A62" s="78"/>
      <c r="B62" s="57"/>
      <c r="C62" s="57"/>
      <c r="D62" s="79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0" customHeight="1">
      <c r="A63" s="78"/>
      <c r="B63" s="57"/>
      <c r="C63" s="57"/>
      <c r="D63" s="69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0" customHeight="1">
      <c r="A64" s="78"/>
      <c r="B64" s="57"/>
      <c r="C64" s="57"/>
      <c r="D64" s="69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0" customHeight="1">
      <c r="A65" s="78"/>
      <c r="B65" s="57"/>
      <c r="C65" s="57"/>
      <c r="D65" s="69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3.5" customHeight="1">
      <c r="A66" s="78"/>
      <c r="B66" s="80"/>
      <c r="C66" s="80"/>
      <c r="D66" s="80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3.5" customHeight="1">
      <c r="A67" s="78"/>
      <c r="B67" s="80"/>
      <c r="C67" s="80"/>
      <c r="D67" s="80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3.5" customHeight="1">
      <c r="A68" s="78"/>
      <c r="B68" s="80"/>
      <c r="C68" s="80"/>
      <c r="D68" s="80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3.5" customHeight="1">
      <c r="A69" s="78"/>
      <c r="B69" s="80"/>
      <c r="C69" s="80"/>
      <c r="D69" s="80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3.5" customHeight="1">
      <c r="A70" s="78"/>
      <c r="B70" s="80"/>
      <c r="C70" s="80"/>
      <c r="D70" s="80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3.5" customHeight="1">
      <c r="A71" s="78"/>
      <c r="B71" s="80"/>
      <c r="C71" s="80"/>
      <c r="D71" s="80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3.5" customHeight="1">
      <c r="A72" s="78"/>
      <c r="B72" s="80"/>
      <c r="C72" s="80"/>
      <c r="D72" s="80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3.5" customHeight="1">
      <c r="A73" s="78"/>
      <c r="B73" s="80"/>
      <c r="C73" s="80"/>
      <c r="D73" s="80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3.5" customHeight="1">
      <c r="A74" s="78"/>
      <c r="B74" s="80"/>
      <c r="C74" s="80"/>
      <c r="D74" s="80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3.5" customHeight="1">
      <c r="A75" s="78"/>
      <c r="B75" s="80"/>
      <c r="C75" s="80"/>
      <c r="D75" s="80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3.5" customHeight="1">
      <c r="A76" s="78"/>
      <c r="B76" s="80"/>
      <c r="C76" s="80"/>
      <c r="D76" s="80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3.5" customHeight="1">
      <c r="A77" s="78"/>
      <c r="B77" s="80"/>
      <c r="C77" s="80"/>
      <c r="D77" s="80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3.5" customHeight="1">
      <c r="A78" s="78"/>
      <c r="B78" s="80"/>
      <c r="C78" s="80"/>
      <c r="D78" s="80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3.5" customHeight="1">
      <c r="A79" s="78"/>
      <c r="B79" s="80"/>
      <c r="C79" s="80"/>
      <c r="D79" s="80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3.5" customHeight="1">
      <c r="A80" s="78"/>
      <c r="B80" s="80"/>
      <c r="C80" s="80"/>
      <c r="D80" s="80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3.5" customHeight="1">
      <c r="A81" s="78"/>
      <c r="B81" s="80"/>
      <c r="C81" s="80"/>
      <c r="D81" s="80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3.5" customHeight="1">
      <c r="A82" s="78"/>
      <c r="B82" s="80"/>
      <c r="C82" s="80"/>
      <c r="D82" s="80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3.5" customHeight="1">
      <c r="A83" s="78"/>
      <c r="B83" s="80"/>
      <c r="C83" s="80"/>
      <c r="D83" s="80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3.5" customHeight="1">
      <c r="A84" s="78"/>
      <c r="B84" s="80"/>
      <c r="C84" s="80"/>
      <c r="D84" s="80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3.5" customHeight="1">
      <c r="A85" s="78"/>
      <c r="B85" s="80"/>
      <c r="C85" s="80"/>
      <c r="D85" s="80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3.5" customHeight="1">
      <c r="A86" s="78"/>
      <c r="B86" s="80"/>
      <c r="C86" s="80"/>
      <c r="D86" s="80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3.5" customHeight="1">
      <c r="A87" s="78"/>
      <c r="B87" s="80"/>
      <c r="C87" s="80"/>
      <c r="D87" s="80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3.5" customHeight="1">
      <c r="A88" s="78"/>
      <c r="B88" s="80"/>
      <c r="C88" s="80"/>
      <c r="D88" s="80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3.5" customHeight="1">
      <c r="A89" s="78"/>
      <c r="B89" s="80"/>
      <c r="C89" s="80"/>
      <c r="D89" s="80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3.5" customHeight="1">
      <c r="A90" s="78"/>
      <c r="B90" s="80"/>
      <c r="C90" s="80"/>
      <c r="D90" s="80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3.5" customHeight="1">
      <c r="A91" s="78"/>
      <c r="B91" s="80"/>
      <c r="C91" s="80"/>
      <c r="D91" s="80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3.5" customHeight="1">
      <c r="A92" s="78"/>
      <c r="B92" s="80"/>
      <c r="C92" s="80"/>
      <c r="D92" s="80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3.5" customHeight="1">
      <c r="A93" s="78"/>
      <c r="B93" s="80"/>
      <c r="C93" s="80"/>
      <c r="D93" s="80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3.5" customHeight="1">
      <c r="A94" s="78"/>
      <c r="B94" s="80"/>
      <c r="C94" s="80"/>
      <c r="D94" s="80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3.5" customHeight="1">
      <c r="A95" s="78"/>
      <c r="B95" s="80"/>
      <c r="C95" s="80"/>
      <c r="D95" s="80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3.5" customHeight="1">
      <c r="A96" s="78"/>
      <c r="B96" s="80"/>
      <c r="C96" s="80"/>
      <c r="D96" s="80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3.5" customHeight="1">
      <c r="A97" s="78"/>
      <c r="B97" s="80"/>
      <c r="C97" s="80"/>
      <c r="D97" s="80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3.5" customHeight="1">
      <c r="A98" s="78"/>
      <c r="B98" s="80"/>
      <c r="C98" s="80"/>
      <c r="D98" s="80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3.5" customHeight="1">
      <c r="A99" s="78"/>
      <c r="B99" s="80"/>
      <c r="C99" s="80"/>
      <c r="D99" s="80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3.5" customHeight="1">
      <c r="A100" s="78"/>
      <c r="B100" s="80"/>
      <c r="C100" s="80"/>
      <c r="D100" s="80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3.5" customHeight="1">
      <c r="A101" s="78"/>
      <c r="B101" s="80"/>
      <c r="C101" s="80"/>
      <c r="D101" s="80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3.5" customHeight="1">
      <c r="A102" s="78"/>
      <c r="B102" s="80"/>
      <c r="C102" s="80"/>
      <c r="D102" s="80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3.5" customHeight="1">
      <c r="A103" s="78"/>
      <c r="B103" s="80"/>
      <c r="C103" s="80"/>
      <c r="D103" s="80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3.5" customHeight="1">
      <c r="A104" s="78"/>
      <c r="B104" s="80"/>
      <c r="C104" s="80"/>
      <c r="D104" s="80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3.5" customHeight="1">
      <c r="A105" s="78"/>
      <c r="B105" s="80"/>
      <c r="C105" s="80"/>
      <c r="D105" s="80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3.5" customHeight="1">
      <c r="A106" s="78"/>
      <c r="B106" s="80"/>
      <c r="C106" s="80"/>
      <c r="D106" s="80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3.5" customHeight="1">
      <c r="A107" s="78"/>
      <c r="B107" s="80"/>
      <c r="C107" s="80"/>
      <c r="D107" s="80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3.5" customHeight="1">
      <c r="A108" s="78"/>
      <c r="B108" s="80"/>
      <c r="C108" s="80"/>
      <c r="D108" s="80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3.5" customHeight="1">
      <c r="A109" s="78"/>
      <c r="B109" s="80"/>
      <c r="C109" s="80"/>
      <c r="D109" s="80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3.5" customHeight="1">
      <c r="A110" s="78"/>
      <c r="B110" s="80"/>
      <c r="C110" s="80"/>
      <c r="D110" s="80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3.5" customHeight="1">
      <c r="A111" s="78"/>
      <c r="B111" s="80"/>
      <c r="C111" s="80"/>
      <c r="D111" s="80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0" customHeight="1">
      <c r="A112" s="78"/>
      <c r="B112" s="80"/>
      <c r="C112" s="80"/>
      <c r="D112" s="80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0" customHeight="1">
      <c r="A113" s="78"/>
      <c r="B113" s="80"/>
      <c r="C113" s="80"/>
      <c r="D113" s="80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0" customHeight="1">
      <c r="A114" s="78"/>
      <c r="B114" s="80"/>
      <c r="C114" s="80"/>
      <c r="D114" s="80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0" customHeight="1">
      <c r="A115" s="78"/>
      <c r="B115" s="80"/>
      <c r="C115" s="80"/>
      <c r="D115" s="80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0" customHeight="1">
      <c r="A116" s="78"/>
      <c r="B116" s="80"/>
      <c r="C116" s="80"/>
      <c r="D116" s="80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0" customHeight="1">
      <c r="A117" s="78"/>
      <c r="B117" s="80"/>
      <c r="C117" s="80"/>
      <c r="D117" s="80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0" customHeight="1">
      <c r="A118" s="78"/>
      <c r="B118" s="80"/>
      <c r="C118" s="80"/>
      <c r="D118" s="80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0" customHeight="1">
      <c r="A119" s="78"/>
      <c r="B119" s="80"/>
      <c r="C119" s="80"/>
      <c r="D119" s="80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0" customHeight="1">
      <c r="A120" s="78"/>
      <c r="B120" s="80"/>
      <c r="C120" s="80"/>
      <c r="D120" s="80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0" customHeight="1">
      <c r="A121" s="78"/>
      <c r="B121" s="80"/>
      <c r="C121" s="80"/>
      <c r="D121" s="80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0" customHeight="1">
      <c r="A122" s="78"/>
      <c r="B122" s="80"/>
      <c r="C122" s="80"/>
      <c r="D122" s="80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0" customHeight="1">
      <c r="A123" s="78"/>
      <c r="B123" s="80"/>
      <c r="C123" s="80"/>
      <c r="D123" s="80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0" customHeight="1">
      <c r="A124" s="78"/>
      <c r="B124" s="80"/>
      <c r="C124" s="80"/>
      <c r="D124" s="80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0" customHeight="1">
      <c r="A125" s="78"/>
      <c r="B125" s="80"/>
      <c r="C125" s="80"/>
      <c r="D125" s="80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0" customHeight="1">
      <c r="A126" s="78"/>
      <c r="B126" s="80"/>
      <c r="C126" s="80"/>
      <c r="D126" s="80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0" customHeight="1">
      <c r="A127" s="78"/>
      <c r="B127" s="80"/>
      <c r="C127" s="80"/>
      <c r="D127" s="80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0" customHeight="1">
      <c r="A128" s="78"/>
      <c r="B128" s="80"/>
      <c r="C128" s="80"/>
      <c r="D128" s="80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0" customHeight="1">
      <c r="A129" s="78"/>
      <c r="B129" s="80"/>
      <c r="C129" s="80"/>
      <c r="D129" s="80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3.5" customHeight="1">
      <c r="A130" s="78"/>
      <c r="B130" s="80"/>
      <c r="C130" s="80"/>
      <c r="D130" s="80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3.5" customHeight="1">
      <c r="A131" s="81"/>
      <c r="B131" s="82"/>
      <c r="C131" s="82"/>
      <c r="D131" s="83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3.5" customHeight="1">
      <c r="A132" s="81"/>
      <c r="B132" s="82"/>
      <c r="C132" s="82"/>
      <c r="D132" s="83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3.5" customHeight="1">
      <c r="A133" s="81"/>
      <c r="B133" s="82"/>
      <c r="C133" s="82"/>
      <c r="D133" s="83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3.5" customHeight="1">
      <c r="A134" s="81"/>
      <c r="B134" s="82"/>
      <c r="C134" s="82"/>
      <c r="D134" s="83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3.5" customHeight="1">
      <c r="A135" s="81"/>
      <c r="B135" s="82"/>
      <c r="C135" s="82"/>
      <c r="D135" s="83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3.5" customHeight="1">
      <c r="A136" s="81"/>
      <c r="B136" s="82"/>
      <c r="C136" s="82"/>
      <c r="D136" s="84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3.5" customHeight="1">
      <c r="A137" s="81"/>
      <c r="B137" s="82"/>
      <c r="C137" s="82"/>
      <c r="D137" s="83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3.5" customHeight="1">
      <c r="A138" s="81"/>
      <c r="B138" s="82"/>
      <c r="C138" s="82"/>
      <c r="D138" s="83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3.5" customHeight="1">
      <c r="A139" s="81"/>
      <c r="B139" s="82"/>
      <c r="C139" s="82"/>
      <c r="D139" s="84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3.5" customHeight="1">
      <c r="A140" s="81"/>
      <c r="B140" s="82"/>
      <c r="C140" s="82"/>
      <c r="D140" s="83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3.5" customHeight="1">
      <c r="A141" s="81"/>
      <c r="B141" s="82"/>
      <c r="C141" s="82"/>
      <c r="D141" s="84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3.5" customHeight="1">
      <c r="A142" s="81"/>
      <c r="B142" s="82"/>
      <c r="C142" s="82"/>
      <c r="D142" s="84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3.5" customHeight="1">
      <c r="A143" s="81"/>
      <c r="B143" s="85"/>
      <c r="C143" s="85"/>
      <c r="D143" s="86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3.5" customHeight="1">
      <c r="A144" s="81"/>
      <c r="B144" s="82"/>
      <c r="C144" s="82"/>
      <c r="D144" s="83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3.5" customHeight="1">
      <c r="A145" s="81"/>
      <c r="B145" s="82"/>
      <c r="C145" s="82"/>
      <c r="D145" s="83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3.5" customHeight="1">
      <c r="A146" s="81"/>
      <c r="B146" s="82"/>
      <c r="C146" s="82"/>
      <c r="D146" s="83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3.5" customHeight="1">
      <c r="A147" s="81"/>
      <c r="B147" s="82"/>
      <c r="C147" s="82"/>
      <c r="D147" s="83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3.5" customHeight="1">
      <c r="A148" s="81"/>
      <c r="B148" s="82"/>
      <c r="C148" s="82"/>
      <c r="D148" s="83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3.5" customHeight="1">
      <c r="A149" s="81"/>
      <c r="B149" s="82"/>
      <c r="C149" s="82"/>
      <c r="D149" s="83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3.5" customHeight="1">
      <c r="A150" s="81"/>
      <c r="B150" s="82"/>
      <c r="C150" s="82"/>
      <c r="D150" s="84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3.5" customHeight="1">
      <c r="A151" s="81"/>
      <c r="B151" s="82"/>
      <c r="C151" s="82"/>
      <c r="D151" s="83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3.5" customHeight="1">
      <c r="A152" s="81"/>
      <c r="B152" s="82"/>
      <c r="C152" s="82"/>
      <c r="D152" s="83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3.5" customHeight="1">
      <c r="A153" s="81"/>
      <c r="B153" s="82"/>
      <c r="C153" s="82"/>
      <c r="D153" s="83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3.5" customHeight="1">
      <c r="A154" s="81"/>
      <c r="B154" s="82"/>
      <c r="C154" s="82"/>
      <c r="D154" s="84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3.5" customHeight="1">
      <c r="A155" s="87"/>
      <c r="B155" s="88"/>
      <c r="C155" s="89"/>
      <c r="D155" s="90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3.5" customHeight="1">
      <c r="A156" s="87"/>
      <c r="B156" s="88"/>
      <c r="C156" s="89"/>
      <c r="D156" s="90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3.5" customHeight="1">
      <c r="A157" s="87"/>
      <c r="B157" s="88"/>
      <c r="C157" s="89"/>
      <c r="D157" s="90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3.5" customHeight="1">
      <c r="A158" s="87"/>
      <c r="B158" s="88"/>
      <c r="C158" s="89"/>
      <c r="D158" s="90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3.5" customHeight="1">
      <c r="A159" s="87"/>
      <c r="B159" s="88"/>
      <c r="C159" s="89"/>
      <c r="D159" s="90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3.5" customHeight="1">
      <c r="A160" s="87"/>
      <c r="B160" s="88"/>
      <c r="C160" s="89"/>
      <c r="D160" s="90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3.5" customHeight="1">
      <c r="A161" s="87"/>
      <c r="B161" s="88"/>
      <c r="C161" s="89"/>
      <c r="D161" s="90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3.5" customHeight="1">
      <c r="A162" s="87"/>
      <c r="B162" s="88"/>
      <c r="C162" s="89"/>
      <c r="D162" s="90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3.5" customHeight="1">
      <c r="A163" s="87"/>
      <c r="B163" s="88"/>
      <c r="C163" s="89"/>
      <c r="D163" s="90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3.5" customHeight="1">
      <c r="A164" s="87"/>
      <c r="B164" s="88"/>
      <c r="C164" s="89"/>
      <c r="D164" s="90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3.5" customHeight="1">
      <c r="A165" s="87"/>
      <c r="B165" s="88"/>
      <c r="C165" s="91"/>
      <c r="D165" s="92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3.5" customHeight="1">
      <c r="A166" s="87"/>
      <c r="B166" s="88"/>
      <c r="C166" s="91"/>
      <c r="D166" s="92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3.5" customHeight="1">
      <c r="A167" s="87"/>
      <c r="B167" s="88"/>
      <c r="C167" s="91"/>
      <c r="D167" s="92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3.5" customHeight="1">
      <c r="A168" s="87"/>
      <c r="B168" s="88"/>
      <c r="C168" s="91"/>
      <c r="D168" s="92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3.5" customHeight="1">
      <c r="A169" s="87">
        <v>146.0</v>
      </c>
      <c r="B169" s="88"/>
      <c r="C169" s="91"/>
      <c r="D169" s="92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3.5" customHeight="1">
      <c r="A170" s="87">
        <v>147.0</v>
      </c>
      <c r="B170" s="88"/>
      <c r="C170" s="91"/>
      <c r="D170" s="92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3.5" customHeight="1">
      <c r="A171" s="87">
        <v>148.0</v>
      </c>
      <c r="B171" s="88"/>
      <c r="C171" s="91"/>
      <c r="D171" s="92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3.5" customHeight="1">
      <c r="A172" s="87">
        <v>149.0</v>
      </c>
      <c r="B172" s="88"/>
      <c r="C172" s="91"/>
      <c r="D172" s="92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3.5" customHeight="1">
      <c r="A173" s="87">
        <v>150.0</v>
      </c>
      <c r="B173" s="88"/>
      <c r="C173" s="91"/>
      <c r="D173" s="92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3.5" customHeight="1">
      <c r="A174" s="87">
        <v>151.0</v>
      </c>
      <c r="B174" s="93"/>
      <c r="C174" s="91"/>
      <c r="D174" s="92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3.5" customHeight="1">
      <c r="A175" s="87">
        <v>152.0</v>
      </c>
      <c r="B175" s="88"/>
      <c r="C175" s="91"/>
      <c r="D175" s="92"/>
      <c r="E175" s="33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6.5" customHeight="1">
      <c r="A176" s="87">
        <v>153.0</v>
      </c>
      <c r="B176" s="88"/>
      <c r="C176" s="91"/>
      <c r="D176" s="92"/>
      <c r="E176" s="33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80.25" customHeight="1">
      <c r="A177" s="94"/>
      <c r="B177" s="95" t="s">
        <v>104</v>
      </c>
      <c r="C177" s="75"/>
      <c r="D177" s="67">
        <f>COUNTA(D19:D176)</f>
        <v>35</v>
      </c>
      <c r="E177" s="96" t="s">
        <v>107</v>
      </c>
      <c r="F177" s="97" t="str">
        <f>COUNTIF(#REF!,"3")</f>
        <v>#REF!</v>
      </c>
      <c r="G177" s="97" t="s">
        <v>108</v>
      </c>
      <c r="H177" s="96" t="str">
        <f>COUNTIF(#REF!,"2")</f>
        <v>#REF!</v>
      </c>
      <c r="I177" s="97" t="s">
        <v>109</v>
      </c>
      <c r="J177" s="96" t="str">
        <f>COUNTIF(#REF!,"1")</f>
        <v>#REF!</v>
      </c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</row>
    <row r="178" ht="75.75" customHeight="1">
      <c r="A178" s="98"/>
      <c r="B178" s="67" t="s">
        <v>105</v>
      </c>
      <c r="C178" s="3"/>
      <c r="D178" s="67" t="str">
        <f>COUNTIF(#REF!,"&gt;0")</f>
        <v>#REF!</v>
      </c>
      <c r="E178" s="99" t="s">
        <v>106</v>
      </c>
      <c r="F178" s="100" t="str">
        <f>F177/D178*100</f>
        <v>#REF!</v>
      </c>
      <c r="G178" s="101" t="s">
        <v>110</v>
      </c>
      <c r="H178" s="100" t="str">
        <f>H177/D178*100</f>
        <v>#REF!</v>
      </c>
      <c r="I178" s="101" t="s">
        <v>111</v>
      </c>
      <c r="J178" s="100" t="str">
        <f>J177/D178*100</f>
        <v>#REF!</v>
      </c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21.0" customHeight="1">
      <c r="A179" s="1"/>
      <c r="B179" s="1"/>
      <c r="C179" s="33"/>
      <c r="D179" s="102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3.5" customHeight="1">
      <c r="A180" s="1"/>
      <c r="B180" s="1"/>
      <c r="C180" s="33"/>
      <c r="D180" s="102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3.5" customHeight="1">
      <c r="A181" s="1"/>
      <c r="B181" s="1"/>
      <c r="C181" s="33"/>
      <c r="D181" s="102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3.5" customHeight="1">
      <c r="A182" s="1"/>
      <c r="B182" s="1"/>
      <c r="C182" s="33"/>
      <c r="D182" s="102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3.5" customHeight="1">
      <c r="A183" s="1"/>
      <c r="B183" s="1"/>
      <c r="C183" s="33"/>
      <c r="D183" s="102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3.5" customHeight="1">
      <c r="A184" s="1"/>
      <c r="B184" s="1"/>
      <c r="C184" s="33"/>
      <c r="D184" s="102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3.5" customHeight="1">
      <c r="A185" s="1"/>
      <c r="B185" s="1"/>
      <c r="C185" s="33"/>
      <c r="D185" s="102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3.5" customHeight="1">
      <c r="A186" s="1"/>
      <c r="B186" s="1"/>
      <c r="C186" s="33"/>
      <c r="D186" s="102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3.5" customHeight="1">
      <c r="A187" s="1"/>
      <c r="B187" s="1"/>
      <c r="C187" s="33"/>
      <c r="D187" s="102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3.5" customHeight="1">
      <c r="A188" s="1"/>
      <c r="B188" s="1"/>
      <c r="C188" s="33"/>
      <c r="D188" s="102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3.5" customHeight="1">
      <c r="A189" s="1"/>
      <c r="B189" s="1"/>
      <c r="C189" s="33"/>
      <c r="D189" s="102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3.5" customHeight="1">
      <c r="A190" s="1"/>
      <c r="B190" s="1"/>
      <c r="C190" s="33"/>
      <c r="D190" s="102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3.5" customHeight="1">
      <c r="A191" s="1"/>
      <c r="B191" s="1"/>
      <c r="C191" s="33"/>
      <c r="D191" s="102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3.5" customHeight="1">
      <c r="A192" s="1"/>
      <c r="B192" s="1"/>
      <c r="C192" s="33"/>
      <c r="D192" s="102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3.5" customHeight="1">
      <c r="A193" s="1"/>
      <c r="B193" s="1"/>
      <c r="C193" s="33"/>
      <c r="D193" s="102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3.5" customHeight="1">
      <c r="A194" s="1"/>
      <c r="B194" s="1"/>
      <c r="C194" s="33"/>
      <c r="D194" s="102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3.5" customHeight="1">
      <c r="A195" s="1"/>
      <c r="B195" s="1"/>
      <c r="C195" s="33"/>
      <c r="D195" s="102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3.5" customHeight="1">
      <c r="A196" s="1"/>
      <c r="B196" s="1"/>
      <c r="C196" s="33"/>
      <c r="D196" s="102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3.5" customHeight="1">
      <c r="A197" s="1"/>
      <c r="B197" s="1"/>
      <c r="C197" s="33"/>
      <c r="D197" s="102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3.5" customHeight="1">
      <c r="A198" s="1"/>
      <c r="B198" s="1"/>
      <c r="C198" s="33"/>
      <c r="D198" s="102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3.5" customHeight="1">
      <c r="A199" s="1"/>
      <c r="B199" s="1"/>
      <c r="C199" s="33"/>
      <c r="D199" s="102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3.5" customHeight="1">
      <c r="A200" s="1"/>
      <c r="B200" s="1"/>
      <c r="C200" s="33"/>
      <c r="D200" s="102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3.5" customHeight="1">
      <c r="A201" s="1"/>
      <c r="B201" s="1"/>
      <c r="C201" s="33"/>
      <c r="D201" s="102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3.5" customHeight="1">
      <c r="A202" s="1"/>
      <c r="B202" s="1"/>
      <c r="C202" s="33"/>
      <c r="D202" s="102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3.5" customHeight="1">
      <c r="A203" s="1"/>
      <c r="B203" s="1"/>
      <c r="C203" s="33"/>
      <c r="D203" s="102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3.5" customHeight="1">
      <c r="A204" s="1"/>
      <c r="B204" s="1"/>
      <c r="C204" s="33"/>
      <c r="D204" s="102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3.5" customHeight="1">
      <c r="A205" s="1"/>
      <c r="B205" s="1"/>
      <c r="C205" s="33"/>
      <c r="D205" s="102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3.5" customHeight="1">
      <c r="A206" s="1"/>
      <c r="B206" s="1"/>
      <c r="C206" s="33"/>
      <c r="D206" s="102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3.5" customHeight="1">
      <c r="A207" s="1"/>
      <c r="B207" s="1"/>
      <c r="C207" s="33"/>
      <c r="D207" s="102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3.5" customHeight="1">
      <c r="A208" s="1"/>
      <c r="B208" s="1"/>
      <c r="C208" s="33"/>
      <c r="D208" s="102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3.5" customHeight="1">
      <c r="A209" s="1"/>
      <c r="B209" s="1"/>
      <c r="C209" s="33"/>
      <c r="D209" s="102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3.5" customHeight="1">
      <c r="A210" s="1"/>
      <c r="B210" s="1"/>
      <c r="C210" s="33"/>
      <c r="D210" s="102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3.5" customHeight="1">
      <c r="A211" s="1"/>
      <c r="B211" s="1"/>
      <c r="C211" s="33"/>
      <c r="D211" s="102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3.5" customHeight="1">
      <c r="A212" s="1"/>
      <c r="B212" s="1"/>
      <c r="C212" s="33"/>
      <c r="D212" s="102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3.5" customHeight="1">
      <c r="A213" s="1"/>
      <c r="B213" s="1"/>
      <c r="C213" s="33"/>
      <c r="D213" s="102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3.5" customHeight="1">
      <c r="A214" s="1"/>
      <c r="B214" s="1"/>
      <c r="C214" s="33"/>
      <c r="D214" s="102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3.5" customHeight="1">
      <c r="A215" s="1"/>
      <c r="B215" s="1"/>
      <c r="C215" s="33"/>
      <c r="D215" s="102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3.5" customHeight="1">
      <c r="A216" s="1"/>
      <c r="B216" s="1"/>
      <c r="C216" s="33"/>
      <c r="D216" s="102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3.5" customHeight="1">
      <c r="A217" s="1"/>
      <c r="B217" s="1"/>
      <c r="C217" s="33"/>
      <c r="D217" s="102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3.5" customHeight="1">
      <c r="A218" s="1"/>
      <c r="B218" s="1"/>
      <c r="C218" s="33"/>
      <c r="D218" s="102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3.5" customHeight="1">
      <c r="A219" s="1"/>
      <c r="B219" s="1"/>
      <c r="C219" s="33"/>
      <c r="D219" s="102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3.5" customHeight="1">
      <c r="A220" s="1"/>
      <c r="B220" s="1"/>
      <c r="C220" s="33"/>
      <c r="D220" s="102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3.5" customHeight="1">
      <c r="A221" s="1"/>
      <c r="B221" s="1"/>
      <c r="C221" s="33"/>
      <c r="D221" s="102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3.5" customHeight="1">
      <c r="A222" s="1"/>
      <c r="B222" s="1"/>
      <c r="C222" s="33"/>
      <c r="D222" s="102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3.5" customHeight="1">
      <c r="A223" s="1"/>
      <c r="B223" s="1"/>
      <c r="C223" s="33"/>
      <c r="D223" s="102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3.5" customHeight="1">
      <c r="A224" s="1"/>
      <c r="B224" s="1"/>
      <c r="C224" s="33"/>
      <c r="D224" s="102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3.5" customHeight="1">
      <c r="A225" s="1"/>
      <c r="B225" s="1"/>
      <c r="C225" s="33"/>
      <c r="D225" s="102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3.5" customHeight="1">
      <c r="A226" s="1"/>
      <c r="B226" s="1"/>
      <c r="C226" s="33"/>
      <c r="D226" s="102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3.5" customHeight="1">
      <c r="A227" s="1"/>
      <c r="B227" s="1"/>
      <c r="C227" s="33"/>
      <c r="D227" s="102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3.5" customHeight="1">
      <c r="A228" s="1"/>
      <c r="B228" s="1"/>
      <c r="C228" s="33"/>
      <c r="D228" s="102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3.5" customHeight="1">
      <c r="A229" s="1"/>
      <c r="B229" s="1"/>
      <c r="C229" s="33"/>
      <c r="D229" s="102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3.5" customHeight="1">
      <c r="A230" s="1"/>
      <c r="B230" s="1"/>
      <c r="C230" s="33"/>
      <c r="D230" s="102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3.5" customHeight="1">
      <c r="A231" s="1"/>
      <c r="B231" s="1"/>
      <c r="C231" s="33"/>
      <c r="D231" s="102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3.5" customHeight="1">
      <c r="A232" s="1"/>
      <c r="B232" s="1"/>
      <c r="C232" s="33"/>
      <c r="D232" s="102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3.5" customHeight="1">
      <c r="A233" s="1"/>
      <c r="B233" s="1"/>
      <c r="C233" s="33"/>
      <c r="D233" s="102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3.5" customHeight="1">
      <c r="A234" s="1"/>
      <c r="B234" s="1"/>
      <c r="C234" s="33"/>
      <c r="D234" s="102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3.5" customHeight="1">
      <c r="A235" s="1"/>
      <c r="B235" s="1"/>
      <c r="C235" s="33"/>
      <c r="D235" s="102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3.5" customHeight="1">
      <c r="A236" s="1"/>
      <c r="B236" s="1"/>
      <c r="C236" s="33"/>
      <c r="D236" s="102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3.5" customHeight="1">
      <c r="A237" s="1"/>
      <c r="B237" s="1"/>
      <c r="C237" s="33"/>
      <c r="D237" s="102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3.5" customHeight="1">
      <c r="A238" s="1"/>
      <c r="B238" s="1"/>
      <c r="C238" s="33"/>
      <c r="D238" s="102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3.5" customHeight="1">
      <c r="A239" s="1"/>
      <c r="B239" s="1"/>
      <c r="C239" s="33"/>
      <c r="D239" s="102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3.5" customHeight="1">
      <c r="A240" s="1"/>
      <c r="B240" s="1"/>
      <c r="C240" s="33"/>
      <c r="D240" s="102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3.5" customHeight="1">
      <c r="A241" s="1"/>
      <c r="B241" s="1"/>
      <c r="C241" s="33"/>
      <c r="D241" s="102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3.5" customHeight="1">
      <c r="A242" s="1"/>
      <c r="B242" s="1"/>
      <c r="C242" s="33"/>
      <c r="D242" s="102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3.5" customHeight="1">
      <c r="A243" s="1"/>
      <c r="B243" s="1"/>
      <c r="C243" s="33"/>
      <c r="D243" s="102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3.5" customHeight="1">
      <c r="A244" s="1"/>
      <c r="B244" s="1"/>
      <c r="C244" s="33"/>
      <c r="D244" s="102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3.5" customHeight="1">
      <c r="A245" s="1"/>
      <c r="B245" s="1"/>
      <c r="C245" s="33"/>
      <c r="D245" s="102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3.5" customHeight="1">
      <c r="A246" s="1"/>
      <c r="B246" s="1"/>
      <c r="C246" s="33"/>
      <c r="D246" s="102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3.5" customHeight="1">
      <c r="A247" s="1"/>
      <c r="B247" s="1"/>
      <c r="C247" s="33"/>
      <c r="D247" s="102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3.5" customHeight="1">
      <c r="A248" s="1"/>
      <c r="B248" s="1"/>
      <c r="C248" s="33"/>
      <c r="D248" s="102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3.5" customHeight="1">
      <c r="A249" s="1"/>
      <c r="B249" s="1"/>
      <c r="C249" s="33"/>
      <c r="D249" s="102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3.5" customHeight="1">
      <c r="A250" s="1"/>
      <c r="B250" s="1"/>
      <c r="C250" s="33"/>
      <c r="D250" s="102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3.5" customHeight="1">
      <c r="A251" s="1"/>
      <c r="B251" s="1"/>
      <c r="C251" s="33"/>
      <c r="D251" s="102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3.5" customHeight="1">
      <c r="A252" s="1"/>
      <c r="B252" s="1"/>
      <c r="C252" s="33"/>
      <c r="D252" s="102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3.5" customHeight="1">
      <c r="A253" s="1"/>
      <c r="B253" s="1"/>
      <c r="C253" s="33"/>
      <c r="D253" s="102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3.5" customHeight="1">
      <c r="A254" s="1"/>
      <c r="B254" s="1"/>
      <c r="C254" s="33"/>
      <c r="D254" s="102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3.5" customHeight="1">
      <c r="A255" s="1"/>
      <c r="B255" s="1"/>
      <c r="C255" s="33"/>
      <c r="D255" s="102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3.5" customHeight="1">
      <c r="A256" s="1"/>
      <c r="B256" s="1"/>
      <c r="C256" s="33"/>
      <c r="D256" s="102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3.5" customHeight="1">
      <c r="A257" s="1"/>
      <c r="B257" s="1"/>
      <c r="C257" s="33"/>
      <c r="D257" s="102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3.5" customHeight="1">
      <c r="A258" s="1"/>
      <c r="B258" s="1"/>
      <c r="C258" s="33"/>
      <c r="D258" s="102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3.5" customHeight="1">
      <c r="A259" s="1"/>
      <c r="B259" s="1"/>
      <c r="C259" s="33"/>
      <c r="D259" s="102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3.5" customHeight="1">
      <c r="A260" s="1"/>
      <c r="B260" s="1"/>
      <c r="C260" s="33"/>
      <c r="D260" s="102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3.5" customHeight="1">
      <c r="A261" s="1"/>
      <c r="B261" s="1"/>
      <c r="C261" s="33"/>
      <c r="D261" s="102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3.5" customHeight="1">
      <c r="A262" s="1"/>
      <c r="B262" s="1"/>
      <c r="C262" s="33"/>
      <c r="D262" s="102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3.5" customHeight="1">
      <c r="A263" s="1"/>
      <c r="B263" s="1"/>
      <c r="C263" s="33"/>
      <c r="D263" s="102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3.5" customHeight="1">
      <c r="A264" s="1"/>
      <c r="B264" s="1"/>
      <c r="C264" s="33"/>
      <c r="D264" s="102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3.5" customHeight="1">
      <c r="A265" s="1"/>
      <c r="B265" s="1"/>
      <c r="C265" s="33"/>
      <c r="D265" s="102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3.5" customHeight="1">
      <c r="A266" s="1"/>
      <c r="B266" s="1"/>
      <c r="C266" s="33"/>
      <c r="D266" s="102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3.5" customHeight="1">
      <c r="A267" s="1"/>
      <c r="B267" s="1"/>
      <c r="C267" s="33"/>
      <c r="D267" s="102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3.5" customHeight="1">
      <c r="A268" s="1"/>
      <c r="B268" s="1"/>
      <c r="C268" s="33"/>
      <c r="D268" s="102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3.5" customHeight="1">
      <c r="A269" s="1"/>
      <c r="B269" s="1"/>
      <c r="C269" s="33"/>
      <c r="D269" s="102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3.5" customHeight="1">
      <c r="A270" s="1"/>
      <c r="B270" s="1"/>
      <c r="C270" s="33"/>
      <c r="D270" s="102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3.5" customHeight="1">
      <c r="A271" s="1"/>
      <c r="B271" s="1"/>
      <c r="C271" s="33"/>
      <c r="D271" s="102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3.5" customHeight="1">
      <c r="A272" s="1"/>
      <c r="B272" s="1"/>
      <c r="C272" s="33"/>
      <c r="D272" s="102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3.5" customHeight="1">
      <c r="A273" s="1"/>
      <c r="B273" s="1"/>
      <c r="C273" s="33"/>
      <c r="D273" s="102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3.5" customHeight="1">
      <c r="A274" s="1"/>
      <c r="B274" s="1"/>
      <c r="C274" s="33"/>
      <c r="D274" s="102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3.5" customHeight="1">
      <c r="A275" s="1"/>
      <c r="B275" s="1"/>
      <c r="C275" s="33"/>
      <c r="D275" s="102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3.5" customHeight="1">
      <c r="A276" s="1"/>
      <c r="B276" s="1"/>
      <c r="C276" s="33"/>
      <c r="D276" s="102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3.5" customHeight="1">
      <c r="A277" s="1"/>
      <c r="B277" s="1"/>
      <c r="C277" s="33"/>
      <c r="D277" s="102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3.5" customHeight="1">
      <c r="A278" s="1"/>
      <c r="B278" s="1"/>
      <c r="C278" s="33"/>
      <c r="D278" s="102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3.5" customHeight="1">
      <c r="A279" s="1"/>
      <c r="B279" s="1"/>
      <c r="C279" s="33"/>
      <c r="D279" s="102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3.5" customHeight="1">
      <c r="A280" s="1"/>
      <c r="B280" s="1"/>
      <c r="C280" s="33"/>
      <c r="D280" s="102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3.5" customHeight="1">
      <c r="A281" s="1"/>
      <c r="B281" s="1"/>
      <c r="C281" s="33"/>
      <c r="D281" s="102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3.5" customHeight="1">
      <c r="A282" s="1"/>
      <c r="B282" s="1"/>
      <c r="C282" s="33"/>
      <c r="D282" s="102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3.5" customHeight="1">
      <c r="A283" s="1"/>
      <c r="B283" s="1"/>
      <c r="C283" s="33"/>
      <c r="D283" s="102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3.5" customHeight="1">
      <c r="A284" s="1"/>
      <c r="B284" s="1"/>
      <c r="C284" s="33"/>
      <c r="D284" s="102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3.5" customHeight="1">
      <c r="A285" s="1"/>
      <c r="B285" s="1"/>
      <c r="C285" s="33"/>
      <c r="D285" s="102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3.5" customHeight="1">
      <c r="A286" s="1"/>
      <c r="B286" s="1"/>
      <c r="C286" s="33"/>
      <c r="D286" s="102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3.5" customHeight="1">
      <c r="A287" s="1"/>
      <c r="B287" s="1"/>
      <c r="C287" s="33"/>
      <c r="D287" s="102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3.5" customHeight="1">
      <c r="A288" s="1"/>
      <c r="B288" s="1"/>
      <c r="C288" s="33"/>
      <c r="D288" s="102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3.5" customHeight="1">
      <c r="A289" s="1"/>
      <c r="B289" s="1"/>
      <c r="C289" s="33"/>
      <c r="D289" s="102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3.5" customHeight="1">
      <c r="A290" s="1"/>
      <c r="B290" s="1"/>
      <c r="C290" s="33"/>
      <c r="D290" s="102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3.5" customHeight="1">
      <c r="A291" s="1"/>
      <c r="B291" s="1"/>
      <c r="C291" s="33"/>
      <c r="D291" s="102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3.5" customHeight="1">
      <c r="A292" s="1"/>
      <c r="B292" s="1"/>
      <c r="C292" s="33"/>
      <c r="D292" s="102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3.5" customHeight="1">
      <c r="A293" s="1"/>
      <c r="B293" s="1"/>
      <c r="C293" s="33"/>
      <c r="D293" s="102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3.5" customHeight="1">
      <c r="A294" s="1"/>
      <c r="B294" s="1"/>
      <c r="C294" s="33"/>
      <c r="D294" s="102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3.5" customHeight="1">
      <c r="A295" s="1"/>
      <c r="B295" s="1"/>
      <c r="C295" s="33"/>
      <c r="D295" s="102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3.5" customHeight="1">
      <c r="A296" s="1"/>
      <c r="B296" s="1"/>
      <c r="C296" s="33"/>
      <c r="D296" s="102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3.5" customHeight="1">
      <c r="A297" s="1"/>
      <c r="B297" s="1"/>
      <c r="C297" s="33"/>
      <c r="D297" s="102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3.5" customHeight="1">
      <c r="A298" s="1"/>
      <c r="B298" s="1"/>
      <c r="C298" s="33"/>
      <c r="D298" s="102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3.5" customHeight="1">
      <c r="A299" s="1"/>
      <c r="B299" s="1"/>
      <c r="C299" s="33"/>
      <c r="D299" s="102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3.5" customHeight="1">
      <c r="A300" s="1"/>
      <c r="B300" s="1"/>
      <c r="C300" s="33"/>
      <c r="D300" s="102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3.5" customHeight="1">
      <c r="A301" s="1"/>
      <c r="B301" s="1"/>
      <c r="C301" s="33"/>
      <c r="D301" s="102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3.5" customHeight="1">
      <c r="A302" s="1"/>
      <c r="B302" s="1"/>
      <c r="C302" s="33"/>
      <c r="D302" s="102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3.5" customHeight="1">
      <c r="A303" s="1"/>
      <c r="B303" s="1"/>
      <c r="C303" s="33"/>
      <c r="D303" s="102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3.5" customHeight="1">
      <c r="A304" s="1"/>
      <c r="B304" s="1"/>
      <c r="C304" s="33"/>
      <c r="D304" s="102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3.5" customHeight="1">
      <c r="A305" s="1"/>
      <c r="B305" s="1"/>
      <c r="C305" s="33"/>
      <c r="D305" s="102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3.5" customHeight="1">
      <c r="A306" s="1"/>
      <c r="B306" s="1"/>
      <c r="C306" s="33"/>
      <c r="D306" s="102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3.5" customHeight="1">
      <c r="A307" s="1"/>
      <c r="B307" s="1"/>
      <c r="C307" s="33"/>
      <c r="D307" s="102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3.5" customHeight="1">
      <c r="A308" s="1"/>
      <c r="B308" s="1"/>
      <c r="C308" s="33"/>
      <c r="D308" s="102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3.5" customHeight="1">
      <c r="A309" s="1"/>
      <c r="B309" s="1"/>
      <c r="C309" s="33"/>
      <c r="D309" s="102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3.5" customHeight="1">
      <c r="A310" s="1"/>
      <c r="B310" s="1"/>
      <c r="C310" s="33"/>
      <c r="D310" s="102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3.5" customHeight="1">
      <c r="A311" s="1"/>
      <c r="B311" s="1"/>
      <c r="C311" s="33"/>
      <c r="D311" s="102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3.5" customHeight="1">
      <c r="A312" s="1"/>
      <c r="B312" s="1"/>
      <c r="C312" s="33"/>
      <c r="D312" s="102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3.5" customHeight="1">
      <c r="A313" s="1"/>
      <c r="B313" s="1"/>
      <c r="C313" s="33"/>
      <c r="D313" s="102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3.5" customHeight="1">
      <c r="A314" s="1"/>
      <c r="B314" s="1"/>
      <c r="C314" s="33"/>
      <c r="D314" s="102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3.5" customHeight="1">
      <c r="A315" s="1"/>
      <c r="B315" s="1"/>
      <c r="C315" s="33"/>
      <c r="D315" s="102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3.5" customHeight="1">
      <c r="A316" s="1"/>
      <c r="B316" s="1"/>
      <c r="C316" s="33"/>
      <c r="D316" s="102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3.5" customHeight="1">
      <c r="A317" s="1"/>
      <c r="B317" s="1"/>
      <c r="C317" s="33"/>
      <c r="D317" s="102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3.5" customHeight="1">
      <c r="A318" s="1"/>
      <c r="B318" s="1"/>
      <c r="C318" s="33"/>
      <c r="D318" s="102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3.5" customHeight="1">
      <c r="A319" s="1"/>
      <c r="B319" s="1"/>
      <c r="C319" s="33"/>
      <c r="D319" s="102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3.5" customHeight="1">
      <c r="A320" s="1"/>
      <c r="B320" s="1"/>
      <c r="C320" s="33"/>
      <c r="D320" s="102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3.5" customHeight="1">
      <c r="A321" s="1"/>
      <c r="B321" s="1"/>
      <c r="C321" s="33"/>
      <c r="D321" s="102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3.5" customHeight="1">
      <c r="A322" s="1"/>
      <c r="B322" s="1"/>
      <c r="C322" s="33"/>
      <c r="D322" s="102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3.5" customHeight="1">
      <c r="A323" s="1"/>
      <c r="B323" s="1"/>
      <c r="C323" s="33"/>
      <c r="D323" s="102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3.5" customHeight="1">
      <c r="A324" s="1"/>
      <c r="B324" s="1"/>
      <c r="C324" s="33"/>
      <c r="D324" s="102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3.5" customHeight="1">
      <c r="A325" s="1"/>
      <c r="B325" s="1"/>
      <c r="C325" s="33"/>
      <c r="D325" s="102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3.5" customHeight="1">
      <c r="A326" s="1"/>
      <c r="B326" s="1"/>
      <c r="C326" s="33"/>
      <c r="D326" s="102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3.5" customHeight="1">
      <c r="A327" s="1"/>
      <c r="B327" s="1"/>
      <c r="C327" s="33"/>
      <c r="D327" s="102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3.5" customHeight="1">
      <c r="A328" s="1"/>
      <c r="B328" s="1"/>
      <c r="C328" s="33"/>
      <c r="D328" s="102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3.5" customHeight="1">
      <c r="A329" s="1"/>
      <c r="B329" s="1"/>
      <c r="C329" s="33"/>
      <c r="D329" s="102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3.5" customHeight="1">
      <c r="A330" s="1"/>
      <c r="B330" s="1"/>
      <c r="C330" s="33"/>
      <c r="D330" s="102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3.5" customHeight="1">
      <c r="A331" s="1"/>
      <c r="B331" s="1"/>
      <c r="C331" s="33"/>
      <c r="D331" s="102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3.5" customHeight="1">
      <c r="A332" s="1"/>
      <c r="B332" s="1"/>
      <c r="C332" s="33"/>
      <c r="D332" s="102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3.5" customHeight="1">
      <c r="A333" s="1"/>
      <c r="B333" s="1"/>
      <c r="C333" s="33"/>
      <c r="D333" s="102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3.5" customHeight="1">
      <c r="A334" s="1"/>
      <c r="B334" s="1"/>
      <c r="C334" s="33"/>
      <c r="D334" s="102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3.5" customHeight="1">
      <c r="A335" s="1"/>
      <c r="B335" s="1"/>
      <c r="C335" s="33"/>
      <c r="D335" s="102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3.5" customHeight="1">
      <c r="A336" s="1"/>
      <c r="B336" s="1"/>
      <c r="C336" s="33"/>
      <c r="D336" s="102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3.5" customHeight="1">
      <c r="A337" s="1"/>
      <c r="B337" s="1"/>
      <c r="C337" s="33"/>
      <c r="D337" s="102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3.5" customHeight="1">
      <c r="A338" s="1"/>
      <c r="B338" s="1"/>
      <c r="C338" s="33"/>
      <c r="D338" s="102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3.5" customHeight="1">
      <c r="A339" s="1"/>
      <c r="B339" s="1"/>
      <c r="C339" s="33"/>
      <c r="D339" s="102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3.5" customHeight="1">
      <c r="A340" s="1"/>
      <c r="B340" s="1"/>
      <c r="C340" s="33"/>
      <c r="D340" s="102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3.5" customHeight="1">
      <c r="A341" s="1"/>
      <c r="B341" s="1"/>
      <c r="C341" s="33"/>
      <c r="D341" s="102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3.5" customHeight="1">
      <c r="A342" s="1"/>
      <c r="B342" s="1"/>
      <c r="C342" s="33"/>
      <c r="D342" s="102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3.5" customHeight="1">
      <c r="A343" s="1"/>
      <c r="B343" s="1"/>
      <c r="C343" s="33"/>
      <c r="D343" s="102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3.5" customHeight="1">
      <c r="A344" s="1"/>
      <c r="B344" s="1"/>
      <c r="C344" s="33"/>
      <c r="D344" s="102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3.5" customHeight="1">
      <c r="A345" s="1"/>
      <c r="B345" s="1"/>
      <c r="C345" s="33"/>
      <c r="D345" s="102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3.5" customHeight="1">
      <c r="A346" s="1"/>
      <c r="B346" s="1"/>
      <c r="C346" s="33"/>
      <c r="D346" s="102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3.5" customHeight="1">
      <c r="A347" s="1"/>
      <c r="B347" s="1"/>
      <c r="C347" s="33"/>
      <c r="D347" s="102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3.5" customHeight="1">
      <c r="A348" s="1"/>
      <c r="B348" s="1"/>
      <c r="C348" s="33"/>
      <c r="D348" s="102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3.5" customHeight="1">
      <c r="A349" s="1"/>
      <c r="B349" s="1"/>
      <c r="C349" s="33"/>
      <c r="D349" s="102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3.5" customHeight="1">
      <c r="A350" s="1"/>
      <c r="B350" s="1"/>
      <c r="C350" s="33"/>
      <c r="D350" s="102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3.5" customHeight="1">
      <c r="A351" s="1"/>
      <c r="B351" s="1"/>
      <c r="C351" s="33"/>
      <c r="D351" s="102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3.5" customHeight="1">
      <c r="A352" s="1"/>
      <c r="B352" s="1"/>
      <c r="C352" s="33"/>
      <c r="D352" s="102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3.5" customHeight="1">
      <c r="A353" s="1"/>
      <c r="B353" s="1"/>
      <c r="C353" s="33"/>
      <c r="D353" s="102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3.5" customHeight="1">
      <c r="A354" s="1"/>
      <c r="B354" s="1"/>
      <c r="C354" s="33"/>
      <c r="D354" s="102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3.5" customHeight="1">
      <c r="A355" s="1"/>
      <c r="B355" s="1"/>
      <c r="C355" s="33"/>
      <c r="D355" s="102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3.5" customHeight="1">
      <c r="A356" s="1"/>
      <c r="B356" s="1"/>
      <c r="C356" s="33"/>
      <c r="D356" s="102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3.5" customHeight="1">
      <c r="A357" s="1"/>
      <c r="B357" s="1"/>
      <c r="C357" s="33"/>
      <c r="D357" s="102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3.5" customHeight="1">
      <c r="A358" s="1"/>
      <c r="B358" s="1"/>
      <c r="C358" s="33"/>
      <c r="D358" s="102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3.5" customHeight="1">
      <c r="A359" s="1"/>
      <c r="B359" s="1"/>
      <c r="C359" s="33"/>
      <c r="D359" s="102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3.5" customHeight="1">
      <c r="A360" s="1"/>
      <c r="B360" s="1"/>
      <c r="C360" s="33"/>
      <c r="D360" s="102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3.5" customHeight="1">
      <c r="A361" s="1"/>
      <c r="B361" s="1"/>
      <c r="C361" s="33"/>
      <c r="D361" s="102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3.5" customHeight="1">
      <c r="A362" s="1"/>
      <c r="B362" s="1"/>
      <c r="C362" s="33"/>
      <c r="D362" s="102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3.5" customHeight="1">
      <c r="A363" s="1"/>
      <c r="B363" s="1"/>
      <c r="C363" s="33"/>
      <c r="D363" s="102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3.5" customHeight="1">
      <c r="A364" s="1"/>
      <c r="B364" s="1"/>
      <c r="C364" s="33"/>
      <c r="D364" s="102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3.5" customHeight="1">
      <c r="A365" s="1"/>
      <c r="B365" s="1"/>
      <c r="C365" s="33"/>
      <c r="D365" s="102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3.5" customHeight="1">
      <c r="A366" s="1"/>
      <c r="B366" s="1"/>
      <c r="C366" s="33"/>
      <c r="D366" s="102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3.5" customHeight="1">
      <c r="A367" s="1"/>
      <c r="B367" s="1"/>
      <c r="C367" s="33"/>
      <c r="D367" s="102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3.5" customHeight="1">
      <c r="A368" s="1"/>
      <c r="B368" s="1"/>
      <c r="C368" s="33"/>
      <c r="D368" s="102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3.5" customHeight="1">
      <c r="A369" s="1"/>
      <c r="B369" s="1"/>
      <c r="C369" s="33"/>
      <c r="D369" s="102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3.5" customHeight="1">
      <c r="A370" s="1"/>
      <c r="B370" s="1"/>
      <c r="C370" s="33"/>
      <c r="D370" s="102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3.5" customHeight="1">
      <c r="A371" s="1"/>
      <c r="B371" s="1"/>
      <c r="C371" s="33"/>
      <c r="D371" s="102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3.5" customHeight="1">
      <c r="A372" s="1"/>
      <c r="B372" s="1"/>
      <c r="C372" s="33"/>
      <c r="D372" s="102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3.5" customHeight="1">
      <c r="A373" s="1"/>
      <c r="B373" s="1"/>
      <c r="C373" s="33"/>
      <c r="D373" s="102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3.5" customHeight="1">
      <c r="A374" s="1"/>
      <c r="B374" s="1"/>
      <c r="C374" s="33"/>
      <c r="D374" s="102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3.5" customHeight="1">
      <c r="A375" s="1"/>
      <c r="B375" s="1"/>
      <c r="C375" s="33"/>
      <c r="D375" s="102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3.5" customHeight="1">
      <c r="A376" s="1"/>
      <c r="B376" s="1"/>
      <c r="C376" s="33"/>
      <c r="D376" s="102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3.5" customHeight="1">
      <c r="A377" s="1"/>
      <c r="B377" s="1"/>
      <c r="C377" s="33"/>
      <c r="D377" s="102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3.5" customHeight="1">
      <c r="A378" s="1"/>
      <c r="B378" s="1"/>
      <c r="C378" s="33"/>
      <c r="D378" s="102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9">
    <mergeCell ref="B1:C1"/>
    <mergeCell ref="E1:J1"/>
    <mergeCell ref="B2:C2"/>
    <mergeCell ref="F2:I2"/>
    <mergeCell ref="B3:C3"/>
    <mergeCell ref="F3:I3"/>
    <mergeCell ref="F4:I4"/>
    <mergeCell ref="G13:H13"/>
    <mergeCell ref="I13:J13"/>
    <mergeCell ref="L19:L57"/>
    <mergeCell ref="M19:M57"/>
    <mergeCell ref="B14:D14"/>
    <mergeCell ref="B15:D15"/>
    <mergeCell ref="B16:D16"/>
    <mergeCell ref="E16:K16"/>
    <mergeCell ref="B17:D17"/>
    <mergeCell ref="E17:H17"/>
    <mergeCell ref="I17:J17"/>
    <mergeCell ref="A53:B53"/>
    <mergeCell ref="A54:B54"/>
    <mergeCell ref="B177:C177"/>
    <mergeCell ref="B178:C178"/>
    <mergeCell ref="B4:C4"/>
    <mergeCell ref="B5:C5"/>
    <mergeCell ref="B6:C6"/>
    <mergeCell ref="B8:D8"/>
    <mergeCell ref="B9:C9"/>
    <mergeCell ref="B10:C10"/>
    <mergeCell ref="B11:C11"/>
  </mergeCells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8.0"/>
    <col customWidth="1" min="2" max="2" width="41.86"/>
    <col customWidth="1" min="3" max="3" width="11.57"/>
    <col customWidth="1" min="4" max="26" width="8.0"/>
  </cols>
  <sheetData>
    <row r="3" ht="15.75" customHeight="1">
      <c r="B3" s="134" t="s">
        <v>208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3"/>
    </row>
    <row r="4">
      <c r="B4" s="137" t="s">
        <v>209</v>
      </c>
      <c r="C4" s="138" t="s">
        <v>201</v>
      </c>
      <c r="D4" s="6"/>
      <c r="E4" s="6"/>
      <c r="F4" s="6"/>
      <c r="G4" s="6"/>
      <c r="H4" s="6"/>
      <c r="I4" s="6"/>
      <c r="J4" s="6"/>
      <c r="K4" s="6"/>
      <c r="L4" s="6"/>
      <c r="M4" s="6"/>
      <c r="N4" s="3"/>
      <c r="O4" s="166"/>
      <c r="P4" s="166"/>
      <c r="Q4" s="166"/>
    </row>
    <row r="5">
      <c r="B5" s="76"/>
      <c r="C5" s="167" t="s">
        <v>147</v>
      </c>
      <c r="D5" s="167" t="s">
        <v>148</v>
      </c>
      <c r="E5" s="167" t="s">
        <v>149</v>
      </c>
      <c r="F5" s="167" t="s">
        <v>150</v>
      </c>
      <c r="G5" s="167" t="s">
        <v>151</v>
      </c>
      <c r="H5" s="167" t="s">
        <v>152</v>
      </c>
      <c r="I5" s="167" t="s">
        <v>153</v>
      </c>
      <c r="J5" s="167" t="s">
        <v>154</v>
      </c>
      <c r="K5" s="167" t="s">
        <v>155</v>
      </c>
      <c r="L5" s="167" t="s">
        <v>156</v>
      </c>
      <c r="M5" s="167" t="s">
        <v>157</v>
      </c>
      <c r="N5" s="167" t="s">
        <v>158</v>
      </c>
      <c r="O5" s="167" t="s">
        <v>128</v>
      </c>
      <c r="P5" s="167" t="s">
        <v>129</v>
      </c>
      <c r="Q5" s="167" t="s">
        <v>130</v>
      </c>
    </row>
    <row r="6">
      <c r="B6" s="160" t="s">
        <v>210</v>
      </c>
      <c r="C6" s="160">
        <f>'All courses'!W33</f>
        <v>1.132959402</v>
      </c>
      <c r="D6" s="160">
        <f>'All courses'!X33</f>
        <v>1.147916667</v>
      </c>
      <c r="E6" s="160">
        <f>'All courses'!Y33</f>
        <v>1.209401709</v>
      </c>
      <c r="F6" s="160">
        <f>'All courses'!Z33</f>
        <v>1.19284188</v>
      </c>
      <c r="G6" s="160">
        <f>'All courses'!AA33</f>
        <v>1.088568376</v>
      </c>
      <c r="H6" s="160">
        <f>'All courses'!AB33</f>
        <v>1.23525641</v>
      </c>
      <c r="I6" s="160">
        <f>'All courses'!AC33</f>
        <v>1.084081197</v>
      </c>
      <c r="J6" s="160">
        <f>'All courses'!AD33</f>
        <v>1.147061966</v>
      </c>
      <c r="K6" s="160">
        <f>'All courses'!AE33</f>
        <v>1.266613248</v>
      </c>
      <c r="L6" s="160">
        <f>'All courses'!AF33</f>
        <v>1.225106838</v>
      </c>
      <c r="M6" s="160">
        <f>'All courses'!AG33</f>
        <v>1.14642094</v>
      </c>
      <c r="N6" s="160">
        <f>'All courses'!AH33</f>
        <v>1.174893162</v>
      </c>
      <c r="O6" s="160">
        <f>'All courses'!AI33</f>
        <v>1.07991453</v>
      </c>
      <c r="P6" s="160">
        <f>'All courses'!AJ33</f>
        <v>1.110950855</v>
      </c>
      <c r="Q6" s="160">
        <f>'All courses'!AK33</f>
        <v>1.259081197</v>
      </c>
    </row>
    <row r="7">
      <c r="B7" s="160" t="s">
        <v>211</v>
      </c>
      <c r="C7" s="162">
        <f>'Indirect-attainment'!D12</f>
        <v>3</v>
      </c>
      <c r="D7" s="162">
        <f>'Indirect-attainment'!E12</f>
        <v>2.84</v>
      </c>
      <c r="E7" s="162">
        <f>'Indirect-attainment'!F12</f>
        <v>2.94</v>
      </c>
      <c r="F7" s="162">
        <f>'Indirect-attainment'!G12</f>
        <v>2.8</v>
      </c>
      <c r="G7" s="162">
        <f>'Indirect-attainment'!H12</f>
        <v>2.94</v>
      </c>
      <c r="H7" s="162">
        <f>'Indirect-attainment'!I12</f>
        <v>2.68</v>
      </c>
      <c r="I7" s="162">
        <f>'Indirect-attainment'!J12</f>
        <v>2.6</v>
      </c>
      <c r="J7" s="162">
        <f>'Indirect-attainment'!K12</f>
        <v>2.62</v>
      </c>
      <c r="K7" s="162">
        <f>'Indirect-attainment'!L12</f>
        <v>2.78</v>
      </c>
      <c r="L7" s="162">
        <f>'Indirect-attainment'!M12</f>
        <v>2.82</v>
      </c>
      <c r="M7" s="162">
        <f>'Indirect-attainment'!N12</f>
        <v>2.56</v>
      </c>
      <c r="N7" s="162">
        <f>'Indirect-attainment'!O12</f>
        <v>2.7</v>
      </c>
      <c r="O7" s="162">
        <f>'Indirect-attainment'!P12</f>
        <v>2.16</v>
      </c>
      <c r="P7" s="162">
        <f>'Indirect-attainment'!Q12</f>
        <v>2.18</v>
      </c>
      <c r="Q7" s="162">
        <f>'Indirect-attainment'!R12</f>
        <v>2.24</v>
      </c>
    </row>
    <row r="8" ht="25.5" customHeight="1">
      <c r="B8" s="160" t="s">
        <v>212</v>
      </c>
      <c r="C8" s="159">
        <f t="shared" ref="C8:Q8" si="1">(C6*0.8+C7*0.2)</f>
        <v>1.506367521</v>
      </c>
      <c r="D8" s="159">
        <f t="shared" si="1"/>
        <v>1.486333333</v>
      </c>
      <c r="E8" s="159">
        <f t="shared" si="1"/>
        <v>1.555521368</v>
      </c>
      <c r="F8" s="159">
        <f t="shared" si="1"/>
        <v>1.514273504</v>
      </c>
      <c r="G8" s="159">
        <f t="shared" si="1"/>
        <v>1.458854701</v>
      </c>
      <c r="H8" s="159">
        <f t="shared" si="1"/>
        <v>1.524205128</v>
      </c>
      <c r="I8" s="159">
        <f t="shared" si="1"/>
        <v>1.387264957</v>
      </c>
      <c r="J8" s="159">
        <f t="shared" si="1"/>
        <v>1.441649573</v>
      </c>
      <c r="K8" s="159">
        <f t="shared" si="1"/>
        <v>1.569290598</v>
      </c>
      <c r="L8" s="159">
        <f t="shared" si="1"/>
        <v>1.54408547</v>
      </c>
      <c r="M8" s="159">
        <f t="shared" si="1"/>
        <v>1.429136752</v>
      </c>
      <c r="N8" s="159">
        <f t="shared" si="1"/>
        <v>1.47991453</v>
      </c>
      <c r="O8" s="159">
        <f t="shared" si="1"/>
        <v>1.295931624</v>
      </c>
      <c r="P8" s="159">
        <f t="shared" si="1"/>
        <v>1.324760684</v>
      </c>
      <c r="Q8" s="159">
        <f t="shared" si="1"/>
        <v>1.455264957</v>
      </c>
    </row>
    <row r="9">
      <c r="B9" s="160"/>
      <c r="C9" s="168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67"/>
      <c r="P9" s="167"/>
      <c r="Q9" s="167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B3:Q3"/>
    <mergeCell ref="B4:B5"/>
    <mergeCell ref="C4:N4"/>
  </mergeCells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11.0"/>
    <col customWidth="1" min="3" max="3" width="16.43"/>
    <col customWidth="1" min="4" max="4" width="19.57"/>
    <col customWidth="1" min="5" max="5" width="15.86"/>
    <col customWidth="1" min="6" max="6" width="18.29"/>
    <col customWidth="1" min="7" max="7" width="12.43"/>
    <col customWidth="1" min="8" max="8" width="11.71"/>
    <col customWidth="1" min="9" max="9" width="12.43"/>
    <col customWidth="1" min="10" max="10" width="7.0"/>
    <col customWidth="1" min="11" max="11" width="12.0"/>
    <col customWidth="1" min="12" max="12" width="13.29"/>
    <col customWidth="1" min="13" max="13" width="8.0"/>
    <col customWidth="1" min="14" max="14" width="12.29"/>
    <col customWidth="1" min="15" max="15" width="6.57"/>
    <col customWidth="1" min="16" max="16" width="11.14"/>
    <col customWidth="1" min="17" max="17" width="5.14"/>
    <col customWidth="1" min="18" max="19" width="6.0"/>
    <col customWidth="1" min="20" max="20" width="6.57"/>
    <col customWidth="1" min="21" max="21" width="5.71"/>
    <col customWidth="1" min="22" max="26" width="8.0"/>
  </cols>
  <sheetData>
    <row r="1" ht="15.0" customHeight="1">
      <c r="A1" s="1"/>
      <c r="B1" s="2" t="s">
        <v>0</v>
      </c>
      <c r="C1" s="3"/>
      <c r="D1" s="4" t="s">
        <v>160</v>
      </c>
      <c r="E1" s="5" t="s">
        <v>2</v>
      </c>
      <c r="F1" s="6"/>
      <c r="G1" s="6"/>
      <c r="H1" s="6"/>
      <c r="I1" s="6"/>
      <c r="J1" s="3"/>
      <c r="K1" s="7"/>
      <c r="L1" s="7"/>
      <c r="M1" s="7"/>
      <c r="N1" s="8"/>
      <c r="O1" s="8"/>
      <c r="P1" s="8"/>
      <c r="Q1" s="8"/>
      <c r="R1" s="8"/>
      <c r="S1" s="9"/>
      <c r="T1" s="9"/>
      <c r="U1" s="9"/>
      <c r="V1" s="1"/>
      <c r="W1" s="1"/>
      <c r="X1" s="1"/>
      <c r="Y1" s="1"/>
      <c r="Z1" s="1"/>
    </row>
    <row r="2" ht="16.5" customHeight="1">
      <c r="A2" s="1"/>
      <c r="B2" s="10" t="s">
        <v>3</v>
      </c>
      <c r="C2" s="3"/>
      <c r="D2" s="4" t="s">
        <v>213</v>
      </c>
      <c r="E2" s="11"/>
      <c r="F2" s="12" t="s">
        <v>5</v>
      </c>
      <c r="G2" s="6"/>
      <c r="H2" s="6"/>
      <c r="I2" s="3"/>
      <c r="J2" s="11"/>
      <c r="K2" s="7"/>
      <c r="L2" s="7"/>
      <c r="M2" s="7"/>
      <c r="N2" s="13"/>
      <c r="O2" s="13"/>
      <c r="P2" s="13"/>
      <c r="Q2" s="13"/>
      <c r="R2" s="14"/>
      <c r="S2" s="7"/>
      <c r="T2" s="7"/>
      <c r="U2" s="7"/>
      <c r="V2" s="1"/>
      <c r="W2" s="1"/>
      <c r="X2" s="1"/>
      <c r="Y2" s="1"/>
      <c r="Z2" s="1"/>
    </row>
    <row r="3" ht="15.0" customHeight="1">
      <c r="A3" s="1"/>
      <c r="B3" s="15" t="s">
        <v>6</v>
      </c>
      <c r="C3" s="3"/>
      <c r="D3" s="4" t="s">
        <v>7</v>
      </c>
      <c r="E3" s="11"/>
      <c r="F3" s="16" t="s">
        <v>8</v>
      </c>
      <c r="G3" s="6"/>
      <c r="H3" s="6"/>
      <c r="I3" s="3"/>
      <c r="J3" s="11"/>
      <c r="K3" s="7"/>
      <c r="L3" s="7"/>
      <c r="M3" s="7"/>
      <c r="N3" s="13"/>
      <c r="O3" s="13"/>
      <c r="P3" s="13"/>
      <c r="Q3" s="13"/>
      <c r="R3" s="14"/>
      <c r="S3" s="7"/>
      <c r="T3" s="7"/>
      <c r="U3" s="7"/>
      <c r="V3" s="1"/>
      <c r="W3" s="1"/>
      <c r="X3" s="1"/>
      <c r="Y3" s="1"/>
      <c r="Z3" s="1"/>
    </row>
    <row r="4" ht="16.5" customHeight="1">
      <c r="A4" s="1"/>
      <c r="B4" s="10" t="s">
        <v>9</v>
      </c>
      <c r="C4" s="3"/>
      <c r="D4" s="4" t="s">
        <v>10</v>
      </c>
      <c r="E4" s="11"/>
      <c r="F4" s="17" t="s">
        <v>11</v>
      </c>
      <c r="G4" s="6"/>
      <c r="H4" s="6"/>
      <c r="I4" s="3"/>
      <c r="J4" s="11"/>
      <c r="K4" s="1"/>
      <c r="L4" s="1"/>
      <c r="M4" s="1"/>
      <c r="N4" s="13"/>
      <c r="O4" s="13"/>
      <c r="P4" s="13"/>
      <c r="Q4" s="13"/>
      <c r="R4" s="14"/>
      <c r="S4" s="7"/>
      <c r="T4" s="7"/>
      <c r="U4" s="7"/>
      <c r="V4" s="1"/>
      <c r="W4" s="1"/>
      <c r="X4" s="1"/>
      <c r="Y4" s="1"/>
      <c r="Z4" s="1"/>
    </row>
    <row r="5" ht="14.25" customHeight="1">
      <c r="A5" s="1"/>
      <c r="B5" s="18" t="s">
        <v>12</v>
      </c>
      <c r="C5" s="3"/>
      <c r="D5" s="4">
        <v>4.0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6.5" customHeight="1">
      <c r="A6" s="1"/>
      <c r="B6" s="19" t="s">
        <v>13</v>
      </c>
      <c r="C6" s="3"/>
      <c r="D6" s="20" t="s">
        <v>14</v>
      </c>
      <c r="E6" s="21"/>
      <c r="F6" s="21"/>
      <c r="G6" s="21"/>
      <c r="H6" s="21"/>
      <c r="I6" s="21"/>
      <c r="J6" s="22"/>
      <c r="K6" s="22"/>
      <c r="L6" s="22"/>
      <c r="M6" s="22" t="str">
        <f>IFERROR(SUM(M1:M5)/COUNT(M1:M5),"")</f>
        <v/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4.5" customHeight="1">
      <c r="A7" s="1"/>
      <c r="B7" s="23"/>
      <c r="C7" s="23"/>
      <c r="D7" s="24"/>
      <c r="E7" s="25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1"/>
      <c r="W7" s="1"/>
      <c r="X7" s="1"/>
      <c r="Y7" s="1"/>
      <c r="Z7" s="1"/>
    </row>
    <row r="8" ht="15.0" customHeight="1">
      <c r="A8" s="1"/>
      <c r="B8" s="26" t="s">
        <v>15</v>
      </c>
      <c r="C8" s="6"/>
      <c r="D8" s="3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4.25" customHeight="1">
      <c r="A9" s="1"/>
      <c r="B9" s="10"/>
      <c r="C9" s="3"/>
      <c r="D9" s="27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4.25" customHeight="1">
      <c r="A10" s="1"/>
      <c r="B10" s="10"/>
      <c r="C10" s="3"/>
      <c r="D10" s="27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4.25" customHeight="1">
      <c r="A11" s="1"/>
      <c r="B11" s="10"/>
      <c r="C11" s="3"/>
      <c r="D11" s="27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3.0" customHeight="1">
      <c r="A12" s="1"/>
      <c r="B12" s="23"/>
      <c r="C12" s="23"/>
      <c r="D12" s="24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4.25" hidden="1" customHeight="1">
      <c r="A13" s="28"/>
      <c r="B13" s="28"/>
      <c r="C13" s="23"/>
      <c r="D13" s="24"/>
      <c r="E13" s="23"/>
      <c r="F13" s="29"/>
      <c r="G13" s="30"/>
      <c r="H13" s="3"/>
      <c r="I13" s="30"/>
      <c r="J13" s="3"/>
      <c r="K13" s="31"/>
      <c r="L13" s="31"/>
      <c r="M13" s="31"/>
      <c r="N13" s="31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ht="33.0" customHeight="1">
      <c r="A14" s="1"/>
      <c r="B14" s="32" t="s">
        <v>16</v>
      </c>
      <c r="C14" s="6"/>
      <c r="D14" s="3"/>
      <c r="E14" s="33"/>
      <c r="F14" s="34"/>
      <c r="G14" s="34"/>
      <c r="H14" s="34"/>
      <c r="I14" s="34"/>
      <c r="J14" s="34"/>
      <c r="K14" s="31"/>
      <c r="L14" s="31"/>
      <c r="M14" s="31"/>
      <c r="N14" s="3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57.0" customHeight="1">
      <c r="A15" s="35"/>
      <c r="B15" s="32" t="s">
        <v>17</v>
      </c>
      <c r="C15" s="6"/>
      <c r="D15" s="3"/>
      <c r="E15" s="35"/>
      <c r="F15" s="36"/>
      <c r="G15" s="37"/>
      <c r="H15" s="38"/>
      <c r="I15" s="39"/>
      <c r="J15" s="39"/>
      <c r="K15" s="40"/>
      <c r="L15" s="40"/>
      <c r="M15" s="40"/>
      <c r="N15" s="40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ht="72.0" customHeight="1">
      <c r="A16" s="41"/>
      <c r="B16" s="32" t="s">
        <v>18</v>
      </c>
      <c r="C16" s="6"/>
      <c r="D16" s="3"/>
      <c r="E16" s="42" t="s">
        <v>19</v>
      </c>
      <c r="F16" s="43"/>
      <c r="G16" s="43"/>
      <c r="H16" s="43"/>
      <c r="I16" s="43"/>
      <c r="J16" s="43"/>
      <c r="K16" s="44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ht="14.25" customHeight="1">
      <c r="A17" s="41"/>
      <c r="B17" s="45" t="s">
        <v>20</v>
      </c>
      <c r="C17" s="6"/>
      <c r="D17" s="3"/>
      <c r="E17" s="46" t="s">
        <v>21</v>
      </c>
      <c r="F17" s="47"/>
      <c r="G17" s="47"/>
      <c r="H17" s="48"/>
      <c r="I17" s="49" t="s">
        <v>22</v>
      </c>
      <c r="J17" s="50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ht="49.5" customHeight="1">
      <c r="A18" s="41" t="s">
        <v>23</v>
      </c>
      <c r="B18" s="51"/>
      <c r="C18" s="52" t="s">
        <v>24</v>
      </c>
      <c r="D18" s="53" t="s">
        <v>25</v>
      </c>
      <c r="E18" s="169" t="s">
        <v>26</v>
      </c>
      <c r="F18" s="169" t="s">
        <v>27</v>
      </c>
      <c r="G18" s="169" t="s">
        <v>28</v>
      </c>
      <c r="H18" s="169" t="s">
        <v>29</v>
      </c>
      <c r="I18" s="35">
        <v>65.0</v>
      </c>
      <c r="J18" s="35" t="s">
        <v>214</v>
      </c>
      <c r="K18" s="35" t="s">
        <v>30</v>
      </c>
      <c r="L18" s="35" t="s">
        <v>31</v>
      </c>
      <c r="M18" s="35" t="s">
        <v>32</v>
      </c>
      <c r="N18" s="35" t="s">
        <v>33</v>
      </c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ht="17.25" customHeight="1">
      <c r="A19" s="78">
        <v>1.0</v>
      </c>
      <c r="B19" s="57"/>
      <c r="C19" s="58" t="s">
        <v>34</v>
      </c>
      <c r="D19" s="58" t="s">
        <v>35</v>
      </c>
      <c r="E19" s="59" t="s">
        <v>36</v>
      </c>
      <c r="F19" s="59" t="s">
        <v>37</v>
      </c>
      <c r="G19" s="59" t="s">
        <v>37</v>
      </c>
      <c r="H19" s="59" t="s">
        <v>36</v>
      </c>
      <c r="I19" s="59">
        <v>38.0</v>
      </c>
      <c r="J19" s="59">
        <f t="shared" ref="J19:J52" si="1">(I19/65)*100</f>
        <v>58.46153846</v>
      </c>
      <c r="K19" s="59" t="str">
        <f t="shared" ref="K19:K52" si="2">IF(J19&lt;=0,"",IF((J19&gt;=60),"Y","N"))</f>
        <v>N</v>
      </c>
      <c r="L19" s="61">
        <f>(E57+F57+G57+H57)/4</f>
        <v>0.25</v>
      </c>
      <c r="M19" s="61">
        <f>K57</f>
        <v>3</v>
      </c>
      <c r="N19" s="62">
        <f>(L19*0.2+M19*0.8)</f>
        <v>2.45</v>
      </c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ht="15.0" customHeight="1">
      <c r="A20" s="78">
        <v>2.0</v>
      </c>
      <c r="B20" s="57"/>
      <c r="C20" s="58" t="s">
        <v>38</v>
      </c>
      <c r="D20" s="58" t="s">
        <v>39</v>
      </c>
      <c r="E20" s="59" t="s">
        <v>36</v>
      </c>
      <c r="F20" s="59" t="s">
        <v>37</v>
      </c>
      <c r="G20" s="59" t="s">
        <v>36</v>
      </c>
      <c r="H20" s="59" t="s">
        <v>37</v>
      </c>
      <c r="I20" s="59">
        <v>40.0</v>
      </c>
      <c r="J20" s="59">
        <f t="shared" si="1"/>
        <v>61.53846154</v>
      </c>
      <c r="K20" s="59" t="str">
        <f t="shared" si="2"/>
        <v>Y</v>
      </c>
      <c r="L20" s="65"/>
      <c r="M20" s="65"/>
      <c r="N20" s="66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ht="17.25" customHeight="1">
      <c r="A21" s="78">
        <v>3.0</v>
      </c>
      <c r="B21" s="57"/>
      <c r="C21" s="58" t="s">
        <v>40</v>
      </c>
      <c r="D21" s="58" t="s">
        <v>41</v>
      </c>
      <c r="E21" s="59" t="s">
        <v>36</v>
      </c>
      <c r="F21" s="59" t="s">
        <v>36</v>
      </c>
      <c r="G21" s="59" t="s">
        <v>36</v>
      </c>
      <c r="H21" s="59" t="s">
        <v>36</v>
      </c>
      <c r="I21" s="59">
        <v>29.0</v>
      </c>
      <c r="J21" s="59">
        <f t="shared" si="1"/>
        <v>44.61538462</v>
      </c>
      <c r="K21" s="59" t="str">
        <f t="shared" si="2"/>
        <v>N</v>
      </c>
      <c r="L21" s="65"/>
      <c r="M21" s="65"/>
      <c r="N21" s="66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</row>
    <row r="22" ht="13.5" customHeight="1">
      <c r="A22" s="78">
        <v>4.0</v>
      </c>
      <c r="B22" s="57"/>
      <c r="C22" s="58" t="s">
        <v>42</v>
      </c>
      <c r="D22" s="58" t="s">
        <v>43</v>
      </c>
      <c r="E22" s="59" t="s">
        <v>36</v>
      </c>
      <c r="F22" s="59" t="s">
        <v>37</v>
      </c>
      <c r="G22" s="59" t="s">
        <v>36</v>
      </c>
      <c r="H22" s="59" t="s">
        <v>37</v>
      </c>
      <c r="I22" s="59">
        <v>41.0</v>
      </c>
      <c r="J22" s="59">
        <f t="shared" si="1"/>
        <v>63.07692308</v>
      </c>
      <c r="K22" s="59" t="str">
        <f t="shared" si="2"/>
        <v>Y</v>
      </c>
      <c r="L22" s="65"/>
      <c r="M22" s="65"/>
      <c r="N22" s="66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ht="13.5" customHeight="1">
      <c r="A23" s="78">
        <v>5.0</v>
      </c>
      <c r="B23" s="57"/>
      <c r="C23" s="58" t="s">
        <v>44</v>
      </c>
      <c r="D23" s="58" t="s">
        <v>45</v>
      </c>
      <c r="E23" s="59" t="s">
        <v>36</v>
      </c>
      <c r="F23" s="59" t="s">
        <v>37</v>
      </c>
      <c r="G23" s="59" t="s">
        <v>36</v>
      </c>
      <c r="H23" s="59" t="s">
        <v>37</v>
      </c>
      <c r="I23" s="40">
        <v>42.0</v>
      </c>
      <c r="J23" s="59">
        <f t="shared" si="1"/>
        <v>64.61538462</v>
      </c>
      <c r="K23" s="59" t="str">
        <f t="shared" si="2"/>
        <v>Y</v>
      </c>
      <c r="L23" s="65"/>
      <c r="M23" s="65"/>
      <c r="N23" s="66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3.5" customHeight="1">
      <c r="A24" s="78">
        <v>6.0</v>
      </c>
      <c r="B24" s="57"/>
      <c r="C24" s="58" t="s">
        <v>46</v>
      </c>
      <c r="D24" s="58" t="s">
        <v>47</v>
      </c>
      <c r="E24" s="59" t="s">
        <v>36</v>
      </c>
      <c r="F24" s="59" t="s">
        <v>36</v>
      </c>
      <c r="G24" s="59" t="s">
        <v>37</v>
      </c>
      <c r="H24" s="59" t="s">
        <v>36</v>
      </c>
      <c r="I24" s="40">
        <v>34.0</v>
      </c>
      <c r="J24" s="59">
        <f t="shared" si="1"/>
        <v>52.30769231</v>
      </c>
      <c r="K24" s="59" t="str">
        <f t="shared" si="2"/>
        <v>N</v>
      </c>
      <c r="L24" s="65"/>
      <c r="M24" s="65"/>
      <c r="N24" s="66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3.5" customHeight="1">
      <c r="A25" s="78">
        <v>7.0</v>
      </c>
      <c r="B25" s="57"/>
      <c r="C25" s="58" t="s">
        <v>48</v>
      </c>
      <c r="D25" s="58" t="s">
        <v>49</v>
      </c>
      <c r="E25" s="59" t="s">
        <v>36</v>
      </c>
      <c r="F25" s="59" t="s">
        <v>37</v>
      </c>
      <c r="G25" s="59" t="s">
        <v>36</v>
      </c>
      <c r="H25" s="59" t="s">
        <v>37</v>
      </c>
      <c r="I25" s="40">
        <v>26.0</v>
      </c>
      <c r="J25" s="59">
        <f t="shared" si="1"/>
        <v>40</v>
      </c>
      <c r="K25" s="59" t="str">
        <f t="shared" si="2"/>
        <v>N</v>
      </c>
      <c r="L25" s="65"/>
      <c r="M25" s="65"/>
      <c r="N25" s="66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3.5" customHeight="1">
      <c r="A26" s="78">
        <v>8.0</v>
      </c>
      <c r="B26" s="57"/>
      <c r="C26" s="58" t="s">
        <v>50</v>
      </c>
      <c r="D26" s="58" t="s">
        <v>51</v>
      </c>
      <c r="E26" s="59" t="s">
        <v>37</v>
      </c>
      <c r="F26" s="59" t="s">
        <v>36</v>
      </c>
      <c r="G26" s="59" t="s">
        <v>36</v>
      </c>
      <c r="H26" s="59" t="s">
        <v>36</v>
      </c>
      <c r="I26" s="40">
        <v>28.0</v>
      </c>
      <c r="J26" s="59">
        <f t="shared" si="1"/>
        <v>43.07692308</v>
      </c>
      <c r="K26" s="59" t="str">
        <f t="shared" si="2"/>
        <v>N</v>
      </c>
      <c r="L26" s="65"/>
      <c r="M26" s="65"/>
      <c r="N26" s="66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3.5" customHeight="1">
      <c r="A27" s="78">
        <v>9.0</v>
      </c>
      <c r="B27" s="57"/>
      <c r="C27" s="58" t="s">
        <v>52</v>
      </c>
      <c r="D27" s="58" t="s">
        <v>53</v>
      </c>
      <c r="E27" s="59" t="s">
        <v>36</v>
      </c>
      <c r="F27" s="59" t="s">
        <v>36</v>
      </c>
      <c r="G27" s="59" t="s">
        <v>37</v>
      </c>
      <c r="H27" s="59" t="s">
        <v>36</v>
      </c>
      <c r="I27" s="40">
        <v>28.0</v>
      </c>
      <c r="J27" s="59">
        <f t="shared" si="1"/>
        <v>43.07692308</v>
      </c>
      <c r="K27" s="59" t="str">
        <f t="shared" si="2"/>
        <v>N</v>
      </c>
      <c r="L27" s="65"/>
      <c r="M27" s="65"/>
      <c r="N27" s="66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3.5" customHeight="1">
      <c r="A28" s="78">
        <v>10.0</v>
      </c>
      <c r="B28" s="57"/>
      <c r="C28" s="58" t="s">
        <v>54</v>
      </c>
      <c r="D28" s="58" t="s">
        <v>55</v>
      </c>
      <c r="E28" s="59" t="s">
        <v>36</v>
      </c>
      <c r="F28" s="59" t="s">
        <v>37</v>
      </c>
      <c r="G28" s="59" t="s">
        <v>36</v>
      </c>
      <c r="H28" s="59" t="s">
        <v>37</v>
      </c>
      <c r="I28" s="40">
        <v>29.0</v>
      </c>
      <c r="J28" s="59">
        <f t="shared" si="1"/>
        <v>44.61538462</v>
      </c>
      <c r="K28" s="59" t="str">
        <f t="shared" si="2"/>
        <v>N</v>
      </c>
      <c r="L28" s="65"/>
      <c r="M28" s="65"/>
      <c r="N28" s="66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3.5" customHeight="1">
      <c r="A29" s="78">
        <v>11.0</v>
      </c>
      <c r="B29" s="57"/>
      <c r="C29" s="58" t="s">
        <v>56</v>
      </c>
      <c r="D29" s="58" t="s">
        <v>57</v>
      </c>
      <c r="E29" s="59" t="s">
        <v>36</v>
      </c>
      <c r="F29" s="59" t="s">
        <v>37</v>
      </c>
      <c r="G29" s="59" t="s">
        <v>37</v>
      </c>
      <c r="H29" s="59" t="s">
        <v>37</v>
      </c>
      <c r="I29" s="40">
        <v>27.0</v>
      </c>
      <c r="J29" s="59">
        <f t="shared" si="1"/>
        <v>41.53846154</v>
      </c>
      <c r="K29" s="59" t="str">
        <f t="shared" si="2"/>
        <v>N</v>
      </c>
      <c r="L29" s="65"/>
      <c r="M29" s="65"/>
      <c r="N29" s="66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3.5" customHeight="1">
      <c r="A30" s="78">
        <v>12.0</v>
      </c>
      <c r="B30" s="57"/>
      <c r="C30" s="58" t="s">
        <v>58</v>
      </c>
      <c r="D30" s="58" t="s">
        <v>59</v>
      </c>
      <c r="E30" s="59" t="s">
        <v>37</v>
      </c>
      <c r="F30" s="59" t="s">
        <v>37</v>
      </c>
      <c r="G30" s="59" t="s">
        <v>36</v>
      </c>
      <c r="H30" s="59" t="s">
        <v>37</v>
      </c>
      <c r="I30" s="40">
        <v>44.0</v>
      </c>
      <c r="J30" s="59">
        <f t="shared" si="1"/>
        <v>67.69230769</v>
      </c>
      <c r="K30" s="59" t="str">
        <f t="shared" si="2"/>
        <v>Y</v>
      </c>
      <c r="L30" s="65"/>
      <c r="M30" s="65"/>
      <c r="N30" s="66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3.5" customHeight="1">
      <c r="A31" s="78">
        <v>13.0</v>
      </c>
      <c r="B31" s="57"/>
      <c r="C31" s="58" t="s">
        <v>60</v>
      </c>
      <c r="D31" s="58" t="s">
        <v>61</v>
      </c>
      <c r="E31" s="59" t="s">
        <v>36</v>
      </c>
      <c r="F31" s="59" t="s">
        <v>36</v>
      </c>
      <c r="G31" s="59" t="s">
        <v>36</v>
      </c>
      <c r="H31" s="59" t="s">
        <v>36</v>
      </c>
      <c r="I31" s="40">
        <v>39.0</v>
      </c>
      <c r="J31" s="59">
        <f t="shared" si="1"/>
        <v>60</v>
      </c>
      <c r="K31" s="59" t="str">
        <f t="shared" si="2"/>
        <v>Y</v>
      </c>
      <c r="L31" s="65"/>
      <c r="M31" s="65"/>
      <c r="N31" s="66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3.5" customHeight="1">
      <c r="A32" s="78">
        <v>14.0</v>
      </c>
      <c r="B32" s="57"/>
      <c r="C32" s="58" t="s">
        <v>62</v>
      </c>
      <c r="D32" s="58" t="s">
        <v>63</v>
      </c>
      <c r="E32" s="59" t="s">
        <v>36</v>
      </c>
      <c r="F32" s="59" t="s">
        <v>37</v>
      </c>
      <c r="G32" s="59" t="s">
        <v>36</v>
      </c>
      <c r="H32" s="59" t="s">
        <v>37</v>
      </c>
      <c r="I32" s="40">
        <v>38.0</v>
      </c>
      <c r="J32" s="59">
        <f t="shared" si="1"/>
        <v>58.46153846</v>
      </c>
      <c r="K32" s="59" t="str">
        <f t="shared" si="2"/>
        <v>N</v>
      </c>
      <c r="L32" s="65"/>
      <c r="M32" s="65"/>
      <c r="N32" s="66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3.5" customHeight="1">
      <c r="A33" s="78">
        <v>15.0</v>
      </c>
      <c r="B33" s="57"/>
      <c r="C33" s="58" t="s">
        <v>64</v>
      </c>
      <c r="D33" s="58" t="s">
        <v>65</v>
      </c>
      <c r="E33" s="59" t="s">
        <v>36</v>
      </c>
      <c r="F33" s="59" t="s">
        <v>36</v>
      </c>
      <c r="G33" s="59" t="s">
        <v>37</v>
      </c>
      <c r="H33" s="59" t="s">
        <v>36</v>
      </c>
      <c r="I33" s="40">
        <v>32.0</v>
      </c>
      <c r="J33" s="59">
        <f t="shared" si="1"/>
        <v>49.23076923</v>
      </c>
      <c r="K33" s="59" t="str">
        <f t="shared" si="2"/>
        <v>N</v>
      </c>
      <c r="L33" s="65"/>
      <c r="M33" s="65"/>
      <c r="N33" s="66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3.5" customHeight="1">
      <c r="A34" s="78">
        <v>16.0</v>
      </c>
      <c r="B34" s="57"/>
      <c r="C34" s="58" t="s">
        <v>66</v>
      </c>
      <c r="D34" s="58" t="s">
        <v>67</v>
      </c>
      <c r="E34" s="59" t="s">
        <v>37</v>
      </c>
      <c r="F34" s="59" t="s">
        <v>37</v>
      </c>
      <c r="G34" s="59" t="s">
        <v>36</v>
      </c>
      <c r="H34" s="59" t="s">
        <v>37</v>
      </c>
      <c r="I34" s="40">
        <v>49.0</v>
      </c>
      <c r="J34" s="59">
        <f t="shared" si="1"/>
        <v>75.38461538</v>
      </c>
      <c r="K34" s="59" t="str">
        <f t="shared" si="2"/>
        <v>Y</v>
      </c>
      <c r="L34" s="65"/>
      <c r="M34" s="65"/>
      <c r="N34" s="66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3.5" customHeight="1">
      <c r="A35" s="78">
        <v>17.0</v>
      </c>
      <c r="B35" s="57"/>
      <c r="C35" s="58" t="s">
        <v>68</v>
      </c>
      <c r="D35" s="58" t="s">
        <v>69</v>
      </c>
      <c r="E35" s="59" t="s">
        <v>36</v>
      </c>
      <c r="F35" s="59" t="s">
        <v>37</v>
      </c>
      <c r="G35" s="59" t="s">
        <v>36</v>
      </c>
      <c r="H35" s="59" t="s">
        <v>37</v>
      </c>
      <c r="I35" s="40">
        <v>35.0</v>
      </c>
      <c r="J35" s="59">
        <f t="shared" si="1"/>
        <v>53.84615385</v>
      </c>
      <c r="K35" s="59" t="str">
        <f t="shared" si="2"/>
        <v>N</v>
      </c>
      <c r="L35" s="65"/>
      <c r="M35" s="65"/>
      <c r="N35" s="66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3.5" customHeight="1">
      <c r="A36" s="78">
        <v>18.0</v>
      </c>
      <c r="B36" s="57"/>
      <c r="C36" s="58" t="s">
        <v>70</v>
      </c>
      <c r="D36" s="58" t="s">
        <v>71</v>
      </c>
      <c r="E36" s="59" t="s">
        <v>36</v>
      </c>
      <c r="F36" s="59" t="s">
        <v>36</v>
      </c>
      <c r="G36" s="59" t="s">
        <v>37</v>
      </c>
      <c r="H36" s="59" t="s">
        <v>36</v>
      </c>
      <c r="I36" s="40">
        <v>26.0</v>
      </c>
      <c r="J36" s="59">
        <f t="shared" si="1"/>
        <v>40</v>
      </c>
      <c r="K36" s="59" t="str">
        <f t="shared" si="2"/>
        <v>N</v>
      </c>
      <c r="L36" s="65"/>
      <c r="M36" s="65"/>
      <c r="N36" s="66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3.5" customHeight="1">
      <c r="A37" s="78">
        <v>19.0</v>
      </c>
      <c r="B37" s="57"/>
      <c r="C37" s="58" t="s">
        <v>72</v>
      </c>
      <c r="D37" s="58" t="s">
        <v>73</v>
      </c>
      <c r="E37" s="59" t="s">
        <v>36</v>
      </c>
      <c r="F37" s="59" t="s">
        <v>36</v>
      </c>
      <c r="G37" s="59" t="s">
        <v>36</v>
      </c>
      <c r="H37" s="59" t="s">
        <v>37</v>
      </c>
      <c r="I37" s="40">
        <v>29.0</v>
      </c>
      <c r="J37" s="59">
        <f t="shared" si="1"/>
        <v>44.61538462</v>
      </c>
      <c r="K37" s="59" t="str">
        <f t="shared" si="2"/>
        <v>N</v>
      </c>
      <c r="L37" s="65"/>
      <c r="M37" s="65"/>
      <c r="N37" s="66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78">
        <v>20.0</v>
      </c>
      <c r="B38" s="57"/>
      <c r="C38" s="58" t="s">
        <v>74</v>
      </c>
      <c r="D38" s="58" t="s">
        <v>75</v>
      </c>
      <c r="E38" s="59" t="s">
        <v>37</v>
      </c>
      <c r="F38" s="59" t="s">
        <v>36</v>
      </c>
      <c r="G38" s="59" t="s">
        <v>36</v>
      </c>
      <c r="H38" s="59" t="s">
        <v>36</v>
      </c>
      <c r="I38" s="40">
        <v>48.0</v>
      </c>
      <c r="J38" s="59">
        <f t="shared" si="1"/>
        <v>73.84615385</v>
      </c>
      <c r="K38" s="59" t="str">
        <f t="shared" si="2"/>
        <v>Y</v>
      </c>
      <c r="L38" s="65"/>
      <c r="M38" s="65"/>
      <c r="N38" s="66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3.5" customHeight="1">
      <c r="A39" s="78">
        <v>21.0</v>
      </c>
      <c r="B39" s="57"/>
      <c r="C39" s="58" t="s">
        <v>76</v>
      </c>
      <c r="D39" s="58" t="s">
        <v>77</v>
      </c>
      <c r="E39" s="59" t="s">
        <v>36</v>
      </c>
      <c r="F39" s="59" t="s">
        <v>36</v>
      </c>
      <c r="G39" s="59" t="s">
        <v>36</v>
      </c>
      <c r="H39" s="59" t="s">
        <v>36</v>
      </c>
      <c r="I39" s="40">
        <v>44.0</v>
      </c>
      <c r="J39" s="59">
        <f t="shared" si="1"/>
        <v>67.69230769</v>
      </c>
      <c r="K39" s="59" t="str">
        <f t="shared" si="2"/>
        <v>Y</v>
      </c>
      <c r="L39" s="65"/>
      <c r="M39" s="65"/>
      <c r="N39" s="66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3.5" customHeight="1">
      <c r="A40" s="78">
        <v>22.0</v>
      </c>
      <c r="B40" s="57"/>
      <c r="C40" s="58" t="s">
        <v>78</v>
      </c>
      <c r="D40" s="58" t="s">
        <v>79</v>
      </c>
      <c r="E40" s="59" t="s">
        <v>36</v>
      </c>
      <c r="F40" s="59" t="s">
        <v>37</v>
      </c>
      <c r="G40" s="59" t="s">
        <v>36</v>
      </c>
      <c r="H40" s="59" t="s">
        <v>37</v>
      </c>
      <c r="I40" s="40">
        <v>39.0</v>
      </c>
      <c r="J40" s="59">
        <f t="shared" si="1"/>
        <v>60</v>
      </c>
      <c r="K40" s="59" t="str">
        <f t="shared" si="2"/>
        <v>Y</v>
      </c>
      <c r="L40" s="65"/>
      <c r="M40" s="65"/>
      <c r="N40" s="66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3.5" customHeight="1">
      <c r="A41" s="78">
        <v>23.0</v>
      </c>
      <c r="B41" s="57"/>
      <c r="C41" s="58" t="s">
        <v>80</v>
      </c>
      <c r="D41" s="58" t="s">
        <v>81</v>
      </c>
      <c r="E41" s="59" t="s">
        <v>36</v>
      </c>
      <c r="F41" s="59" t="s">
        <v>37</v>
      </c>
      <c r="G41" s="59" t="s">
        <v>36</v>
      </c>
      <c r="H41" s="59" t="s">
        <v>37</v>
      </c>
      <c r="I41" s="59">
        <v>32.0</v>
      </c>
      <c r="J41" s="59">
        <f t="shared" si="1"/>
        <v>49.23076923</v>
      </c>
      <c r="K41" s="59" t="str">
        <f t="shared" si="2"/>
        <v>N</v>
      </c>
      <c r="L41" s="65"/>
      <c r="M41" s="65"/>
      <c r="N41" s="66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3.5" customHeight="1">
      <c r="A42" s="78">
        <v>24.0</v>
      </c>
      <c r="B42" s="57"/>
      <c r="C42" s="58" t="s">
        <v>82</v>
      </c>
      <c r="D42" s="58" t="s">
        <v>83</v>
      </c>
      <c r="E42" s="59" t="s">
        <v>36</v>
      </c>
      <c r="F42" s="59" t="s">
        <v>37</v>
      </c>
      <c r="G42" s="59" t="s">
        <v>36</v>
      </c>
      <c r="H42" s="59" t="s">
        <v>37</v>
      </c>
      <c r="I42" s="59">
        <v>34.0</v>
      </c>
      <c r="J42" s="59">
        <f t="shared" si="1"/>
        <v>52.30769231</v>
      </c>
      <c r="K42" s="59" t="str">
        <f t="shared" si="2"/>
        <v>N</v>
      </c>
      <c r="L42" s="65"/>
      <c r="M42" s="65"/>
      <c r="N42" s="66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3.5" customHeight="1">
      <c r="A43" s="78">
        <v>25.0</v>
      </c>
      <c r="B43" s="57"/>
      <c r="C43" s="58" t="s">
        <v>84</v>
      </c>
      <c r="D43" s="58" t="s">
        <v>85</v>
      </c>
      <c r="E43" s="59" t="s">
        <v>36</v>
      </c>
      <c r="F43" s="59" t="s">
        <v>37</v>
      </c>
      <c r="G43" s="59" t="s">
        <v>36</v>
      </c>
      <c r="H43" s="59" t="s">
        <v>37</v>
      </c>
      <c r="I43" s="59">
        <v>43.0</v>
      </c>
      <c r="J43" s="59">
        <f t="shared" si="1"/>
        <v>66.15384615</v>
      </c>
      <c r="K43" s="59" t="str">
        <f t="shared" si="2"/>
        <v>Y</v>
      </c>
      <c r="L43" s="65"/>
      <c r="M43" s="65"/>
      <c r="N43" s="66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3.5" customHeight="1">
      <c r="A44" s="78">
        <v>26.0</v>
      </c>
      <c r="B44" s="57"/>
      <c r="C44" s="58" t="s">
        <v>86</v>
      </c>
      <c r="D44" s="58" t="s">
        <v>87</v>
      </c>
      <c r="E44" s="59" t="s">
        <v>36</v>
      </c>
      <c r="F44" s="59" t="s">
        <v>36</v>
      </c>
      <c r="G44" s="59" t="s">
        <v>37</v>
      </c>
      <c r="H44" s="59" t="s">
        <v>36</v>
      </c>
      <c r="I44" s="59">
        <v>41.0</v>
      </c>
      <c r="J44" s="59">
        <f t="shared" si="1"/>
        <v>63.07692308</v>
      </c>
      <c r="K44" s="59" t="str">
        <f t="shared" si="2"/>
        <v>Y</v>
      </c>
      <c r="L44" s="65"/>
      <c r="M44" s="65"/>
      <c r="N44" s="66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78">
        <v>27.0</v>
      </c>
      <c r="B45" s="57"/>
      <c r="C45" s="58" t="s">
        <v>88</v>
      </c>
      <c r="D45" s="58" t="s">
        <v>89</v>
      </c>
      <c r="E45" s="59" t="s">
        <v>36</v>
      </c>
      <c r="F45" s="59" t="s">
        <v>37</v>
      </c>
      <c r="G45" s="59" t="s">
        <v>36</v>
      </c>
      <c r="H45" s="59" t="s">
        <v>37</v>
      </c>
      <c r="I45" s="40">
        <v>42.0</v>
      </c>
      <c r="J45" s="59">
        <f t="shared" si="1"/>
        <v>64.61538462</v>
      </c>
      <c r="K45" s="59" t="str">
        <f t="shared" si="2"/>
        <v>Y</v>
      </c>
      <c r="L45" s="65"/>
      <c r="M45" s="65"/>
      <c r="N45" s="66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78">
        <v>28.0</v>
      </c>
      <c r="B46" s="57"/>
      <c r="C46" s="58" t="s">
        <v>90</v>
      </c>
      <c r="D46" s="58" t="s">
        <v>91</v>
      </c>
      <c r="E46" s="59" t="s">
        <v>37</v>
      </c>
      <c r="F46" s="59" t="s">
        <v>36</v>
      </c>
      <c r="G46" s="59" t="s">
        <v>36</v>
      </c>
      <c r="H46" s="59" t="s">
        <v>36</v>
      </c>
      <c r="I46" s="40">
        <v>34.0</v>
      </c>
      <c r="J46" s="59">
        <f t="shared" si="1"/>
        <v>52.30769231</v>
      </c>
      <c r="K46" s="59" t="str">
        <f t="shared" si="2"/>
        <v>N</v>
      </c>
      <c r="L46" s="65"/>
      <c r="M46" s="65"/>
      <c r="N46" s="66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3.5" customHeight="1">
      <c r="A47" s="78">
        <v>29.0</v>
      </c>
      <c r="B47" s="57"/>
      <c r="C47" s="58" t="s">
        <v>92</v>
      </c>
      <c r="D47" s="58" t="s">
        <v>93</v>
      </c>
      <c r="E47" s="59" t="s">
        <v>36</v>
      </c>
      <c r="F47" s="59" t="s">
        <v>36</v>
      </c>
      <c r="G47" s="59" t="s">
        <v>37</v>
      </c>
      <c r="H47" s="59" t="s">
        <v>36</v>
      </c>
      <c r="I47" s="40">
        <v>26.0</v>
      </c>
      <c r="J47" s="59">
        <f t="shared" si="1"/>
        <v>40</v>
      </c>
      <c r="K47" s="59" t="str">
        <f t="shared" si="2"/>
        <v>N</v>
      </c>
      <c r="L47" s="65"/>
      <c r="M47" s="65"/>
      <c r="N47" s="66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3.5" customHeight="1">
      <c r="A48" s="78">
        <v>30.0</v>
      </c>
      <c r="B48" s="57"/>
      <c r="C48" s="58" t="s">
        <v>94</v>
      </c>
      <c r="D48" s="58" t="s">
        <v>95</v>
      </c>
      <c r="E48" s="59" t="s">
        <v>36</v>
      </c>
      <c r="F48" s="59" t="s">
        <v>37</v>
      </c>
      <c r="G48" s="59" t="s">
        <v>36</v>
      </c>
      <c r="H48" s="59" t="s">
        <v>37</v>
      </c>
      <c r="I48" s="40">
        <v>26.0</v>
      </c>
      <c r="J48" s="59">
        <f t="shared" si="1"/>
        <v>40</v>
      </c>
      <c r="K48" s="59" t="str">
        <f t="shared" si="2"/>
        <v>N</v>
      </c>
      <c r="L48" s="65"/>
      <c r="M48" s="65"/>
      <c r="N48" s="66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3.5" customHeight="1">
      <c r="A49" s="78">
        <v>31.0</v>
      </c>
      <c r="B49" s="57"/>
      <c r="C49" s="58" t="s">
        <v>96</v>
      </c>
      <c r="D49" s="58" t="s">
        <v>97</v>
      </c>
      <c r="E49" s="59" t="s">
        <v>36</v>
      </c>
      <c r="F49" s="59" t="s">
        <v>37</v>
      </c>
      <c r="G49" s="59" t="s">
        <v>36</v>
      </c>
      <c r="H49" s="59" t="s">
        <v>37</v>
      </c>
      <c r="I49" s="40">
        <v>26.0</v>
      </c>
      <c r="J49" s="59">
        <f t="shared" si="1"/>
        <v>40</v>
      </c>
      <c r="K49" s="59" t="str">
        <f t="shared" si="2"/>
        <v>N</v>
      </c>
      <c r="L49" s="65"/>
      <c r="M49" s="65"/>
      <c r="N49" s="66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3.5" customHeight="1">
      <c r="A50" s="78">
        <v>32.0</v>
      </c>
      <c r="B50" s="57"/>
      <c r="C50" s="58" t="s">
        <v>98</v>
      </c>
      <c r="D50" s="58" t="s">
        <v>99</v>
      </c>
      <c r="E50" s="59" t="s">
        <v>37</v>
      </c>
      <c r="F50" s="59" t="s">
        <v>36</v>
      </c>
      <c r="G50" s="59" t="s">
        <v>36</v>
      </c>
      <c r="H50" s="59" t="s">
        <v>36</v>
      </c>
      <c r="I50" s="40">
        <v>29.0</v>
      </c>
      <c r="J50" s="59">
        <f t="shared" si="1"/>
        <v>44.61538462</v>
      </c>
      <c r="K50" s="59" t="str">
        <f t="shared" si="2"/>
        <v>N</v>
      </c>
      <c r="L50" s="65"/>
      <c r="M50" s="65"/>
      <c r="N50" s="66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3.5" customHeight="1">
      <c r="A51" s="78">
        <v>33.0</v>
      </c>
      <c r="B51" s="57"/>
      <c r="C51" s="58" t="s">
        <v>100</v>
      </c>
      <c r="D51" s="58" t="s">
        <v>101</v>
      </c>
      <c r="E51" s="59" t="s">
        <v>36</v>
      </c>
      <c r="F51" s="59" t="s">
        <v>36</v>
      </c>
      <c r="G51" s="59" t="s">
        <v>37</v>
      </c>
      <c r="H51" s="59" t="s">
        <v>36</v>
      </c>
      <c r="I51" s="40">
        <v>32.0</v>
      </c>
      <c r="J51" s="59">
        <f t="shared" si="1"/>
        <v>49.23076923</v>
      </c>
      <c r="K51" s="59" t="str">
        <f t="shared" si="2"/>
        <v>N</v>
      </c>
      <c r="L51" s="65"/>
      <c r="M51" s="65"/>
      <c r="N51" s="66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3.5" customHeight="1">
      <c r="A52" s="78">
        <v>34.0</v>
      </c>
      <c r="B52" s="57"/>
      <c r="C52" s="58" t="s">
        <v>102</v>
      </c>
      <c r="D52" s="58" t="s">
        <v>103</v>
      </c>
      <c r="E52" s="59" t="s">
        <v>36</v>
      </c>
      <c r="F52" s="59" t="s">
        <v>37</v>
      </c>
      <c r="G52" s="59" t="s">
        <v>36</v>
      </c>
      <c r="H52" s="59" t="s">
        <v>37</v>
      </c>
      <c r="I52" s="40">
        <v>35.0</v>
      </c>
      <c r="J52" s="59">
        <f t="shared" si="1"/>
        <v>53.84615385</v>
      </c>
      <c r="K52" s="59" t="str">
        <f t="shared" si="2"/>
        <v>N</v>
      </c>
      <c r="L52" s="65"/>
      <c r="M52" s="65"/>
      <c r="N52" s="66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15.5" customHeight="1">
      <c r="A53" s="67" t="s">
        <v>104</v>
      </c>
      <c r="B53" s="3"/>
      <c r="C53" s="67">
        <f>COUNTA(A19:A52)</f>
        <v>34</v>
      </c>
      <c r="D53" s="170"/>
      <c r="E53" s="40">
        <f t="shared" ref="E53:H53" si="3">COUNTIF(E19:E52,"Y")</f>
        <v>28</v>
      </c>
      <c r="F53" s="40">
        <f t="shared" si="3"/>
        <v>15</v>
      </c>
      <c r="G53" s="40">
        <f t="shared" si="3"/>
        <v>25</v>
      </c>
      <c r="H53" s="40">
        <f t="shared" si="3"/>
        <v>15</v>
      </c>
      <c r="I53" s="40"/>
      <c r="J53" s="40"/>
      <c r="K53" s="40">
        <f>COUNTIF(K19:K52,"Y")</f>
        <v>12</v>
      </c>
      <c r="L53" s="65"/>
      <c r="M53" s="65"/>
      <c r="N53" s="66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87.75" customHeight="1">
      <c r="A54" s="171" t="s">
        <v>105</v>
      </c>
      <c r="B54" s="172"/>
      <c r="C54" s="67">
        <f>C53</f>
        <v>34</v>
      </c>
      <c r="D54" s="173" t="s">
        <v>106</v>
      </c>
      <c r="E54" s="40"/>
      <c r="F54" s="40"/>
      <c r="G54" s="40"/>
      <c r="H54" s="40"/>
      <c r="I54" s="40"/>
      <c r="J54" s="40"/>
      <c r="K54" s="40"/>
      <c r="L54" s="65"/>
      <c r="M54" s="65"/>
      <c r="N54" s="66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39.75" customHeight="1">
      <c r="A55" s="78"/>
      <c r="B55" s="57"/>
      <c r="C55" s="57"/>
      <c r="D55" s="174"/>
      <c r="E55" s="40" t="str">
        <f t="shared" ref="E55:J55" si="4">IF(E54&lt;=0,"",IF((E54&gt;=60),"Attained","Not-Attained"))</f>
        <v/>
      </c>
      <c r="F55" s="40" t="str">
        <f t="shared" si="4"/>
        <v/>
      </c>
      <c r="G55" s="40" t="str">
        <f t="shared" si="4"/>
        <v/>
      </c>
      <c r="H55" s="40" t="str">
        <f t="shared" si="4"/>
        <v/>
      </c>
      <c r="I55" s="40" t="str">
        <f t="shared" si="4"/>
        <v/>
      </c>
      <c r="J55" s="40" t="str">
        <f t="shared" si="4"/>
        <v/>
      </c>
      <c r="K55" s="40"/>
      <c r="L55" s="65"/>
      <c r="M55" s="65"/>
      <c r="N55" s="66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0" customHeight="1">
      <c r="A56" s="78"/>
      <c r="B56" s="57"/>
      <c r="C56" s="57"/>
      <c r="D56" s="174"/>
      <c r="E56" s="40"/>
      <c r="F56" s="40"/>
      <c r="G56" s="40"/>
      <c r="H56" s="40"/>
      <c r="I56" s="40"/>
      <c r="J56" s="40"/>
      <c r="K56" s="40"/>
      <c r="L56" s="65"/>
      <c r="M56" s="65"/>
      <c r="N56" s="66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0" customHeight="1">
      <c r="A57" s="78"/>
      <c r="B57" s="57"/>
      <c r="C57" s="57"/>
      <c r="D57" s="174"/>
      <c r="E57" s="175">
        <v>0.0</v>
      </c>
      <c r="F57" s="175">
        <v>0.0</v>
      </c>
      <c r="G57" s="175">
        <v>1.0</v>
      </c>
      <c r="H57" s="175">
        <v>0.0</v>
      </c>
      <c r="I57" s="40"/>
      <c r="J57" s="40"/>
      <c r="K57" s="175">
        <v>3.0</v>
      </c>
      <c r="L57" s="76"/>
      <c r="M57" s="76"/>
      <c r="N57" s="77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0" customHeight="1">
      <c r="A58" s="78"/>
      <c r="B58" s="57"/>
      <c r="C58" s="57"/>
      <c r="D58" s="69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0" customHeight="1">
      <c r="A59" s="78"/>
      <c r="B59" s="57"/>
      <c r="C59" s="57"/>
      <c r="D59" s="69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0" customHeight="1">
      <c r="A60" s="78"/>
      <c r="B60" s="57"/>
      <c r="C60" s="57"/>
      <c r="D60" s="69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0" customHeight="1">
      <c r="A61" s="78"/>
      <c r="B61" s="57"/>
      <c r="C61" s="57"/>
      <c r="D61" s="69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0" customHeight="1">
      <c r="A62" s="78"/>
      <c r="B62" s="57"/>
      <c r="C62" s="57"/>
      <c r="D62" s="79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0" customHeight="1">
      <c r="A63" s="78"/>
      <c r="B63" s="57"/>
      <c r="C63" s="57"/>
      <c r="D63" s="69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0" customHeight="1">
      <c r="A64" s="78"/>
      <c r="B64" s="57"/>
      <c r="C64" s="57"/>
      <c r="D64" s="69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0" customHeight="1">
      <c r="A65" s="78"/>
      <c r="B65" s="57"/>
      <c r="C65" s="57"/>
      <c r="D65" s="69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3.5" customHeight="1">
      <c r="A66" s="78"/>
      <c r="B66" s="80"/>
      <c r="C66" s="80"/>
      <c r="D66" s="80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3.5" customHeight="1">
      <c r="A67" s="78"/>
      <c r="B67" s="80"/>
      <c r="C67" s="80"/>
      <c r="D67" s="80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3.5" customHeight="1">
      <c r="A68" s="78"/>
      <c r="B68" s="80"/>
      <c r="C68" s="80"/>
      <c r="D68" s="80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3.5" customHeight="1">
      <c r="A69" s="78"/>
      <c r="B69" s="80"/>
      <c r="C69" s="80"/>
      <c r="D69" s="80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3.5" customHeight="1">
      <c r="A70" s="78"/>
      <c r="B70" s="80"/>
      <c r="C70" s="80"/>
      <c r="D70" s="80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3.5" customHeight="1">
      <c r="A71" s="78"/>
      <c r="B71" s="80"/>
      <c r="C71" s="80"/>
      <c r="D71" s="80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3.5" customHeight="1">
      <c r="A72" s="78"/>
      <c r="B72" s="80"/>
      <c r="C72" s="80"/>
      <c r="D72" s="80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3.5" customHeight="1">
      <c r="A73" s="78"/>
      <c r="B73" s="80"/>
      <c r="C73" s="80"/>
      <c r="D73" s="80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3.5" customHeight="1">
      <c r="A74" s="78"/>
      <c r="B74" s="80"/>
      <c r="C74" s="80"/>
      <c r="D74" s="80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3.5" customHeight="1">
      <c r="A75" s="78"/>
      <c r="B75" s="80"/>
      <c r="C75" s="80"/>
      <c r="D75" s="80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3.5" customHeight="1">
      <c r="A76" s="78"/>
      <c r="B76" s="80"/>
      <c r="C76" s="80"/>
      <c r="D76" s="80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3.5" customHeight="1">
      <c r="A77" s="78"/>
      <c r="B77" s="80"/>
      <c r="C77" s="80"/>
      <c r="D77" s="80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3.5" customHeight="1">
      <c r="A78" s="78"/>
      <c r="B78" s="80"/>
      <c r="C78" s="80"/>
      <c r="D78" s="80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3.5" customHeight="1">
      <c r="A79" s="78"/>
      <c r="B79" s="80"/>
      <c r="C79" s="80"/>
      <c r="D79" s="80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3.5" customHeight="1">
      <c r="A80" s="78"/>
      <c r="B80" s="80"/>
      <c r="C80" s="80"/>
      <c r="D80" s="80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3.5" customHeight="1">
      <c r="A81" s="78"/>
      <c r="B81" s="80"/>
      <c r="C81" s="80"/>
      <c r="D81" s="80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3.5" customHeight="1">
      <c r="A82" s="78"/>
      <c r="B82" s="80"/>
      <c r="C82" s="80"/>
      <c r="D82" s="80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3.5" customHeight="1">
      <c r="A83" s="78"/>
      <c r="B83" s="80"/>
      <c r="C83" s="80"/>
      <c r="D83" s="80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3.5" customHeight="1">
      <c r="A84" s="78"/>
      <c r="B84" s="80"/>
      <c r="C84" s="80"/>
      <c r="D84" s="80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3.5" customHeight="1">
      <c r="A85" s="78"/>
      <c r="B85" s="80"/>
      <c r="C85" s="80"/>
      <c r="D85" s="80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3.5" customHeight="1">
      <c r="A86" s="78"/>
      <c r="B86" s="80"/>
      <c r="C86" s="80"/>
      <c r="D86" s="80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3.5" customHeight="1">
      <c r="A87" s="78"/>
      <c r="B87" s="80"/>
      <c r="C87" s="80"/>
      <c r="D87" s="80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3.5" customHeight="1">
      <c r="A88" s="78"/>
      <c r="B88" s="80"/>
      <c r="C88" s="80"/>
      <c r="D88" s="80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3.5" customHeight="1">
      <c r="A89" s="78"/>
      <c r="B89" s="80"/>
      <c r="C89" s="80"/>
      <c r="D89" s="80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3.5" customHeight="1">
      <c r="A90" s="78"/>
      <c r="B90" s="80"/>
      <c r="C90" s="80"/>
      <c r="D90" s="80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3.5" customHeight="1">
      <c r="A91" s="78"/>
      <c r="B91" s="80"/>
      <c r="C91" s="80"/>
      <c r="D91" s="80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3.5" customHeight="1">
      <c r="A92" s="78"/>
      <c r="B92" s="80"/>
      <c r="C92" s="80"/>
      <c r="D92" s="80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3.5" customHeight="1">
      <c r="A93" s="78"/>
      <c r="B93" s="80"/>
      <c r="C93" s="80"/>
      <c r="D93" s="80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3.5" customHeight="1">
      <c r="A94" s="78"/>
      <c r="B94" s="80"/>
      <c r="C94" s="80"/>
      <c r="D94" s="80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3.5" customHeight="1">
      <c r="A95" s="78"/>
      <c r="B95" s="80"/>
      <c r="C95" s="80"/>
      <c r="D95" s="80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3.5" customHeight="1">
      <c r="A96" s="78"/>
      <c r="B96" s="80"/>
      <c r="C96" s="80"/>
      <c r="D96" s="80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3.5" customHeight="1">
      <c r="A97" s="78"/>
      <c r="B97" s="80"/>
      <c r="C97" s="80"/>
      <c r="D97" s="80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3.5" customHeight="1">
      <c r="A98" s="78"/>
      <c r="B98" s="80"/>
      <c r="C98" s="80"/>
      <c r="D98" s="80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3.5" customHeight="1">
      <c r="A99" s="78"/>
      <c r="B99" s="80"/>
      <c r="C99" s="80"/>
      <c r="D99" s="80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3.5" customHeight="1">
      <c r="A100" s="78"/>
      <c r="B100" s="80"/>
      <c r="C100" s="80"/>
      <c r="D100" s="80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3.5" customHeight="1">
      <c r="A101" s="78"/>
      <c r="B101" s="80"/>
      <c r="C101" s="80"/>
      <c r="D101" s="80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3.5" customHeight="1">
      <c r="A102" s="78"/>
      <c r="B102" s="80"/>
      <c r="C102" s="80"/>
      <c r="D102" s="80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3.5" customHeight="1">
      <c r="A103" s="78"/>
      <c r="B103" s="80"/>
      <c r="C103" s="80"/>
      <c r="D103" s="80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3.5" customHeight="1">
      <c r="A104" s="78"/>
      <c r="B104" s="80"/>
      <c r="C104" s="80"/>
      <c r="D104" s="80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3.5" customHeight="1">
      <c r="A105" s="78"/>
      <c r="B105" s="80"/>
      <c r="C105" s="80"/>
      <c r="D105" s="80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3.5" customHeight="1">
      <c r="A106" s="78"/>
      <c r="B106" s="80"/>
      <c r="C106" s="80"/>
      <c r="D106" s="80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3.5" customHeight="1">
      <c r="A107" s="78"/>
      <c r="B107" s="80"/>
      <c r="C107" s="80"/>
      <c r="D107" s="80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3.5" customHeight="1">
      <c r="A108" s="78"/>
      <c r="B108" s="80"/>
      <c r="C108" s="80"/>
      <c r="D108" s="80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3.5" customHeight="1">
      <c r="A109" s="78"/>
      <c r="B109" s="80"/>
      <c r="C109" s="80"/>
      <c r="D109" s="80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3.5" customHeight="1">
      <c r="A110" s="78"/>
      <c r="B110" s="80"/>
      <c r="C110" s="80"/>
      <c r="D110" s="80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3.5" customHeight="1">
      <c r="A111" s="78"/>
      <c r="B111" s="80"/>
      <c r="C111" s="80"/>
      <c r="D111" s="80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0" customHeight="1">
      <c r="A112" s="78"/>
      <c r="B112" s="80"/>
      <c r="C112" s="80"/>
      <c r="D112" s="80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0" customHeight="1">
      <c r="A113" s="78"/>
      <c r="B113" s="80"/>
      <c r="C113" s="80"/>
      <c r="D113" s="80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0" customHeight="1">
      <c r="A114" s="78"/>
      <c r="B114" s="80"/>
      <c r="C114" s="80"/>
      <c r="D114" s="80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0" customHeight="1">
      <c r="A115" s="78"/>
      <c r="B115" s="80"/>
      <c r="C115" s="80"/>
      <c r="D115" s="80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0" customHeight="1">
      <c r="A116" s="78"/>
      <c r="B116" s="80"/>
      <c r="C116" s="80"/>
      <c r="D116" s="80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0" customHeight="1">
      <c r="A117" s="78"/>
      <c r="B117" s="80"/>
      <c r="C117" s="80"/>
      <c r="D117" s="80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0" customHeight="1">
      <c r="A118" s="78"/>
      <c r="B118" s="80"/>
      <c r="C118" s="80"/>
      <c r="D118" s="80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0" customHeight="1">
      <c r="A119" s="78"/>
      <c r="B119" s="80"/>
      <c r="C119" s="80"/>
      <c r="D119" s="80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0" customHeight="1">
      <c r="A120" s="78"/>
      <c r="B120" s="80"/>
      <c r="C120" s="80"/>
      <c r="D120" s="80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0" customHeight="1">
      <c r="A121" s="78"/>
      <c r="B121" s="80"/>
      <c r="C121" s="80"/>
      <c r="D121" s="80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0" customHeight="1">
      <c r="A122" s="78"/>
      <c r="B122" s="80"/>
      <c r="C122" s="80"/>
      <c r="D122" s="80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0" customHeight="1">
      <c r="A123" s="78"/>
      <c r="B123" s="80"/>
      <c r="C123" s="80"/>
      <c r="D123" s="80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0" customHeight="1">
      <c r="A124" s="78"/>
      <c r="B124" s="80"/>
      <c r="C124" s="80"/>
      <c r="D124" s="80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0" customHeight="1">
      <c r="A125" s="78"/>
      <c r="B125" s="80"/>
      <c r="C125" s="80"/>
      <c r="D125" s="80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0" customHeight="1">
      <c r="A126" s="78"/>
      <c r="B126" s="80"/>
      <c r="C126" s="80"/>
      <c r="D126" s="80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0" customHeight="1">
      <c r="A127" s="78"/>
      <c r="B127" s="80"/>
      <c r="C127" s="80"/>
      <c r="D127" s="80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0" customHeight="1">
      <c r="A128" s="78"/>
      <c r="B128" s="80"/>
      <c r="C128" s="80"/>
      <c r="D128" s="80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0" customHeight="1">
      <c r="A129" s="78"/>
      <c r="B129" s="80"/>
      <c r="C129" s="80"/>
      <c r="D129" s="80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3.5" customHeight="1">
      <c r="A130" s="78"/>
      <c r="B130" s="80"/>
      <c r="C130" s="80"/>
      <c r="D130" s="80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3.5" customHeight="1">
      <c r="A131" s="81"/>
      <c r="B131" s="82"/>
      <c r="C131" s="82"/>
      <c r="D131" s="83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3.5" customHeight="1">
      <c r="A132" s="81"/>
      <c r="B132" s="82"/>
      <c r="C132" s="82"/>
      <c r="D132" s="83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3.5" customHeight="1">
      <c r="A133" s="81"/>
      <c r="B133" s="82"/>
      <c r="C133" s="82"/>
      <c r="D133" s="83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3.5" customHeight="1">
      <c r="A134" s="81"/>
      <c r="B134" s="82"/>
      <c r="C134" s="82"/>
      <c r="D134" s="83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3.5" customHeight="1">
      <c r="A135" s="81"/>
      <c r="B135" s="82"/>
      <c r="C135" s="82"/>
      <c r="D135" s="83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3.5" customHeight="1">
      <c r="A136" s="81"/>
      <c r="B136" s="82"/>
      <c r="C136" s="82"/>
      <c r="D136" s="84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3.5" customHeight="1">
      <c r="A137" s="81"/>
      <c r="B137" s="82"/>
      <c r="C137" s="82"/>
      <c r="D137" s="83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3.5" customHeight="1">
      <c r="A138" s="81"/>
      <c r="B138" s="82"/>
      <c r="C138" s="82"/>
      <c r="D138" s="83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3.5" customHeight="1">
      <c r="A139" s="81"/>
      <c r="B139" s="82"/>
      <c r="C139" s="82"/>
      <c r="D139" s="84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3.5" customHeight="1">
      <c r="A140" s="81"/>
      <c r="B140" s="82"/>
      <c r="C140" s="82"/>
      <c r="D140" s="83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3.5" customHeight="1">
      <c r="A141" s="81"/>
      <c r="B141" s="82"/>
      <c r="C141" s="82"/>
      <c r="D141" s="84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3.5" customHeight="1">
      <c r="A142" s="81"/>
      <c r="B142" s="82"/>
      <c r="C142" s="82"/>
      <c r="D142" s="84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3.5" customHeight="1">
      <c r="A143" s="81"/>
      <c r="B143" s="85"/>
      <c r="C143" s="85"/>
      <c r="D143" s="86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3.5" customHeight="1">
      <c r="A144" s="81"/>
      <c r="B144" s="82"/>
      <c r="C144" s="82"/>
      <c r="D144" s="83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3.5" customHeight="1">
      <c r="A145" s="81"/>
      <c r="B145" s="82"/>
      <c r="C145" s="82"/>
      <c r="D145" s="83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3.5" customHeight="1">
      <c r="A146" s="81"/>
      <c r="B146" s="82"/>
      <c r="C146" s="82"/>
      <c r="D146" s="83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3.5" customHeight="1">
      <c r="A147" s="81"/>
      <c r="B147" s="82"/>
      <c r="C147" s="82"/>
      <c r="D147" s="83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3.5" customHeight="1">
      <c r="A148" s="81"/>
      <c r="B148" s="82"/>
      <c r="C148" s="82"/>
      <c r="D148" s="83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3.5" customHeight="1">
      <c r="A149" s="81"/>
      <c r="B149" s="82"/>
      <c r="C149" s="82"/>
      <c r="D149" s="83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3.5" customHeight="1">
      <c r="A150" s="81"/>
      <c r="B150" s="82"/>
      <c r="C150" s="82"/>
      <c r="D150" s="84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3.5" customHeight="1">
      <c r="A151" s="81"/>
      <c r="B151" s="82"/>
      <c r="C151" s="82"/>
      <c r="D151" s="83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3.5" customHeight="1">
      <c r="A152" s="81"/>
      <c r="B152" s="82"/>
      <c r="C152" s="82"/>
      <c r="D152" s="83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3.5" customHeight="1">
      <c r="A153" s="81"/>
      <c r="B153" s="82"/>
      <c r="C153" s="82"/>
      <c r="D153" s="83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3.5" customHeight="1">
      <c r="A154" s="81"/>
      <c r="B154" s="82"/>
      <c r="C154" s="82"/>
      <c r="D154" s="84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3.5" customHeight="1">
      <c r="A155" s="87"/>
      <c r="B155" s="88"/>
      <c r="C155" s="89"/>
      <c r="D155" s="90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3.5" customHeight="1">
      <c r="A156" s="87"/>
      <c r="B156" s="88"/>
      <c r="C156" s="89"/>
      <c r="D156" s="90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3.5" customHeight="1">
      <c r="A157" s="87"/>
      <c r="B157" s="88"/>
      <c r="C157" s="89"/>
      <c r="D157" s="90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3.5" customHeight="1">
      <c r="A158" s="87"/>
      <c r="B158" s="88"/>
      <c r="C158" s="89"/>
      <c r="D158" s="90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3.5" customHeight="1">
      <c r="A159" s="87"/>
      <c r="B159" s="88"/>
      <c r="C159" s="89"/>
      <c r="D159" s="90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3.5" customHeight="1">
      <c r="A160" s="87"/>
      <c r="B160" s="88"/>
      <c r="C160" s="89"/>
      <c r="D160" s="90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3.5" customHeight="1">
      <c r="A161" s="87"/>
      <c r="B161" s="88"/>
      <c r="C161" s="89"/>
      <c r="D161" s="90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3.5" customHeight="1">
      <c r="A162" s="87"/>
      <c r="B162" s="88"/>
      <c r="C162" s="89"/>
      <c r="D162" s="90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3.5" customHeight="1">
      <c r="A163" s="87"/>
      <c r="B163" s="88"/>
      <c r="C163" s="89"/>
      <c r="D163" s="90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3.5" customHeight="1">
      <c r="A164" s="87"/>
      <c r="B164" s="88"/>
      <c r="C164" s="89"/>
      <c r="D164" s="90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3.5" customHeight="1">
      <c r="A165" s="87"/>
      <c r="B165" s="88"/>
      <c r="C165" s="91"/>
      <c r="D165" s="92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3.5" customHeight="1">
      <c r="A166" s="87"/>
      <c r="B166" s="88"/>
      <c r="C166" s="91"/>
      <c r="D166" s="92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3.5" customHeight="1">
      <c r="A167" s="87"/>
      <c r="B167" s="88"/>
      <c r="C167" s="91"/>
      <c r="D167" s="92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3.5" customHeight="1">
      <c r="A168" s="87"/>
      <c r="B168" s="88"/>
      <c r="C168" s="91"/>
      <c r="D168" s="92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3.5" customHeight="1">
      <c r="A169" s="87">
        <v>146.0</v>
      </c>
      <c r="B169" s="88"/>
      <c r="C169" s="91"/>
      <c r="D169" s="92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3.5" customHeight="1">
      <c r="A170" s="87">
        <v>147.0</v>
      </c>
      <c r="B170" s="88"/>
      <c r="C170" s="91"/>
      <c r="D170" s="92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3.5" customHeight="1">
      <c r="A171" s="87">
        <v>148.0</v>
      </c>
      <c r="B171" s="88"/>
      <c r="C171" s="91"/>
      <c r="D171" s="92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3.5" customHeight="1">
      <c r="A172" s="87">
        <v>149.0</v>
      </c>
      <c r="B172" s="88"/>
      <c r="C172" s="91"/>
      <c r="D172" s="92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3.5" customHeight="1">
      <c r="A173" s="87">
        <v>150.0</v>
      </c>
      <c r="B173" s="88"/>
      <c r="C173" s="91"/>
      <c r="D173" s="92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3.5" customHeight="1">
      <c r="A174" s="87">
        <v>151.0</v>
      </c>
      <c r="B174" s="93"/>
      <c r="C174" s="91"/>
      <c r="D174" s="92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3.5" customHeight="1">
      <c r="A175" s="87">
        <v>152.0</v>
      </c>
      <c r="B175" s="88"/>
      <c r="C175" s="91"/>
      <c r="D175" s="92"/>
      <c r="E175" s="33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6.5" customHeight="1">
      <c r="A176" s="87">
        <v>153.0</v>
      </c>
      <c r="B176" s="88"/>
      <c r="C176" s="91"/>
      <c r="D176" s="92"/>
      <c r="E176" s="33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80.25" customHeight="1">
      <c r="A177" s="94"/>
      <c r="B177" s="95" t="s">
        <v>104</v>
      </c>
      <c r="C177" s="75"/>
      <c r="D177" s="67">
        <f>COUNTA(D19:D176)</f>
        <v>35</v>
      </c>
      <c r="E177" s="96" t="s">
        <v>107</v>
      </c>
      <c r="F177" s="97" t="str">
        <f>COUNTIF(#REF!,"3")</f>
        <v>#REF!</v>
      </c>
      <c r="G177" s="97" t="s">
        <v>108</v>
      </c>
      <c r="H177" s="96" t="str">
        <f>COUNTIF(#REF!,"2")</f>
        <v>#REF!</v>
      </c>
      <c r="I177" s="97" t="s">
        <v>109</v>
      </c>
      <c r="J177" s="96" t="str">
        <f>COUNTIF(#REF!,"1")</f>
        <v>#REF!</v>
      </c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</row>
    <row r="178" ht="75.75" customHeight="1">
      <c r="A178" s="98"/>
      <c r="B178" s="67" t="s">
        <v>105</v>
      </c>
      <c r="C178" s="3"/>
      <c r="D178" s="67" t="str">
        <f>COUNTIF(#REF!,"&gt;0")</f>
        <v>#REF!</v>
      </c>
      <c r="E178" s="99" t="s">
        <v>106</v>
      </c>
      <c r="F178" s="100" t="str">
        <f>F177/D178*100</f>
        <v>#REF!</v>
      </c>
      <c r="G178" s="101" t="s">
        <v>110</v>
      </c>
      <c r="H178" s="100" t="str">
        <f>H177/D178*100</f>
        <v>#REF!</v>
      </c>
      <c r="I178" s="101" t="s">
        <v>111</v>
      </c>
      <c r="J178" s="100" t="str">
        <f>J177/D178*100</f>
        <v>#REF!</v>
      </c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21.0" customHeight="1">
      <c r="A179" s="1"/>
      <c r="B179" s="1"/>
      <c r="C179" s="33"/>
      <c r="D179" s="102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3.5" customHeight="1">
      <c r="A180" s="1"/>
      <c r="B180" s="1"/>
      <c r="C180" s="33"/>
      <c r="D180" s="102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3.5" customHeight="1">
      <c r="A181" s="1"/>
      <c r="B181" s="1"/>
      <c r="C181" s="33"/>
      <c r="D181" s="102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3.5" customHeight="1">
      <c r="A182" s="1"/>
      <c r="B182" s="1"/>
      <c r="C182" s="33"/>
      <c r="D182" s="102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3.5" customHeight="1">
      <c r="A183" s="1"/>
      <c r="B183" s="1"/>
      <c r="C183" s="33"/>
      <c r="D183" s="102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3.5" customHeight="1">
      <c r="A184" s="1"/>
      <c r="B184" s="1"/>
      <c r="C184" s="33"/>
      <c r="D184" s="102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3.5" customHeight="1">
      <c r="A185" s="1"/>
      <c r="B185" s="1"/>
      <c r="C185" s="33"/>
      <c r="D185" s="102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3.5" customHeight="1">
      <c r="A186" s="1"/>
      <c r="B186" s="1"/>
      <c r="C186" s="33"/>
      <c r="D186" s="102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3.5" customHeight="1">
      <c r="A187" s="1"/>
      <c r="B187" s="1"/>
      <c r="C187" s="33"/>
      <c r="D187" s="102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3.5" customHeight="1">
      <c r="A188" s="1"/>
      <c r="B188" s="1"/>
      <c r="C188" s="33"/>
      <c r="D188" s="102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3.5" customHeight="1">
      <c r="A189" s="1"/>
      <c r="B189" s="1"/>
      <c r="C189" s="33"/>
      <c r="D189" s="102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3.5" customHeight="1">
      <c r="A190" s="1"/>
      <c r="B190" s="1"/>
      <c r="C190" s="33"/>
      <c r="D190" s="102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3.5" customHeight="1">
      <c r="A191" s="1"/>
      <c r="B191" s="1"/>
      <c r="C191" s="33"/>
      <c r="D191" s="102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3.5" customHeight="1">
      <c r="A192" s="1"/>
      <c r="B192" s="1"/>
      <c r="C192" s="33"/>
      <c r="D192" s="102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3.5" customHeight="1">
      <c r="A193" s="1"/>
      <c r="B193" s="1"/>
      <c r="C193" s="33"/>
      <c r="D193" s="102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3.5" customHeight="1">
      <c r="A194" s="1"/>
      <c r="B194" s="1"/>
      <c r="C194" s="33"/>
      <c r="D194" s="102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3.5" customHeight="1">
      <c r="A195" s="1"/>
      <c r="B195" s="1"/>
      <c r="C195" s="33"/>
      <c r="D195" s="102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3.5" customHeight="1">
      <c r="A196" s="1"/>
      <c r="B196" s="1"/>
      <c r="C196" s="33"/>
      <c r="D196" s="102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3.5" customHeight="1">
      <c r="A197" s="1"/>
      <c r="B197" s="1"/>
      <c r="C197" s="33"/>
      <c r="D197" s="102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3.5" customHeight="1">
      <c r="A198" s="1"/>
      <c r="B198" s="1"/>
      <c r="C198" s="33"/>
      <c r="D198" s="102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3.5" customHeight="1">
      <c r="A199" s="1"/>
      <c r="B199" s="1"/>
      <c r="C199" s="33"/>
      <c r="D199" s="102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3.5" customHeight="1">
      <c r="A200" s="1"/>
      <c r="B200" s="1"/>
      <c r="C200" s="33"/>
      <c r="D200" s="102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3.5" customHeight="1">
      <c r="A201" s="1"/>
      <c r="B201" s="1"/>
      <c r="C201" s="33"/>
      <c r="D201" s="102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3.5" customHeight="1">
      <c r="A202" s="1"/>
      <c r="B202" s="1"/>
      <c r="C202" s="33"/>
      <c r="D202" s="102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3.5" customHeight="1">
      <c r="A203" s="1"/>
      <c r="B203" s="1"/>
      <c r="C203" s="33"/>
      <c r="D203" s="102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3.5" customHeight="1">
      <c r="A204" s="1"/>
      <c r="B204" s="1"/>
      <c r="C204" s="33"/>
      <c r="D204" s="102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3.5" customHeight="1">
      <c r="A205" s="1"/>
      <c r="B205" s="1"/>
      <c r="C205" s="33"/>
      <c r="D205" s="102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3.5" customHeight="1">
      <c r="A206" s="1"/>
      <c r="B206" s="1"/>
      <c r="C206" s="33"/>
      <c r="D206" s="102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3.5" customHeight="1">
      <c r="A207" s="1"/>
      <c r="B207" s="1"/>
      <c r="C207" s="33"/>
      <c r="D207" s="102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3.5" customHeight="1">
      <c r="A208" s="1"/>
      <c r="B208" s="1"/>
      <c r="C208" s="33"/>
      <c r="D208" s="102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3.5" customHeight="1">
      <c r="A209" s="1"/>
      <c r="B209" s="1"/>
      <c r="C209" s="33"/>
      <c r="D209" s="102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3.5" customHeight="1">
      <c r="A210" s="1"/>
      <c r="B210" s="1"/>
      <c r="C210" s="33"/>
      <c r="D210" s="102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3.5" customHeight="1">
      <c r="A211" s="1"/>
      <c r="B211" s="1"/>
      <c r="C211" s="33"/>
      <c r="D211" s="102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3.5" customHeight="1">
      <c r="A212" s="1"/>
      <c r="B212" s="1"/>
      <c r="C212" s="33"/>
      <c r="D212" s="102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3.5" customHeight="1">
      <c r="A213" s="1"/>
      <c r="B213" s="1"/>
      <c r="C213" s="33"/>
      <c r="D213" s="102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3.5" customHeight="1">
      <c r="A214" s="1"/>
      <c r="B214" s="1"/>
      <c r="C214" s="33"/>
      <c r="D214" s="102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3.5" customHeight="1">
      <c r="A215" s="1"/>
      <c r="B215" s="1"/>
      <c r="C215" s="33"/>
      <c r="D215" s="102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3.5" customHeight="1">
      <c r="A216" s="1"/>
      <c r="B216" s="1"/>
      <c r="C216" s="33"/>
      <c r="D216" s="102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3.5" customHeight="1">
      <c r="A217" s="1"/>
      <c r="B217" s="1"/>
      <c r="C217" s="33"/>
      <c r="D217" s="102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3.5" customHeight="1">
      <c r="A218" s="1"/>
      <c r="B218" s="1"/>
      <c r="C218" s="33"/>
      <c r="D218" s="102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3.5" customHeight="1">
      <c r="A219" s="1"/>
      <c r="B219" s="1"/>
      <c r="C219" s="33"/>
      <c r="D219" s="102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3.5" customHeight="1">
      <c r="A220" s="1"/>
      <c r="B220" s="1"/>
      <c r="C220" s="33"/>
      <c r="D220" s="102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3.5" customHeight="1">
      <c r="A221" s="1"/>
      <c r="B221" s="1"/>
      <c r="C221" s="33"/>
      <c r="D221" s="102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3.5" customHeight="1">
      <c r="A222" s="1"/>
      <c r="B222" s="1"/>
      <c r="C222" s="33"/>
      <c r="D222" s="102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3.5" customHeight="1">
      <c r="A223" s="1"/>
      <c r="B223" s="1"/>
      <c r="C223" s="33"/>
      <c r="D223" s="102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3.5" customHeight="1">
      <c r="A224" s="1"/>
      <c r="B224" s="1"/>
      <c r="C224" s="33"/>
      <c r="D224" s="102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3.5" customHeight="1">
      <c r="A225" s="1"/>
      <c r="B225" s="1"/>
      <c r="C225" s="33"/>
      <c r="D225" s="102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3.5" customHeight="1">
      <c r="A226" s="1"/>
      <c r="B226" s="1"/>
      <c r="C226" s="33"/>
      <c r="D226" s="102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3.5" customHeight="1">
      <c r="A227" s="1"/>
      <c r="B227" s="1"/>
      <c r="C227" s="33"/>
      <c r="D227" s="102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3.5" customHeight="1">
      <c r="A228" s="1"/>
      <c r="B228" s="1"/>
      <c r="C228" s="33"/>
      <c r="D228" s="102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3.5" customHeight="1">
      <c r="A229" s="1"/>
      <c r="B229" s="1"/>
      <c r="C229" s="33"/>
      <c r="D229" s="102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3.5" customHeight="1">
      <c r="A230" s="1"/>
      <c r="B230" s="1"/>
      <c r="C230" s="33"/>
      <c r="D230" s="102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3.5" customHeight="1">
      <c r="A231" s="1"/>
      <c r="B231" s="1"/>
      <c r="C231" s="33"/>
      <c r="D231" s="102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3.5" customHeight="1">
      <c r="A232" s="1"/>
      <c r="B232" s="1"/>
      <c r="C232" s="33"/>
      <c r="D232" s="102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3.5" customHeight="1">
      <c r="A233" s="1"/>
      <c r="B233" s="1"/>
      <c r="C233" s="33"/>
      <c r="D233" s="102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3.5" customHeight="1">
      <c r="A234" s="1"/>
      <c r="B234" s="1"/>
      <c r="C234" s="33"/>
      <c r="D234" s="102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3.5" customHeight="1">
      <c r="A235" s="1"/>
      <c r="B235" s="1"/>
      <c r="C235" s="33"/>
      <c r="D235" s="102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3.5" customHeight="1">
      <c r="A236" s="1"/>
      <c r="B236" s="1"/>
      <c r="C236" s="33"/>
      <c r="D236" s="102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3.5" customHeight="1">
      <c r="A237" s="1"/>
      <c r="B237" s="1"/>
      <c r="C237" s="33"/>
      <c r="D237" s="102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3.5" customHeight="1">
      <c r="A238" s="1"/>
      <c r="B238" s="1"/>
      <c r="C238" s="33"/>
      <c r="D238" s="102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3.5" customHeight="1">
      <c r="A239" s="1"/>
      <c r="B239" s="1"/>
      <c r="C239" s="33"/>
      <c r="D239" s="102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3.5" customHeight="1">
      <c r="A240" s="1"/>
      <c r="B240" s="1"/>
      <c r="C240" s="33"/>
      <c r="D240" s="102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3.5" customHeight="1">
      <c r="A241" s="1"/>
      <c r="B241" s="1"/>
      <c r="C241" s="33"/>
      <c r="D241" s="102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3.5" customHeight="1">
      <c r="A242" s="1"/>
      <c r="B242" s="1"/>
      <c r="C242" s="33"/>
      <c r="D242" s="102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3.5" customHeight="1">
      <c r="A243" s="1"/>
      <c r="B243" s="1"/>
      <c r="C243" s="33"/>
      <c r="D243" s="102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3.5" customHeight="1">
      <c r="A244" s="1"/>
      <c r="B244" s="1"/>
      <c r="C244" s="33"/>
      <c r="D244" s="102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3.5" customHeight="1">
      <c r="A245" s="1"/>
      <c r="B245" s="1"/>
      <c r="C245" s="33"/>
      <c r="D245" s="102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3.5" customHeight="1">
      <c r="A246" s="1"/>
      <c r="B246" s="1"/>
      <c r="C246" s="33"/>
      <c r="D246" s="102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3.5" customHeight="1">
      <c r="A247" s="1"/>
      <c r="B247" s="1"/>
      <c r="C247" s="33"/>
      <c r="D247" s="102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3.5" customHeight="1">
      <c r="A248" s="1"/>
      <c r="B248" s="1"/>
      <c r="C248" s="33"/>
      <c r="D248" s="102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3.5" customHeight="1">
      <c r="A249" s="1"/>
      <c r="B249" s="1"/>
      <c r="C249" s="33"/>
      <c r="D249" s="102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3.5" customHeight="1">
      <c r="A250" s="1"/>
      <c r="B250" s="1"/>
      <c r="C250" s="33"/>
      <c r="D250" s="102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3.5" customHeight="1">
      <c r="A251" s="1"/>
      <c r="B251" s="1"/>
      <c r="C251" s="33"/>
      <c r="D251" s="102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3.5" customHeight="1">
      <c r="A252" s="1"/>
      <c r="B252" s="1"/>
      <c r="C252" s="33"/>
      <c r="D252" s="102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3.5" customHeight="1">
      <c r="A253" s="1"/>
      <c r="B253" s="1"/>
      <c r="C253" s="33"/>
      <c r="D253" s="102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3.5" customHeight="1">
      <c r="A254" s="1"/>
      <c r="B254" s="1"/>
      <c r="C254" s="33"/>
      <c r="D254" s="102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3.5" customHeight="1">
      <c r="A255" s="1"/>
      <c r="B255" s="1"/>
      <c r="C255" s="33"/>
      <c r="D255" s="102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3.5" customHeight="1">
      <c r="A256" s="1"/>
      <c r="B256" s="1"/>
      <c r="C256" s="33"/>
      <c r="D256" s="102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3.5" customHeight="1">
      <c r="A257" s="1"/>
      <c r="B257" s="1"/>
      <c r="C257" s="33"/>
      <c r="D257" s="102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3.5" customHeight="1">
      <c r="A258" s="1"/>
      <c r="B258" s="1"/>
      <c r="C258" s="33"/>
      <c r="D258" s="102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3.5" customHeight="1">
      <c r="A259" s="1"/>
      <c r="B259" s="1"/>
      <c r="C259" s="33"/>
      <c r="D259" s="102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3.5" customHeight="1">
      <c r="A260" s="1"/>
      <c r="B260" s="1"/>
      <c r="C260" s="33"/>
      <c r="D260" s="102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3.5" customHeight="1">
      <c r="A261" s="1"/>
      <c r="B261" s="1"/>
      <c r="C261" s="33"/>
      <c r="D261" s="102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3.5" customHeight="1">
      <c r="A262" s="1"/>
      <c r="B262" s="1"/>
      <c r="C262" s="33"/>
      <c r="D262" s="102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3.5" customHeight="1">
      <c r="A263" s="1"/>
      <c r="B263" s="1"/>
      <c r="C263" s="33"/>
      <c r="D263" s="102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3.5" customHeight="1">
      <c r="A264" s="1"/>
      <c r="B264" s="1"/>
      <c r="C264" s="33"/>
      <c r="D264" s="102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3.5" customHeight="1">
      <c r="A265" s="1"/>
      <c r="B265" s="1"/>
      <c r="C265" s="33"/>
      <c r="D265" s="102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3.5" customHeight="1">
      <c r="A266" s="1"/>
      <c r="B266" s="1"/>
      <c r="C266" s="33"/>
      <c r="D266" s="102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3.5" customHeight="1">
      <c r="A267" s="1"/>
      <c r="B267" s="1"/>
      <c r="C267" s="33"/>
      <c r="D267" s="102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3.5" customHeight="1">
      <c r="A268" s="1"/>
      <c r="B268" s="1"/>
      <c r="C268" s="33"/>
      <c r="D268" s="102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3.5" customHeight="1">
      <c r="A269" s="1"/>
      <c r="B269" s="1"/>
      <c r="C269" s="33"/>
      <c r="D269" s="102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3.5" customHeight="1">
      <c r="A270" s="1"/>
      <c r="B270" s="1"/>
      <c r="C270" s="33"/>
      <c r="D270" s="102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3.5" customHeight="1">
      <c r="A271" s="1"/>
      <c r="B271" s="1"/>
      <c r="C271" s="33"/>
      <c r="D271" s="102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3.5" customHeight="1">
      <c r="A272" s="1"/>
      <c r="B272" s="1"/>
      <c r="C272" s="33"/>
      <c r="D272" s="102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3.5" customHeight="1">
      <c r="A273" s="1"/>
      <c r="B273" s="1"/>
      <c r="C273" s="33"/>
      <c r="D273" s="102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3.5" customHeight="1">
      <c r="A274" s="1"/>
      <c r="B274" s="1"/>
      <c r="C274" s="33"/>
      <c r="D274" s="102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3.5" customHeight="1">
      <c r="A275" s="1"/>
      <c r="B275" s="1"/>
      <c r="C275" s="33"/>
      <c r="D275" s="102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3.5" customHeight="1">
      <c r="A276" s="1"/>
      <c r="B276" s="1"/>
      <c r="C276" s="33"/>
      <c r="D276" s="102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3.5" customHeight="1">
      <c r="A277" s="1"/>
      <c r="B277" s="1"/>
      <c r="C277" s="33"/>
      <c r="D277" s="102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3.5" customHeight="1">
      <c r="A278" s="1"/>
      <c r="B278" s="1"/>
      <c r="C278" s="33"/>
      <c r="D278" s="102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3.5" customHeight="1">
      <c r="A279" s="1"/>
      <c r="B279" s="1"/>
      <c r="C279" s="33"/>
      <c r="D279" s="102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3.5" customHeight="1">
      <c r="A280" s="1"/>
      <c r="B280" s="1"/>
      <c r="C280" s="33"/>
      <c r="D280" s="102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3.5" customHeight="1">
      <c r="A281" s="1"/>
      <c r="B281" s="1"/>
      <c r="C281" s="33"/>
      <c r="D281" s="102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3.5" customHeight="1">
      <c r="A282" s="1"/>
      <c r="B282" s="1"/>
      <c r="C282" s="33"/>
      <c r="D282" s="102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3.5" customHeight="1">
      <c r="A283" s="1"/>
      <c r="B283" s="1"/>
      <c r="C283" s="33"/>
      <c r="D283" s="102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3.5" customHeight="1">
      <c r="A284" s="1"/>
      <c r="B284" s="1"/>
      <c r="C284" s="33"/>
      <c r="D284" s="102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3.5" customHeight="1">
      <c r="A285" s="1"/>
      <c r="B285" s="1"/>
      <c r="C285" s="33"/>
      <c r="D285" s="102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3.5" customHeight="1">
      <c r="A286" s="1"/>
      <c r="B286" s="1"/>
      <c r="C286" s="33"/>
      <c r="D286" s="102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3.5" customHeight="1">
      <c r="A287" s="1"/>
      <c r="B287" s="1"/>
      <c r="C287" s="33"/>
      <c r="D287" s="102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3.5" customHeight="1">
      <c r="A288" s="1"/>
      <c r="B288" s="1"/>
      <c r="C288" s="33"/>
      <c r="D288" s="102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3.5" customHeight="1">
      <c r="A289" s="1"/>
      <c r="B289" s="1"/>
      <c r="C289" s="33"/>
      <c r="D289" s="102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3.5" customHeight="1">
      <c r="A290" s="1"/>
      <c r="B290" s="1"/>
      <c r="C290" s="33"/>
      <c r="D290" s="102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3.5" customHeight="1">
      <c r="A291" s="1"/>
      <c r="B291" s="1"/>
      <c r="C291" s="33"/>
      <c r="D291" s="102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3.5" customHeight="1">
      <c r="A292" s="1"/>
      <c r="B292" s="1"/>
      <c r="C292" s="33"/>
      <c r="D292" s="102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3.5" customHeight="1">
      <c r="A293" s="1"/>
      <c r="B293" s="1"/>
      <c r="C293" s="33"/>
      <c r="D293" s="102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3.5" customHeight="1">
      <c r="A294" s="1"/>
      <c r="B294" s="1"/>
      <c r="C294" s="33"/>
      <c r="D294" s="102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3.5" customHeight="1">
      <c r="A295" s="1"/>
      <c r="B295" s="1"/>
      <c r="C295" s="33"/>
      <c r="D295" s="102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3.5" customHeight="1">
      <c r="A296" s="1"/>
      <c r="B296" s="1"/>
      <c r="C296" s="33"/>
      <c r="D296" s="102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3.5" customHeight="1">
      <c r="A297" s="1"/>
      <c r="B297" s="1"/>
      <c r="C297" s="33"/>
      <c r="D297" s="102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3.5" customHeight="1">
      <c r="A298" s="1"/>
      <c r="B298" s="1"/>
      <c r="C298" s="33"/>
      <c r="D298" s="102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3.5" customHeight="1">
      <c r="A299" s="1"/>
      <c r="B299" s="1"/>
      <c r="C299" s="33"/>
      <c r="D299" s="102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3.5" customHeight="1">
      <c r="A300" s="1"/>
      <c r="B300" s="1"/>
      <c r="C300" s="33"/>
      <c r="D300" s="102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3.5" customHeight="1">
      <c r="A301" s="1"/>
      <c r="B301" s="1"/>
      <c r="C301" s="33"/>
      <c r="D301" s="102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3.5" customHeight="1">
      <c r="A302" s="1"/>
      <c r="B302" s="1"/>
      <c r="C302" s="33"/>
      <c r="D302" s="102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3.5" customHeight="1">
      <c r="A303" s="1"/>
      <c r="B303" s="1"/>
      <c r="C303" s="33"/>
      <c r="D303" s="102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3.5" customHeight="1">
      <c r="A304" s="1"/>
      <c r="B304" s="1"/>
      <c r="C304" s="33"/>
      <c r="D304" s="102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3.5" customHeight="1">
      <c r="A305" s="1"/>
      <c r="B305" s="1"/>
      <c r="C305" s="33"/>
      <c r="D305" s="102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3.5" customHeight="1">
      <c r="A306" s="1"/>
      <c r="B306" s="1"/>
      <c r="C306" s="33"/>
      <c r="D306" s="102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3.5" customHeight="1">
      <c r="A307" s="1"/>
      <c r="B307" s="1"/>
      <c r="C307" s="33"/>
      <c r="D307" s="102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3.5" customHeight="1">
      <c r="A308" s="1"/>
      <c r="B308" s="1"/>
      <c r="C308" s="33"/>
      <c r="D308" s="102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3.5" customHeight="1">
      <c r="A309" s="1"/>
      <c r="B309" s="1"/>
      <c r="C309" s="33"/>
      <c r="D309" s="102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3.5" customHeight="1">
      <c r="A310" s="1"/>
      <c r="B310" s="1"/>
      <c r="C310" s="33"/>
      <c r="D310" s="102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3.5" customHeight="1">
      <c r="A311" s="1"/>
      <c r="B311" s="1"/>
      <c r="C311" s="33"/>
      <c r="D311" s="102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3.5" customHeight="1">
      <c r="A312" s="1"/>
      <c r="B312" s="1"/>
      <c r="C312" s="33"/>
      <c r="D312" s="102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3.5" customHeight="1">
      <c r="A313" s="1"/>
      <c r="B313" s="1"/>
      <c r="C313" s="33"/>
      <c r="D313" s="102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3.5" customHeight="1">
      <c r="A314" s="1"/>
      <c r="B314" s="1"/>
      <c r="C314" s="33"/>
      <c r="D314" s="102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3.5" customHeight="1">
      <c r="A315" s="1"/>
      <c r="B315" s="1"/>
      <c r="C315" s="33"/>
      <c r="D315" s="102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3.5" customHeight="1">
      <c r="A316" s="1"/>
      <c r="B316" s="1"/>
      <c r="C316" s="33"/>
      <c r="D316" s="102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3.5" customHeight="1">
      <c r="A317" s="1"/>
      <c r="B317" s="1"/>
      <c r="C317" s="33"/>
      <c r="D317" s="102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3.5" customHeight="1">
      <c r="A318" s="1"/>
      <c r="B318" s="1"/>
      <c r="C318" s="33"/>
      <c r="D318" s="102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3.5" customHeight="1">
      <c r="A319" s="1"/>
      <c r="B319" s="1"/>
      <c r="C319" s="33"/>
      <c r="D319" s="102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3.5" customHeight="1">
      <c r="A320" s="1"/>
      <c r="B320" s="1"/>
      <c r="C320" s="33"/>
      <c r="D320" s="102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3.5" customHeight="1">
      <c r="A321" s="1"/>
      <c r="B321" s="1"/>
      <c r="C321" s="33"/>
      <c r="D321" s="102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3.5" customHeight="1">
      <c r="A322" s="1"/>
      <c r="B322" s="1"/>
      <c r="C322" s="33"/>
      <c r="D322" s="102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3.5" customHeight="1">
      <c r="A323" s="1"/>
      <c r="B323" s="1"/>
      <c r="C323" s="33"/>
      <c r="D323" s="102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3.5" customHeight="1">
      <c r="A324" s="1"/>
      <c r="B324" s="1"/>
      <c r="C324" s="33"/>
      <c r="D324" s="102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3.5" customHeight="1">
      <c r="A325" s="1"/>
      <c r="B325" s="1"/>
      <c r="C325" s="33"/>
      <c r="D325" s="102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3.5" customHeight="1">
      <c r="A326" s="1"/>
      <c r="B326" s="1"/>
      <c r="C326" s="33"/>
      <c r="D326" s="102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3.5" customHeight="1">
      <c r="A327" s="1"/>
      <c r="B327" s="1"/>
      <c r="C327" s="33"/>
      <c r="D327" s="102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3.5" customHeight="1">
      <c r="A328" s="1"/>
      <c r="B328" s="1"/>
      <c r="C328" s="33"/>
      <c r="D328" s="102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3.5" customHeight="1">
      <c r="A329" s="1"/>
      <c r="B329" s="1"/>
      <c r="C329" s="33"/>
      <c r="D329" s="102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3.5" customHeight="1">
      <c r="A330" s="1"/>
      <c r="B330" s="1"/>
      <c r="C330" s="33"/>
      <c r="D330" s="102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3.5" customHeight="1">
      <c r="A331" s="1"/>
      <c r="B331" s="1"/>
      <c r="C331" s="33"/>
      <c r="D331" s="102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3.5" customHeight="1">
      <c r="A332" s="1"/>
      <c r="B332" s="1"/>
      <c r="C332" s="33"/>
      <c r="D332" s="102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3.5" customHeight="1">
      <c r="A333" s="1"/>
      <c r="B333" s="1"/>
      <c r="C333" s="33"/>
      <c r="D333" s="102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3.5" customHeight="1">
      <c r="A334" s="1"/>
      <c r="B334" s="1"/>
      <c r="C334" s="33"/>
      <c r="D334" s="102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3.5" customHeight="1">
      <c r="A335" s="1"/>
      <c r="B335" s="1"/>
      <c r="C335" s="33"/>
      <c r="D335" s="102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3.5" customHeight="1">
      <c r="A336" s="1"/>
      <c r="B336" s="1"/>
      <c r="C336" s="33"/>
      <c r="D336" s="102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3.5" customHeight="1">
      <c r="A337" s="1"/>
      <c r="B337" s="1"/>
      <c r="C337" s="33"/>
      <c r="D337" s="102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3.5" customHeight="1">
      <c r="A338" s="1"/>
      <c r="B338" s="1"/>
      <c r="C338" s="33"/>
      <c r="D338" s="102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3.5" customHeight="1">
      <c r="A339" s="1"/>
      <c r="B339" s="1"/>
      <c r="C339" s="33"/>
      <c r="D339" s="102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3.5" customHeight="1">
      <c r="A340" s="1"/>
      <c r="B340" s="1"/>
      <c r="C340" s="33"/>
      <c r="D340" s="102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3.5" customHeight="1">
      <c r="A341" s="1"/>
      <c r="B341" s="1"/>
      <c r="C341" s="33"/>
      <c r="D341" s="102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3.5" customHeight="1">
      <c r="A342" s="1"/>
      <c r="B342" s="1"/>
      <c r="C342" s="33"/>
      <c r="D342" s="102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3.5" customHeight="1">
      <c r="A343" s="1"/>
      <c r="B343" s="1"/>
      <c r="C343" s="33"/>
      <c r="D343" s="102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3.5" customHeight="1">
      <c r="A344" s="1"/>
      <c r="B344" s="1"/>
      <c r="C344" s="33"/>
      <c r="D344" s="102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3.5" customHeight="1">
      <c r="A345" s="1"/>
      <c r="B345" s="1"/>
      <c r="C345" s="33"/>
      <c r="D345" s="102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3.5" customHeight="1">
      <c r="A346" s="1"/>
      <c r="B346" s="1"/>
      <c r="C346" s="33"/>
      <c r="D346" s="102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3.5" customHeight="1">
      <c r="A347" s="1"/>
      <c r="B347" s="1"/>
      <c r="C347" s="33"/>
      <c r="D347" s="102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3.5" customHeight="1">
      <c r="A348" s="1"/>
      <c r="B348" s="1"/>
      <c r="C348" s="33"/>
      <c r="D348" s="102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3.5" customHeight="1">
      <c r="A349" s="1"/>
      <c r="B349" s="1"/>
      <c r="C349" s="33"/>
      <c r="D349" s="102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3.5" customHeight="1">
      <c r="A350" s="1"/>
      <c r="B350" s="1"/>
      <c r="C350" s="33"/>
      <c r="D350" s="102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3.5" customHeight="1">
      <c r="A351" s="1"/>
      <c r="B351" s="1"/>
      <c r="C351" s="33"/>
      <c r="D351" s="102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3.5" customHeight="1">
      <c r="A352" s="1"/>
      <c r="B352" s="1"/>
      <c r="C352" s="33"/>
      <c r="D352" s="102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3.5" customHeight="1">
      <c r="A353" s="1"/>
      <c r="B353" s="1"/>
      <c r="C353" s="33"/>
      <c r="D353" s="102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3.5" customHeight="1">
      <c r="A354" s="1"/>
      <c r="B354" s="1"/>
      <c r="C354" s="33"/>
      <c r="D354" s="102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3.5" customHeight="1">
      <c r="A355" s="1"/>
      <c r="B355" s="1"/>
      <c r="C355" s="33"/>
      <c r="D355" s="102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3.5" customHeight="1">
      <c r="A356" s="1"/>
      <c r="B356" s="1"/>
      <c r="C356" s="33"/>
      <c r="D356" s="102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3.5" customHeight="1">
      <c r="A357" s="1"/>
      <c r="B357" s="1"/>
      <c r="C357" s="33"/>
      <c r="D357" s="102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3.5" customHeight="1">
      <c r="A358" s="1"/>
      <c r="B358" s="1"/>
      <c r="C358" s="33"/>
      <c r="D358" s="102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3.5" customHeight="1">
      <c r="A359" s="1"/>
      <c r="B359" s="1"/>
      <c r="C359" s="33"/>
      <c r="D359" s="102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3.5" customHeight="1">
      <c r="A360" s="1"/>
      <c r="B360" s="1"/>
      <c r="C360" s="33"/>
      <c r="D360" s="102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3.5" customHeight="1">
      <c r="A361" s="1"/>
      <c r="B361" s="1"/>
      <c r="C361" s="33"/>
      <c r="D361" s="102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3.5" customHeight="1">
      <c r="A362" s="1"/>
      <c r="B362" s="1"/>
      <c r="C362" s="33"/>
      <c r="D362" s="102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3.5" customHeight="1">
      <c r="A363" s="1"/>
      <c r="B363" s="1"/>
      <c r="C363" s="33"/>
      <c r="D363" s="102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3.5" customHeight="1">
      <c r="A364" s="1"/>
      <c r="B364" s="1"/>
      <c r="C364" s="33"/>
      <c r="D364" s="102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3.5" customHeight="1">
      <c r="A365" s="1"/>
      <c r="B365" s="1"/>
      <c r="C365" s="33"/>
      <c r="D365" s="102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3.5" customHeight="1">
      <c r="A366" s="1"/>
      <c r="B366" s="1"/>
      <c r="C366" s="33"/>
      <c r="D366" s="102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3.5" customHeight="1">
      <c r="A367" s="1"/>
      <c r="B367" s="1"/>
      <c r="C367" s="33"/>
      <c r="D367" s="102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3.5" customHeight="1">
      <c r="A368" s="1"/>
      <c r="B368" s="1"/>
      <c r="C368" s="33"/>
      <c r="D368" s="102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3.5" customHeight="1">
      <c r="A369" s="1"/>
      <c r="B369" s="1"/>
      <c r="C369" s="33"/>
      <c r="D369" s="102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3.5" customHeight="1">
      <c r="A370" s="1"/>
      <c r="B370" s="1"/>
      <c r="C370" s="33"/>
      <c r="D370" s="102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3.5" customHeight="1">
      <c r="A371" s="1"/>
      <c r="B371" s="1"/>
      <c r="C371" s="33"/>
      <c r="D371" s="102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3.5" customHeight="1">
      <c r="A372" s="1"/>
      <c r="B372" s="1"/>
      <c r="C372" s="33"/>
      <c r="D372" s="102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3.5" customHeight="1">
      <c r="A373" s="1"/>
      <c r="B373" s="1"/>
      <c r="C373" s="33"/>
      <c r="D373" s="102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3.5" customHeight="1">
      <c r="A374" s="1"/>
      <c r="B374" s="1"/>
      <c r="C374" s="33"/>
      <c r="D374" s="102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3.5" customHeight="1">
      <c r="A375" s="1"/>
      <c r="B375" s="1"/>
      <c r="C375" s="33"/>
      <c r="D375" s="102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3.5" customHeight="1">
      <c r="A376" s="1"/>
      <c r="B376" s="1"/>
      <c r="C376" s="33"/>
      <c r="D376" s="102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3.5" customHeight="1">
      <c r="A377" s="1"/>
      <c r="B377" s="1"/>
      <c r="C377" s="33"/>
      <c r="D377" s="102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3.5" customHeight="1">
      <c r="A378" s="1"/>
      <c r="B378" s="1"/>
      <c r="C378" s="33"/>
      <c r="D378" s="102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3.5" customHeight="1">
      <c r="A379" s="1"/>
      <c r="B379" s="1"/>
      <c r="C379" s="33"/>
      <c r="D379" s="102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3.5" customHeight="1">
      <c r="A380" s="1"/>
      <c r="B380" s="1"/>
      <c r="C380" s="33"/>
      <c r="D380" s="102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3.5" customHeight="1">
      <c r="A381" s="1"/>
      <c r="B381" s="1"/>
      <c r="C381" s="33"/>
      <c r="D381" s="102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3.5" customHeight="1">
      <c r="A382" s="1"/>
      <c r="B382" s="1"/>
      <c r="C382" s="33"/>
      <c r="D382" s="102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3.5" customHeight="1">
      <c r="A383" s="1"/>
      <c r="B383" s="1"/>
      <c r="C383" s="33"/>
      <c r="D383" s="102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3.5" customHeight="1">
      <c r="A384" s="1"/>
      <c r="B384" s="1"/>
      <c r="C384" s="33"/>
      <c r="D384" s="102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3.5" customHeight="1">
      <c r="A385" s="1"/>
      <c r="B385" s="1"/>
      <c r="C385" s="33"/>
      <c r="D385" s="102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3.5" customHeight="1">
      <c r="A386" s="1"/>
      <c r="B386" s="1"/>
      <c r="C386" s="33"/>
      <c r="D386" s="102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3.5" customHeight="1">
      <c r="A387" s="1"/>
      <c r="B387" s="1"/>
      <c r="C387" s="33"/>
      <c r="D387" s="102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3.5" customHeight="1">
      <c r="A388" s="1"/>
      <c r="B388" s="1"/>
      <c r="C388" s="33"/>
      <c r="D388" s="102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3.5" customHeight="1">
      <c r="A389" s="1"/>
      <c r="B389" s="1"/>
      <c r="C389" s="33"/>
      <c r="D389" s="102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3.5" customHeight="1">
      <c r="A390" s="1"/>
      <c r="B390" s="1"/>
      <c r="C390" s="33"/>
      <c r="D390" s="102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3.5" customHeight="1">
      <c r="A391" s="1"/>
      <c r="B391" s="1"/>
      <c r="C391" s="33"/>
      <c r="D391" s="102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3.5" customHeight="1">
      <c r="A392" s="1"/>
      <c r="B392" s="1"/>
      <c r="C392" s="33"/>
      <c r="D392" s="102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3.5" customHeight="1">
      <c r="A393" s="1"/>
      <c r="B393" s="1"/>
      <c r="C393" s="33"/>
      <c r="D393" s="102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3.5" customHeight="1">
      <c r="A394" s="1"/>
      <c r="B394" s="1"/>
      <c r="C394" s="33"/>
      <c r="D394" s="102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3.5" customHeight="1">
      <c r="A395" s="1"/>
      <c r="B395" s="1"/>
      <c r="C395" s="33"/>
      <c r="D395" s="102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3.5" customHeight="1">
      <c r="A396" s="1"/>
      <c r="B396" s="1"/>
      <c r="C396" s="33"/>
      <c r="D396" s="102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3.5" customHeight="1">
      <c r="A397" s="1"/>
      <c r="B397" s="1"/>
      <c r="C397" s="33"/>
      <c r="D397" s="102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3.5" customHeight="1">
      <c r="A398" s="1"/>
      <c r="B398" s="1"/>
      <c r="C398" s="33"/>
      <c r="D398" s="102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3.5" customHeight="1">
      <c r="A399" s="1"/>
      <c r="B399" s="1"/>
      <c r="C399" s="33"/>
      <c r="D399" s="102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3.5" customHeight="1">
      <c r="A400" s="1"/>
      <c r="B400" s="1"/>
      <c r="C400" s="33"/>
      <c r="D400" s="102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3.5" customHeight="1">
      <c r="A401" s="1"/>
      <c r="B401" s="1"/>
      <c r="C401" s="33"/>
      <c r="D401" s="102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3.5" customHeight="1">
      <c r="A402" s="1"/>
      <c r="B402" s="1"/>
      <c r="C402" s="33"/>
      <c r="D402" s="102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3.5" customHeight="1">
      <c r="A403" s="1"/>
      <c r="B403" s="1"/>
      <c r="C403" s="33"/>
      <c r="D403" s="102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3.5" customHeight="1">
      <c r="A404" s="1"/>
      <c r="B404" s="1"/>
      <c r="C404" s="33"/>
      <c r="D404" s="102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3.5" customHeight="1">
      <c r="A405" s="1"/>
      <c r="B405" s="1"/>
      <c r="C405" s="33"/>
      <c r="D405" s="102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3.5" customHeight="1">
      <c r="A406" s="1"/>
      <c r="B406" s="1"/>
      <c r="C406" s="33"/>
      <c r="D406" s="102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3.5" customHeight="1">
      <c r="A407" s="1"/>
      <c r="B407" s="1"/>
      <c r="C407" s="33"/>
      <c r="D407" s="102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3.5" customHeight="1">
      <c r="A408" s="1"/>
      <c r="B408" s="1"/>
      <c r="C408" s="33"/>
      <c r="D408" s="102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3.5" customHeight="1">
      <c r="A409" s="1"/>
      <c r="B409" s="1"/>
      <c r="C409" s="33"/>
      <c r="D409" s="102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3.5" customHeight="1">
      <c r="A410" s="1"/>
      <c r="B410" s="1"/>
      <c r="C410" s="33"/>
      <c r="D410" s="102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3.5" customHeight="1">
      <c r="A411" s="1"/>
      <c r="B411" s="1"/>
      <c r="C411" s="33"/>
      <c r="D411" s="102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3.5" customHeight="1">
      <c r="A412" s="1"/>
      <c r="B412" s="1"/>
      <c r="C412" s="33"/>
      <c r="D412" s="102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3.5" customHeight="1">
      <c r="A413" s="1"/>
      <c r="B413" s="1"/>
      <c r="C413" s="33"/>
      <c r="D413" s="102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3.5" customHeight="1">
      <c r="A414" s="1"/>
      <c r="B414" s="1"/>
      <c r="C414" s="33"/>
      <c r="D414" s="102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3.5" customHeight="1">
      <c r="A415" s="1"/>
      <c r="B415" s="1"/>
      <c r="C415" s="33"/>
      <c r="D415" s="102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3.5" customHeight="1">
      <c r="A416" s="1"/>
      <c r="B416" s="1"/>
      <c r="C416" s="33"/>
      <c r="D416" s="102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3.5" customHeight="1">
      <c r="A417" s="1"/>
      <c r="B417" s="1"/>
      <c r="C417" s="33"/>
      <c r="D417" s="102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3.5" customHeight="1">
      <c r="A418" s="1"/>
      <c r="B418" s="1"/>
      <c r="C418" s="33"/>
      <c r="D418" s="102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3.5" customHeight="1">
      <c r="A419" s="1"/>
      <c r="B419" s="1"/>
      <c r="C419" s="33"/>
      <c r="D419" s="102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3.5" customHeight="1">
      <c r="A420" s="1"/>
      <c r="B420" s="1"/>
      <c r="C420" s="33"/>
      <c r="D420" s="102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3.5" customHeight="1">
      <c r="A421" s="1"/>
      <c r="B421" s="1"/>
      <c r="C421" s="33"/>
      <c r="D421" s="102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3.5" customHeight="1">
      <c r="A422" s="1"/>
      <c r="B422" s="1"/>
      <c r="C422" s="33"/>
      <c r="D422" s="102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3.5" customHeight="1">
      <c r="A423" s="1"/>
      <c r="B423" s="1"/>
      <c r="C423" s="33"/>
      <c r="D423" s="102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3.5" customHeight="1">
      <c r="A424" s="1"/>
      <c r="B424" s="1"/>
      <c r="C424" s="33"/>
      <c r="D424" s="102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3.5" customHeight="1">
      <c r="A425" s="1"/>
      <c r="B425" s="1"/>
      <c r="C425" s="33"/>
      <c r="D425" s="102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3.5" customHeight="1">
      <c r="A426" s="1"/>
      <c r="B426" s="1"/>
      <c r="C426" s="33"/>
      <c r="D426" s="102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3.5" customHeight="1">
      <c r="A427" s="1"/>
      <c r="B427" s="1"/>
      <c r="C427" s="33"/>
      <c r="D427" s="102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3.5" customHeight="1">
      <c r="A428" s="1"/>
      <c r="B428" s="1"/>
      <c r="C428" s="33"/>
      <c r="D428" s="102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3.5" customHeight="1">
      <c r="A429" s="1"/>
      <c r="B429" s="1"/>
      <c r="C429" s="33"/>
      <c r="D429" s="102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3.5" customHeight="1">
      <c r="A430" s="1"/>
      <c r="B430" s="1"/>
      <c r="C430" s="33"/>
      <c r="D430" s="102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3.5" customHeight="1">
      <c r="A431" s="1"/>
      <c r="B431" s="1"/>
      <c r="C431" s="33"/>
      <c r="D431" s="102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3.5" customHeight="1">
      <c r="A432" s="1"/>
      <c r="B432" s="1"/>
      <c r="C432" s="33"/>
      <c r="D432" s="102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3.5" customHeight="1">
      <c r="A433" s="1"/>
      <c r="B433" s="1"/>
      <c r="C433" s="33"/>
      <c r="D433" s="102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3.5" customHeight="1">
      <c r="A434" s="1"/>
      <c r="B434" s="1"/>
      <c r="C434" s="33"/>
      <c r="D434" s="102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3.5" customHeight="1">
      <c r="A435" s="1"/>
      <c r="B435" s="1"/>
      <c r="C435" s="33"/>
      <c r="D435" s="102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3.5" customHeight="1">
      <c r="A436" s="1"/>
      <c r="B436" s="1"/>
      <c r="C436" s="33"/>
      <c r="D436" s="102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3.5" customHeight="1">
      <c r="A437" s="1"/>
      <c r="B437" s="1"/>
      <c r="C437" s="33"/>
      <c r="D437" s="102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3.5" customHeight="1">
      <c r="A438" s="1"/>
      <c r="B438" s="1"/>
      <c r="C438" s="33"/>
      <c r="D438" s="102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3.5" customHeight="1">
      <c r="A439" s="1"/>
      <c r="B439" s="1"/>
      <c r="C439" s="33"/>
      <c r="D439" s="102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3.5" customHeight="1">
      <c r="A440" s="1"/>
      <c r="B440" s="1"/>
      <c r="C440" s="33"/>
      <c r="D440" s="102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3.5" customHeight="1">
      <c r="A441" s="1"/>
      <c r="B441" s="1"/>
      <c r="C441" s="33"/>
      <c r="D441" s="102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3.5" customHeight="1">
      <c r="A442" s="1"/>
      <c r="B442" s="1"/>
      <c r="C442" s="33"/>
      <c r="D442" s="102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3.5" customHeight="1">
      <c r="A443" s="1"/>
      <c r="B443" s="1"/>
      <c r="C443" s="33"/>
      <c r="D443" s="102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3.5" customHeight="1">
      <c r="A444" s="1"/>
      <c r="B444" s="1"/>
      <c r="C444" s="33"/>
      <c r="D444" s="102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3.5" customHeight="1">
      <c r="A445" s="1"/>
      <c r="B445" s="1"/>
      <c r="C445" s="33"/>
      <c r="D445" s="102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3.5" customHeight="1">
      <c r="A446" s="1"/>
      <c r="B446" s="1"/>
      <c r="C446" s="33"/>
      <c r="D446" s="102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3.5" customHeight="1">
      <c r="A447" s="1"/>
      <c r="B447" s="1"/>
      <c r="C447" s="33"/>
      <c r="D447" s="102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3.5" customHeight="1">
      <c r="A448" s="1"/>
      <c r="B448" s="1"/>
      <c r="C448" s="33"/>
      <c r="D448" s="102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3.5" customHeight="1">
      <c r="A449" s="1"/>
      <c r="B449" s="1"/>
      <c r="C449" s="33"/>
      <c r="D449" s="102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3.5" customHeight="1">
      <c r="A450" s="1"/>
      <c r="B450" s="1"/>
      <c r="C450" s="33"/>
      <c r="D450" s="102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3.5" customHeight="1">
      <c r="A451" s="1"/>
      <c r="B451" s="1"/>
      <c r="C451" s="33"/>
      <c r="D451" s="102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3.5" customHeight="1">
      <c r="A452" s="1"/>
      <c r="B452" s="1"/>
      <c r="C452" s="33"/>
      <c r="D452" s="102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3.5" customHeight="1">
      <c r="A453" s="1"/>
      <c r="B453" s="1"/>
      <c r="C453" s="33"/>
      <c r="D453" s="102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3.5" customHeight="1">
      <c r="A454" s="1"/>
      <c r="B454" s="1"/>
      <c r="C454" s="33"/>
      <c r="D454" s="102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3.5" customHeight="1">
      <c r="A455" s="1"/>
      <c r="B455" s="1"/>
      <c r="C455" s="33"/>
      <c r="D455" s="102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3.5" customHeight="1">
      <c r="A456" s="1"/>
      <c r="B456" s="1"/>
      <c r="C456" s="33"/>
      <c r="D456" s="102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3.5" customHeight="1">
      <c r="A457" s="1"/>
      <c r="B457" s="1"/>
      <c r="C457" s="33"/>
      <c r="D457" s="102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3.5" customHeight="1">
      <c r="A458" s="1"/>
      <c r="B458" s="1"/>
      <c r="C458" s="33"/>
      <c r="D458" s="102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3.5" customHeight="1">
      <c r="A459" s="1"/>
      <c r="B459" s="1"/>
      <c r="C459" s="33"/>
      <c r="D459" s="102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3.5" customHeight="1">
      <c r="A460" s="1"/>
      <c r="B460" s="1"/>
      <c r="C460" s="33"/>
      <c r="D460" s="102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3.5" customHeight="1">
      <c r="A461" s="1"/>
      <c r="B461" s="1"/>
      <c r="C461" s="33"/>
      <c r="D461" s="102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3.5" customHeight="1">
      <c r="A462" s="1"/>
      <c r="B462" s="1"/>
      <c r="C462" s="33"/>
      <c r="D462" s="102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3.5" customHeight="1">
      <c r="A463" s="1"/>
      <c r="B463" s="1"/>
      <c r="C463" s="33"/>
      <c r="D463" s="102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3.5" customHeight="1">
      <c r="A464" s="1"/>
      <c r="B464" s="1"/>
      <c r="C464" s="33"/>
      <c r="D464" s="102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3.5" customHeight="1">
      <c r="A465" s="1"/>
      <c r="B465" s="1"/>
      <c r="C465" s="33"/>
      <c r="D465" s="102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3.5" customHeight="1">
      <c r="A466" s="1"/>
      <c r="B466" s="1"/>
      <c r="C466" s="33"/>
      <c r="D466" s="102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3.5" customHeight="1">
      <c r="A467" s="1"/>
      <c r="B467" s="1"/>
      <c r="C467" s="33"/>
      <c r="D467" s="102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3.5" customHeight="1">
      <c r="A468" s="1"/>
      <c r="B468" s="1"/>
      <c r="C468" s="33"/>
      <c r="D468" s="102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3.5" customHeight="1">
      <c r="A469" s="1"/>
      <c r="B469" s="1"/>
      <c r="C469" s="33"/>
      <c r="D469" s="102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3.5" customHeight="1">
      <c r="A470" s="1"/>
      <c r="B470" s="1"/>
      <c r="C470" s="33"/>
      <c r="D470" s="102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3.5" customHeight="1">
      <c r="A471" s="1"/>
      <c r="B471" s="1"/>
      <c r="C471" s="33"/>
      <c r="D471" s="102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3.5" customHeight="1">
      <c r="A472" s="1"/>
      <c r="B472" s="1"/>
      <c r="C472" s="33"/>
      <c r="D472" s="102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3.5" customHeight="1">
      <c r="A473" s="1"/>
      <c r="B473" s="1"/>
      <c r="C473" s="33"/>
      <c r="D473" s="102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3.5" customHeight="1">
      <c r="A474" s="1"/>
      <c r="B474" s="1"/>
      <c r="C474" s="33"/>
      <c r="D474" s="102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3.5" customHeight="1">
      <c r="A475" s="1"/>
      <c r="B475" s="1"/>
      <c r="C475" s="33"/>
      <c r="D475" s="102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3.5" customHeight="1">
      <c r="A476" s="1"/>
      <c r="B476" s="1"/>
      <c r="C476" s="33"/>
      <c r="D476" s="102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3.5" customHeight="1">
      <c r="A477" s="1"/>
      <c r="B477" s="1"/>
      <c r="C477" s="33"/>
      <c r="D477" s="102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3.5" customHeight="1">
      <c r="A478" s="1"/>
      <c r="B478" s="1"/>
      <c r="C478" s="33"/>
      <c r="D478" s="102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3.5" customHeight="1">
      <c r="A479" s="1"/>
      <c r="B479" s="1"/>
      <c r="C479" s="33"/>
      <c r="D479" s="102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3.5" customHeight="1">
      <c r="A480" s="1"/>
      <c r="B480" s="1"/>
      <c r="C480" s="33"/>
      <c r="D480" s="102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3.5" customHeight="1">
      <c r="A481" s="1"/>
      <c r="B481" s="1"/>
      <c r="C481" s="33"/>
      <c r="D481" s="102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3.5" customHeight="1">
      <c r="A482" s="1"/>
      <c r="B482" s="1"/>
      <c r="C482" s="33"/>
      <c r="D482" s="102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3.5" customHeight="1">
      <c r="A483" s="1"/>
      <c r="B483" s="1"/>
      <c r="C483" s="33"/>
      <c r="D483" s="102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3.5" customHeight="1">
      <c r="A484" s="1"/>
      <c r="B484" s="1"/>
      <c r="C484" s="33"/>
      <c r="D484" s="102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3.5" customHeight="1">
      <c r="A485" s="1"/>
      <c r="B485" s="1"/>
      <c r="C485" s="33"/>
      <c r="D485" s="102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3.5" customHeight="1">
      <c r="A486" s="1"/>
      <c r="B486" s="1"/>
      <c r="C486" s="33"/>
      <c r="D486" s="102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3.5" customHeight="1">
      <c r="A487" s="1"/>
      <c r="B487" s="1"/>
      <c r="C487" s="33"/>
      <c r="D487" s="102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3.5" customHeight="1">
      <c r="A488" s="1"/>
      <c r="B488" s="1"/>
      <c r="C488" s="33"/>
      <c r="D488" s="102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3.5" customHeight="1">
      <c r="A489" s="1"/>
      <c r="B489" s="1"/>
      <c r="C489" s="33"/>
      <c r="D489" s="102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3.5" customHeight="1">
      <c r="A490" s="1"/>
      <c r="B490" s="1"/>
      <c r="C490" s="33"/>
      <c r="D490" s="102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3.5" customHeight="1">
      <c r="A491" s="1"/>
      <c r="B491" s="1"/>
      <c r="C491" s="33"/>
      <c r="D491" s="102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3.5" customHeight="1">
      <c r="A492" s="1"/>
      <c r="B492" s="1"/>
      <c r="C492" s="33"/>
      <c r="D492" s="102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3.5" customHeight="1">
      <c r="A493" s="1"/>
      <c r="B493" s="1"/>
      <c r="C493" s="33"/>
      <c r="D493" s="102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3.5" customHeight="1">
      <c r="A494" s="1"/>
      <c r="B494" s="1"/>
      <c r="C494" s="33"/>
      <c r="D494" s="102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3.5" customHeight="1">
      <c r="A495" s="1"/>
      <c r="B495" s="1"/>
      <c r="C495" s="33"/>
      <c r="D495" s="102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3.5" customHeight="1">
      <c r="A496" s="1"/>
      <c r="B496" s="1"/>
      <c r="C496" s="33"/>
      <c r="D496" s="102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3.5" customHeight="1">
      <c r="A497" s="1"/>
      <c r="B497" s="1"/>
      <c r="C497" s="33"/>
      <c r="D497" s="102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3.5" customHeight="1">
      <c r="A498" s="1"/>
      <c r="B498" s="1"/>
      <c r="C498" s="33"/>
      <c r="D498" s="102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3.5" customHeight="1">
      <c r="A499" s="1"/>
      <c r="B499" s="1"/>
      <c r="C499" s="33"/>
      <c r="D499" s="102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3.5" customHeight="1">
      <c r="A500" s="1"/>
      <c r="B500" s="1"/>
      <c r="C500" s="33"/>
      <c r="D500" s="102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3.5" customHeight="1">
      <c r="A501" s="1"/>
      <c r="B501" s="1"/>
      <c r="C501" s="33"/>
      <c r="D501" s="102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3.5" customHeight="1">
      <c r="A502" s="1"/>
      <c r="B502" s="1"/>
      <c r="C502" s="33"/>
      <c r="D502" s="102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3.5" customHeight="1">
      <c r="A503" s="1"/>
      <c r="B503" s="1"/>
      <c r="C503" s="33"/>
      <c r="D503" s="102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3.5" customHeight="1">
      <c r="A504" s="1"/>
      <c r="B504" s="1"/>
      <c r="C504" s="33"/>
      <c r="D504" s="102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3.5" customHeight="1">
      <c r="A505" s="1"/>
      <c r="B505" s="1"/>
      <c r="C505" s="33"/>
      <c r="D505" s="102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3.5" customHeight="1">
      <c r="A506" s="1"/>
      <c r="B506" s="1"/>
      <c r="C506" s="33"/>
      <c r="D506" s="102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3.5" customHeight="1">
      <c r="A507" s="1"/>
      <c r="B507" s="1"/>
      <c r="C507" s="33"/>
      <c r="D507" s="102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3.5" customHeight="1">
      <c r="A508" s="1"/>
      <c r="B508" s="1"/>
      <c r="C508" s="33"/>
      <c r="D508" s="102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3.5" customHeight="1">
      <c r="A509" s="1"/>
      <c r="B509" s="1"/>
      <c r="C509" s="33"/>
      <c r="D509" s="102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3.5" customHeight="1">
      <c r="A510" s="1"/>
      <c r="B510" s="1"/>
      <c r="C510" s="33"/>
      <c r="D510" s="102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3.5" customHeight="1">
      <c r="A511" s="1"/>
      <c r="B511" s="1"/>
      <c r="C511" s="33"/>
      <c r="D511" s="102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3.5" customHeight="1">
      <c r="A512" s="1"/>
      <c r="B512" s="1"/>
      <c r="C512" s="33"/>
      <c r="D512" s="102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3.5" customHeight="1">
      <c r="A513" s="1"/>
      <c r="B513" s="1"/>
      <c r="C513" s="33"/>
      <c r="D513" s="102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3.5" customHeight="1">
      <c r="A514" s="1"/>
      <c r="B514" s="1"/>
      <c r="C514" s="33"/>
      <c r="D514" s="102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3.5" customHeight="1">
      <c r="A515" s="1"/>
      <c r="B515" s="1"/>
      <c r="C515" s="33"/>
      <c r="D515" s="102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3.5" customHeight="1">
      <c r="A516" s="1"/>
      <c r="B516" s="1"/>
      <c r="C516" s="33"/>
      <c r="D516" s="102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3.5" customHeight="1">
      <c r="A517" s="1"/>
      <c r="B517" s="1"/>
      <c r="C517" s="33"/>
      <c r="D517" s="102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3.5" customHeight="1">
      <c r="A518" s="1"/>
      <c r="B518" s="1"/>
      <c r="C518" s="33"/>
      <c r="D518" s="102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3.5" customHeight="1">
      <c r="A519" s="1"/>
      <c r="B519" s="1"/>
      <c r="C519" s="33"/>
      <c r="D519" s="102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3.5" customHeight="1">
      <c r="A520" s="1"/>
      <c r="B520" s="1"/>
      <c r="C520" s="33"/>
      <c r="D520" s="102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3.5" customHeight="1">
      <c r="A521" s="1"/>
      <c r="B521" s="1"/>
      <c r="C521" s="33"/>
      <c r="D521" s="102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3.5" customHeight="1">
      <c r="A522" s="1"/>
      <c r="B522" s="1"/>
      <c r="C522" s="33"/>
      <c r="D522" s="102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3.5" customHeight="1">
      <c r="A523" s="1"/>
      <c r="B523" s="1"/>
      <c r="C523" s="33"/>
      <c r="D523" s="102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3.5" customHeight="1">
      <c r="A524" s="1"/>
      <c r="B524" s="1"/>
      <c r="C524" s="33"/>
      <c r="D524" s="102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3.5" customHeight="1">
      <c r="A525" s="1"/>
      <c r="B525" s="1"/>
      <c r="C525" s="33"/>
      <c r="D525" s="102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3.5" customHeight="1">
      <c r="A526" s="1"/>
      <c r="B526" s="1"/>
      <c r="C526" s="33"/>
      <c r="D526" s="102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3.5" customHeight="1">
      <c r="A527" s="1"/>
      <c r="B527" s="1"/>
      <c r="C527" s="33"/>
      <c r="D527" s="102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3.5" customHeight="1">
      <c r="A528" s="1"/>
      <c r="B528" s="1"/>
      <c r="C528" s="33"/>
      <c r="D528" s="102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3.5" customHeight="1">
      <c r="A529" s="1"/>
      <c r="B529" s="1"/>
      <c r="C529" s="33"/>
      <c r="D529" s="102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3.5" customHeight="1">
      <c r="A530" s="1"/>
      <c r="B530" s="1"/>
      <c r="C530" s="33"/>
      <c r="D530" s="102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3.5" customHeight="1">
      <c r="A531" s="1"/>
      <c r="B531" s="1"/>
      <c r="C531" s="33"/>
      <c r="D531" s="102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3.5" customHeight="1">
      <c r="A532" s="1"/>
      <c r="B532" s="1"/>
      <c r="C532" s="33"/>
      <c r="D532" s="102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3.5" customHeight="1">
      <c r="A533" s="1"/>
      <c r="B533" s="1"/>
      <c r="C533" s="33"/>
      <c r="D533" s="102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3.5" customHeight="1">
      <c r="A534" s="1"/>
      <c r="B534" s="1"/>
      <c r="C534" s="33"/>
      <c r="D534" s="102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3.5" customHeight="1">
      <c r="A535" s="1"/>
      <c r="B535" s="1"/>
      <c r="C535" s="33"/>
      <c r="D535" s="102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3.5" customHeight="1">
      <c r="A536" s="1"/>
      <c r="B536" s="1"/>
      <c r="C536" s="33"/>
      <c r="D536" s="102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3.5" customHeight="1">
      <c r="A537" s="1"/>
      <c r="B537" s="1"/>
      <c r="C537" s="33"/>
      <c r="D537" s="102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3.5" customHeight="1">
      <c r="A538" s="1"/>
      <c r="B538" s="1"/>
      <c r="C538" s="33"/>
      <c r="D538" s="102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3.5" customHeight="1">
      <c r="A539" s="1"/>
      <c r="B539" s="1"/>
      <c r="C539" s="33"/>
      <c r="D539" s="102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3.5" customHeight="1">
      <c r="A540" s="1"/>
      <c r="B540" s="1"/>
      <c r="C540" s="33"/>
      <c r="D540" s="102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3.5" customHeight="1">
      <c r="A541" s="1"/>
      <c r="B541" s="1"/>
      <c r="C541" s="33"/>
      <c r="D541" s="102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3.5" customHeight="1">
      <c r="A542" s="1"/>
      <c r="B542" s="1"/>
      <c r="C542" s="33"/>
      <c r="D542" s="102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3.5" customHeight="1">
      <c r="A543" s="1"/>
      <c r="B543" s="1"/>
      <c r="C543" s="33"/>
      <c r="D543" s="102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3.5" customHeight="1">
      <c r="A544" s="1"/>
      <c r="B544" s="1"/>
      <c r="C544" s="33"/>
      <c r="D544" s="102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3.5" customHeight="1">
      <c r="A545" s="1"/>
      <c r="B545" s="1"/>
      <c r="C545" s="33"/>
      <c r="D545" s="102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3.5" customHeight="1">
      <c r="A546" s="1"/>
      <c r="B546" s="1"/>
      <c r="C546" s="33"/>
      <c r="D546" s="102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3.5" customHeight="1">
      <c r="A547" s="1"/>
      <c r="B547" s="1"/>
      <c r="C547" s="33"/>
      <c r="D547" s="102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3.5" customHeight="1">
      <c r="A548" s="1"/>
      <c r="B548" s="1"/>
      <c r="C548" s="33"/>
      <c r="D548" s="102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3.5" customHeight="1">
      <c r="A549" s="1"/>
      <c r="B549" s="1"/>
      <c r="C549" s="33"/>
      <c r="D549" s="102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3.5" customHeight="1">
      <c r="A550" s="1"/>
      <c r="B550" s="1"/>
      <c r="C550" s="33"/>
      <c r="D550" s="102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3.5" customHeight="1">
      <c r="A551" s="1"/>
      <c r="B551" s="1"/>
      <c r="C551" s="33"/>
      <c r="D551" s="102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3.5" customHeight="1">
      <c r="A552" s="1"/>
      <c r="B552" s="1"/>
      <c r="C552" s="33"/>
      <c r="D552" s="102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3.5" customHeight="1">
      <c r="A553" s="1"/>
      <c r="B553" s="1"/>
      <c r="C553" s="33"/>
      <c r="D553" s="102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3.5" customHeight="1">
      <c r="A554" s="1"/>
      <c r="B554" s="1"/>
      <c r="C554" s="33"/>
      <c r="D554" s="102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3.5" customHeight="1">
      <c r="A555" s="1"/>
      <c r="B555" s="1"/>
      <c r="C555" s="33"/>
      <c r="D555" s="102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3.5" customHeight="1">
      <c r="A556" s="1"/>
      <c r="B556" s="1"/>
      <c r="C556" s="33"/>
      <c r="D556" s="102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3.5" customHeight="1">
      <c r="A557" s="1"/>
      <c r="B557" s="1"/>
      <c r="C557" s="33"/>
      <c r="D557" s="102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3.5" customHeight="1">
      <c r="A558" s="1"/>
      <c r="B558" s="1"/>
      <c r="C558" s="33"/>
      <c r="D558" s="102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3.5" customHeight="1">
      <c r="A559" s="1"/>
      <c r="B559" s="1"/>
      <c r="C559" s="33"/>
      <c r="D559" s="102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3.5" customHeight="1">
      <c r="A560" s="1"/>
      <c r="B560" s="1"/>
      <c r="C560" s="33"/>
      <c r="D560" s="102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3.5" customHeight="1">
      <c r="A561" s="1"/>
      <c r="B561" s="1"/>
      <c r="C561" s="33"/>
      <c r="D561" s="102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3.5" customHeight="1">
      <c r="A562" s="1"/>
      <c r="B562" s="1"/>
      <c r="C562" s="33"/>
      <c r="D562" s="102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3.5" customHeight="1">
      <c r="A563" s="1"/>
      <c r="B563" s="1"/>
      <c r="C563" s="33"/>
      <c r="D563" s="102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3.5" customHeight="1">
      <c r="A564" s="1"/>
      <c r="B564" s="1"/>
      <c r="C564" s="33"/>
      <c r="D564" s="102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3.5" customHeight="1">
      <c r="A565" s="1"/>
      <c r="B565" s="1"/>
      <c r="C565" s="33"/>
      <c r="D565" s="102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3.5" customHeight="1">
      <c r="A566" s="1"/>
      <c r="B566" s="1"/>
      <c r="C566" s="33"/>
      <c r="D566" s="102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3.5" customHeight="1">
      <c r="A567" s="1"/>
      <c r="B567" s="1"/>
      <c r="C567" s="33"/>
      <c r="D567" s="102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3.5" customHeight="1">
      <c r="A568" s="1"/>
      <c r="B568" s="1"/>
      <c r="C568" s="33"/>
      <c r="D568" s="102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3.5" customHeight="1">
      <c r="A569" s="1"/>
      <c r="B569" s="1"/>
      <c r="C569" s="33"/>
      <c r="D569" s="102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3.5" customHeight="1">
      <c r="A570" s="1"/>
      <c r="B570" s="1"/>
      <c r="C570" s="33"/>
      <c r="D570" s="102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3.5" customHeight="1">
      <c r="A571" s="1"/>
      <c r="B571" s="1"/>
      <c r="C571" s="33"/>
      <c r="D571" s="102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3.5" customHeight="1">
      <c r="A572" s="1"/>
      <c r="B572" s="1"/>
      <c r="C572" s="33"/>
      <c r="D572" s="102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3.5" customHeight="1">
      <c r="A573" s="1"/>
      <c r="B573" s="1"/>
      <c r="C573" s="33"/>
      <c r="D573" s="102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3.5" customHeight="1">
      <c r="A574" s="1"/>
      <c r="B574" s="1"/>
      <c r="C574" s="33"/>
      <c r="D574" s="102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3.5" customHeight="1">
      <c r="A575" s="1"/>
      <c r="B575" s="1"/>
      <c r="C575" s="33"/>
      <c r="D575" s="102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3.5" customHeight="1">
      <c r="A576" s="1"/>
      <c r="B576" s="1"/>
      <c r="C576" s="33"/>
      <c r="D576" s="102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3.5" customHeight="1">
      <c r="A577" s="1"/>
      <c r="B577" s="1"/>
      <c r="C577" s="33"/>
      <c r="D577" s="102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3.5" customHeight="1">
      <c r="A578" s="1"/>
      <c r="B578" s="1"/>
      <c r="C578" s="33"/>
      <c r="D578" s="102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3.5" customHeight="1">
      <c r="A579" s="1"/>
      <c r="B579" s="1"/>
      <c r="C579" s="33"/>
      <c r="D579" s="102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3.5" customHeight="1">
      <c r="A580" s="1"/>
      <c r="B580" s="1"/>
      <c r="C580" s="33"/>
      <c r="D580" s="102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3.5" customHeight="1">
      <c r="A581" s="1"/>
      <c r="B581" s="1"/>
      <c r="C581" s="33"/>
      <c r="D581" s="102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3.5" customHeight="1">
      <c r="A582" s="1"/>
      <c r="B582" s="1"/>
      <c r="C582" s="33"/>
      <c r="D582" s="102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3.5" customHeight="1">
      <c r="A583" s="1"/>
      <c r="B583" s="1"/>
      <c r="C583" s="33"/>
      <c r="D583" s="102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3.5" customHeight="1">
      <c r="A584" s="1"/>
      <c r="B584" s="1"/>
      <c r="C584" s="33"/>
      <c r="D584" s="102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3.5" customHeight="1">
      <c r="A585" s="1"/>
      <c r="B585" s="1"/>
      <c r="C585" s="33"/>
      <c r="D585" s="102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3.5" customHeight="1">
      <c r="A586" s="1"/>
      <c r="B586" s="1"/>
      <c r="C586" s="33"/>
      <c r="D586" s="102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3.5" customHeight="1">
      <c r="A587" s="1"/>
      <c r="B587" s="1"/>
      <c r="C587" s="33"/>
      <c r="D587" s="102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3.5" customHeight="1">
      <c r="A588" s="1"/>
      <c r="B588" s="1"/>
      <c r="C588" s="33"/>
      <c r="D588" s="102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3.5" customHeight="1">
      <c r="A589" s="1"/>
      <c r="B589" s="1"/>
      <c r="C589" s="33"/>
      <c r="D589" s="102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3.5" customHeight="1">
      <c r="A590" s="1"/>
      <c r="B590" s="1"/>
      <c r="C590" s="33"/>
      <c r="D590" s="102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3.5" customHeight="1">
      <c r="A591" s="1"/>
      <c r="B591" s="1"/>
      <c r="C591" s="33"/>
      <c r="D591" s="102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3.5" customHeight="1">
      <c r="A592" s="1"/>
      <c r="B592" s="1"/>
      <c r="C592" s="33"/>
      <c r="D592" s="102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3.5" customHeight="1">
      <c r="A593" s="1"/>
      <c r="B593" s="1"/>
      <c r="C593" s="33"/>
      <c r="D593" s="102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3.5" customHeight="1">
      <c r="A594" s="1"/>
      <c r="B594" s="1"/>
      <c r="C594" s="33"/>
      <c r="D594" s="102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3.5" customHeight="1">
      <c r="A595" s="1"/>
      <c r="B595" s="1"/>
      <c r="C595" s="33"/>
      <c r="D595" s="102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3.5" customHeight="1">
      <c r="A596" s="1"/>
      <c r="B596" s="1"/>
      <c r="C596" s="33"/>
      <c r="D596" s="102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3.5" customHeight="1">
      <c r="A597" s="1"/>
      <c r="B597" s="1"/>
      <c r="C597" s="33"/>
      <c r="D597" s="102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3.5" customHeight="1">
      <c r="A598" s="1"/>
      <c r="B598" s="1"/>
      <c r="C598" s="33"/>
      <c r="D598" s="102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3.5" customHeight="1">
      <c r="A599" s="1"/>
      <c r="B599" s="1"/>
      <c r="C599" s="33"/>
      <c r="D599" s="102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3.5" customHeight="1">
      <c r="A600" s="1"/>
      <c r="B600" s="1"/>
      <c r="C600" s="33"/>
      <c r="D600" s="102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3.5" customHeight="1">
      <c r="A601" s="1"/>
      <c r="B601" s="1"/>
      <c r="C601" s="33"/>
      <c r="D601" s="102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3.5" customHeight="1">
      <c r="A602" s="1"/>
      <c r="B602" s="1"/>
      <c r="C602" s="33"/>
      <c r="D602" s="102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3.5" customHeight="1">
      <c r="A603" s="1"/>
      <c r="B603" s="1"/>
      <c r="C603" s="33"/>
      <c r="D603" s="102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3.5" customHeight="1">
      <c r="A604" s="1"/>
      <c r="B604" s="1"/>
      <c r="C604" s="33"/>
      <c r="D604" s="102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3.5" customHeight="1">
      <c r="A605" s="1"/>
      <c r="B605" s="1"/>
      <c r="C605" s="33"/>
      <c r="D605" s="102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3.5" customHeight="1">
      <c r="A606" s="1"/>
      <c r="B606" s="1"/>
      <c r="C606" s="33"/>
      <c r="D606" s="102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3.5" customHeight="1">
      <c r="A607" s="1"/>
      <c r="B607" s="1"/>
      <c r="C607" s="33"/>
      <c r="D607" s="102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3.5" customHeight="1">
      <c r="A608" s="1"/>
      <c r="B608" s="1"/>
      <c r="C608" s="33"/>
      <c r="D608" s="102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3.5" customHeight="1">
      <c r="A609" s="1"/>
      <c r="B609" s="1"/>
      <c r="C609" s="33"/>
      <c r="D609" s="102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3.5" customHeight="1">
      <c r="A610" s="1"/>
      <c r="B610" s="1"/>
      <c r="C610" s="33"/>
      <c r="D610" s="102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3.5" customHeight="1">
      <c r="A611" s="1"/>
      <c r="B611" s="1"/>
      <c r="C611" s="33"/>
      <c r="D611" s="102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3.5" customHeight="1">
      <c r="A612" s="1"/>
      <c r="B612" s="1"/>
      <c r="C612" s="33"/>
      <c r="D612" s="102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3.5" customHeight="1">
      <c r="A613" s="1"/>
      <c r="B613" s="1"/>
      <c r="C613" s="33"/>
      <c r="D613" s="102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3.5" customHeight="1">
      <c r="A614" s="1"/>
      <c r="B614" s="1"/>
      <c r="C614" s="33"/>
      <c r="D614" s="102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3.5" customHeight="1">
      <c r="A615" s="1"/>
      <c r="B615" s="1"/>
      <c r="C615" s="33"/>
      <c r="D615" s="102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3.5" customHeight="1">
      <c r="A616" s="1"/>
      <c r="B616" s="1"/>
      <c r="C616" s="33"/>
      <c r="D616" s="102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3.5" customHeight="1">
      <c r="A617" s="1"/>
      <c r="B617" s="1"/>
      <c r="C617" s="33"/>
      <c r="D617" s="102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3.5" customHeight="1">
      <c r="A618" s="1"/>
      <c r="B618" s="1"/>
      <c r="C618" s="33"/>
      <c r="D618" s="102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3.5" customHeight="1">
      <c r="A619" s="1"/>
      <c r="B619" s="1"/>
      <c r="C619" s="33"/>
      <c r="D619" s="102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3.5" customHeight="1">
      <c r="A620" s="1"/>
      <c r="B620" s="1"/>
      <c r="C620" s="33"/>
      <c r="D620" s="102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3.5" customHeight="1">
      <c r="A621" s="1"/>
      <c r="B621" s="1"/>
      <c r="C621" s="33"/>
      <c r="D621" s="102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3.5" customHeight="1">
      <c r="A622" s="1"/>
      <c r="B622" s="1"/>
      <c r="C622" s="33"/>
      <c r="D622" s="102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3.5" customHeight="1">
      <c r="A623" s="1"/>
      <c r="B623" s="1"/>
      <c r="C623" s="33"/>
      <c r="D623" s="102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3.5" customHeight="1">
      <c r="A624" s="1"/>
      <c r="B624" s="1"/>
      <c r="C624" s="33"/>
      <c r="D624" s="102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3.5" customHeight="1">
      <c r="A625" s="1"/>
      <c r="B625" s="1"/>
      <c r="C625" s="33"/>
      <c r="D625" s="102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3.5" customHeight="1">
      <c r="A626" s="1"/>
      <c r="B626" s="1"/>
      <c r="C626" s="33"/>
      <c r="D626" s="102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3.5" customHeight="1">
      <c r="A627" s="1"/>
      <c r="B627" s="1"/>
      <c r="C627" s="33"/>
      <c r="D627" s="102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3.5" customHeight="1">
      <c r="A628" s="1"/>
      <c r="B628" s="1"/>
      <c r="C628" s="33"/>
      <c r="D628" s="102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3.5" customHeight="1">
      <c r="A629" s="1"/>
      <c r="B629" s="1"/>
      <c r="C629" s="33"/>
      <c r="D629" s="102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3.5" customHeight="1">
      <c r="A630" s="1"/>
      <c r="B630" s="1"/>
      <c r="C630" s="33"/>
      <c r="D630" s="102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3.5" customHeight="1">
      <c r="A631" s="1"/>
      <c r="B631" s="1"/>
      <c r="C631" s="33"/>
      <c r="D631" s="102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3.5" customHeight="1">
      <c r="A632" s="1"/>
      <c r="B632" s="1"/>
      <c r="C632" s="33"/>
      <c r="D632" s="102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3.5" customHeight="1">
      <c r="A633" s="1"/>
      <c r="B633" s="1"/>
      <c r="C633" s="33"/>
      <c r="D633" s="102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3.5" customHeight="1">
      <c r="A634" s="1"/>
      <c r="B634" s="1"/>
      <c r="C634" s="33"/>
      <c r="D634" s="102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3.5" customHeight="1">
      <c r="A635" s="1"/>
      <c r="B635" s="1"/>
      <c r="C635" s="33"/>
      <c r="D635" s="102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3.5" customHeight="1">
      <c r="A636" s="1"/>
      <c r="B636" s="1"/>
      <c r="C636" s="33"/>
      <c r="D636" s="102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3.5" customHeight="1">
      <c r="A637" s="1"/>
      <c r="B637" s="1"/>
      <c r="C637" s="33"/>
      <c r="D637" s="102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3.5" customHeight="1">
      <c r="A638" s="1"/>
      <c r="B638" s="1"/>
      <c r="C638" s="33"/>
      <c r="D638" s="102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3.5" customHeight="1">
      <c r="A639" s="1"/>
      <c r="B639" s="1"/>
      <c r="C639" s="33"/>
      <c r="D639" s="102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3.5" customHeight="1">
      <c r="A640" s="1"/>
      <c r="B640" s="1"/>
      <c r="C640" s="33"/>
      <c r="D640" s="102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3.5" customHeight="1">
      <c r="A641" s="1"/>
      <c r="B641" s="1"/>
      <c r="C641" s="33"/>
      <c r="D641" s="102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3.5" customHeight="1">
      <c r="A642" s="1"/>
      <c r="B642" s="1"/>
      <c r="C642" s="33"/>
      <c r="D642" s="102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3.5" customHeight="1">
      <c r="A643" s="1"/>
      <c r="B643" s="1"/>
      <c r="C643" s="33"/>
      <c r="D643" s="102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3.5" customHeight="1">
      <c r="A644" s="1"/>
      <c r="B644" s="1"/>
      <c r="C644" s="33"/>
      <c r="D644" s="102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3.5" customHeight="1">
      <c r="A645" s="1"/>
      <c r="B645" s="1"/>
      <c r="C645" s="33"/>
      <c r="D645" s="102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3.5" customHeight="1">
      <c r="A646" s="1"/>
      <c r="B646" s="1"/>
      <c r="C646" s="33"/>
      <c r="D646" s="102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3.5" customHeight="1">
      <c r="A647" s="1"/>
      <c r="B647" s="1"/>
      <c r="C647" s="33"/>
      <c r="D647" s="102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3.5" customHeight="1">
      <c r="A648" s="1"/>
      <c r="B648" s="1"/>
      <c r="C648" s="33"/>
      <c r="D648" s="102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3.5" customHeight="1">
      <c r="A649" s="1"/>
      <c r="B649" s="1"/>
      <c r="C649" s="33"/>
      <c r="D649" s="102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3.5" customHeight="1">
      <c r="A650" s="1"/>
      <c r="B650" s="1"/>
      <c r="C650" s="33"/>
      <c r="D650" s="102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3.5" customHeight="1">
      <c r="A651" s="1"/>
      <c r="B651" s="1"/>
      <c r="C651" s="33"/>
      <c r="D651" s="102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3.5" customHeight="1">
      <c r="A652" s="1"/>
      <c r="B652" s="1"/>
      <c r="C652" s="33"/>
      <c r="D652" s="102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3.5" customHeight="1">
      <c r="A653" s="1"/>
      <c r="B653" s="1"/>
      <c r="C653" s="33"/>
      <c r="D653" s="102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3.5" customHeight="1">
      <c r="A654" s="1"/>
      <c r="B654" s="1"/>
      <c r="C654" s="33"/>
      <c r="D654" s="102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3.5" customHeight="1">
      <c r="A655" s="1"/>
      <c r="B655" s="1"/>
      <c r="C655" s="33"/>
      <c r="D655" s="102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3.5" customHeight="1">
      <c r="A656" s="1"/>
      <c r="B656" s="1"/>
      <c r="C656" s="33"/>
      <c r="D656" s="102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3.5" customHeight="1">
      <c r="A657" s="1"/>
      <c r="B657" s="1"/>
      <c r="C657" s="33"/>
      <c r="D657" s="102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3.5" customHeight="1">
      <c r="A658" s="1"/>
      <c r="B658" s="1"/>
      <c r="C658" s="33"/>
      <c r="D658" s="102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3.5" customHeight="1">
      <c r="A659" s="1"/>
      <c r="B659" s="1"/>
      <c r="C659" s="33"/>
      <c r="D659" s="102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3.5" customHeight="1">
      <c r="A660" s="1"/>
      <c r="B660" s="1"/>
      <c r="C660" s="33"/>
      <c r="D660" s="102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3.5" customHeight="1">
      <c r="A661" s="1"/>
      <c r="B661" s="1"/>
      <c r="C661" s="33"/>
      <c r="D661" s="102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3.5" customHeight="1">
      <c r="A662" s="1"/>
      <c r="B662" s="1"/>
      <c r="C662" s="33"/>
      <c r="D662" s="102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3.5" customHeight="1">
      <c r="A663" s="1"/>
      <c r="B663" s="1"/>
      <c r="C663" s="33"/>
      <c r="D663" s="102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3.5" customHeight="1">
      <c r="A664" s="1"/>
      <c r="B664" s="1"/>
      <c r="C664" s="33"/>
      <c r="D664" s="102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3.5" customHeight="1">
      <c r="A665" s="1"/>
      <c r="B665" s="1"/>
      <c r="C665" s="33"/>
      <c r="D665" s="102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3.5" customHeight="1">
      <c r="A666" s="1"/>
      <c r="B666" s="1"/>
      <c r="C666" s="33"/>
      <c r="D666" s="102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3.5" customHeight="1">
      <c r="A667" s="1"/>
      <c r="B667" s="1"/>
      <c r="C667" s="33"/>
      <c r="D667" s="102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3.5" customHeight="1">
      <c r="A668" s="1"/>
      <c r="B668" s="1"/>
      <c r="C668" s="33"/>
      <c r="D668" s="102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3.5" customHeight="1">
      <c r="A669" s="1"/>
      <c r="B669" s="1"/>
      <c r="C669" s="33"/>
      <c r="D669" s="102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3.5" customHeight="1">
      <c r="A670" s="1"/>
      <c r="B670" s="1"/>
      <c r="C670" s="33"/>
      <c r="D670" s="102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3.5" customHeight="1">
      <c r="A671" s="1"/>
      <c r="B671" s="1"/>
      <c r="C671" s="33"/>
      <c r="D671" s="102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3.5" customHeight="1">
      <c r="A672" s="1"/>
      <c r="B672" s="1"/>
      <c r="C672" s="33"/>
      <c r="D672" s="102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3.5" customHeight="1">
      <c r="A673" s="1"/>
      <c r="B673" s="1"/>
      <c r="C673" s="33"/>
      <c r="D673" s="102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3.5" customHeight="1">
      <c r="A674" s="1"/>
      <c r="B674" s="1"/>
      <c r="C674" s="33"/>
      <c r="D674" s="102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3.5" customHeight="1">
      <c r="A675" s="1"/>
      <c r="B675" s="1"/>
      <c r="C675" s="33"/>
      <c r="D675" s="102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3.5" customHeight="1">
      <c r="A676" s="1"/>
      <c r="B676" s="1"/>
      <c r="C676" s="33"/>
      <c r="D676" s="102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3.5" customHeight="1">
      <c r="A677" s="1"/>
      <c r="B677" s="1"/>
      <c r="C677" s="33"/>
      <c r="D677" s="102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3.5" customHeight="1">
      <c r="A678" s="1"/>
      <c r="B678" s="1"/>
      <c r="C678" s="33"/>
      <c r="D678" s="102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3.5" customHeight="1">
      <c r="A679" s="1"/>
      <c r="B679" s="1"/>
      <c r="C679" s="33"/>
      <c r="D679" s="102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3.5" customHeight="1">
      <c r="A680" s="1"/>
      <c r="B680" s="1"/>
      <c r="C680" s="33"/>
      <c r="D680" s="102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3.5" customHeight="1">
      <c r="A681" s="1"/>
      <c r="B681" s="1"/>
      <c r="C681" s="33"/>
      <c r="D681" s="102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3.5" customHeight="1">
      <c r="A682" s="1"/>
      <c r="B682" s="1"/>
      <c r="C682" s="33"/>
      <c r="D682" s="102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3.5" customHeight="1">
      <c r="A683" s="1"/>
      <c r="B683" s="1"/>
      <c r="C683" s="33"/>
      <c r="D683" s="102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3.5" customHeight="1">
      <c r="A684" s="1"/>
      <c r="B684" s="1"/>
      <c r="C684" s="33"/>
      <c r="D684" s="102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3.5" customHeight="1">
      <c r="A685" s="1"/>
      <c r="B685" s="1"/>
      <c r="C685" s="33"/>
      <c r="D685" s="102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3.5" customHeight="1">
      <c r="A686" s="1"/>
      <c r="B686" s="1"/>
      <c r="C686" s="33"/>
      <c r="D686" s="102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3.5" customHeight="1">
      <c r="A687" s="1"/>
      <c r="B687" s="1"/>
      <c r="C687" s="33"/>
      <c r="D687" s="102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3.5" customHeight="1">
      <c r="A688" s="1"/>
      <c r="B688" s="1"/>
      <c r="C688" s="33"/>
      <c r="D688" s="102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3.5" customHeight="1">
      <c r="A689" s="1"/>
      <c r="B689" s="1"/>
      <c r="C689" s="33"/>
      <c r="D689" s="102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3.5" customHeight="1">
      <c r="A690" s="1"/>
      <c r="B690" s="1"/>
      <c r="C690" s="33"/>
      <c r="D690" s="102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3.5" customHeight="1">
      <c r="A691" s="1"/>
      <c r="B691" s="1"/>
      <c r="C691" s="33"/>
      <c r="D691" s="102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3.5" customHeight="1">
      <c r="A692" s="1"/>
      <c r="B692" s="1"/>
      <c r="C692" s="33"/>
      <c r="D692" s="102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3.5" customHeight="1">
      <c r="A693" s="1"/>
      <c r="B693" s="1"/>
      <c r="C693" s="33"/>
      <c r="D693" s="102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3.5" customHeight="1">
      <c r="A694" s="1"/>
      <c r="B694" s="1"/>
      <c r="C694" s="33"/>
      <c r="D694" s="102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3.5" customHeight="1">
      <c r="A695" s="1"/>
      <c r="B695" s="1"/>
      <c r="C695" s="33"/>
      <c r="D695" s="102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3.5" customHeight="1">
      <c r="A696" s="1"/>
      <c r="B696" s="1"/>
      <c r="C696" s="33"/>
      <c r="D696" s="102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3.5" customHeight="1">
      <c r="A697" s="1"/>
      <c r="B697" s="1"/>
      <c r="C697" s="33"/>
      <c r="D697" s="102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3.5" customHeight="1">
      <c r="A698" s="1"/>
      <c r="B698" s="1"/>
      <c r="C698" s="33"/>
      <c r="D698" s="102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3.5" customHeight="1">
      <c r="A699" s="1"/>
      <c r="B699" s="1"/>
      <c r="C699" s="33"/>
      <c r="D699" s="102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3.5" customHeight="1">
      <c r="A700" s="1"/>
      <c r="B700" s="1"/>
      <c r="C700" s="33"/>
      <c r="D700" s="102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3.5" customHeight="1">
      <c r="A701" s="1"/>
      <c r="B701" s="1"/>
      <c r="C701" s="33"/>
      <c r="D701" s="102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3.5" customHeight="1">
      <c r="A702" s="1"/>
      <c r="B702" s="1"/>
      <c r="C702" s="33"/>
      <c r="D702" s="102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3.5" customHeight="1">
      <c r="A703" s="1"/>
      <c r="B703" s="1"/>
      <c r="C703" s="33"/>
      <c r="D703" s="102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3.5" customHeight="1">
      <c r="A704" s="1"/>
      <c r="B704" s="1"/>
      <c r="C704" s="33"/>
      <c r="D704" s="102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3.5" customHeight="1">
      <c r="A705" s="1"/>
      <c r="B705" s="1"/>
      <c r="C705" s="33"/>
      <c r="D705" s="102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3.5" customHeight="1">
      <c r="A706" s="1"/>
      <c r="B706" s="1"/>
      <c r="C706" s="33"/>
      <c r="D706" s="102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3.5" customHeight="1">
      <c r="A707" s="1"/>
      <c r="B707" s="1"/>
      <c r="C707" s="33"/>
      <c r="D707" s="102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3.5" customHeight="1">
      <c r="A708" s="1"/>
      <c r="B708" s="1"/>
      <c r="C708" s="33"/>
      <c r="D708" s="102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3.5" customHeight="1">
      <c r="A709" s="1"/>
      <c r="B709" s="1"/>
      <c r="C709" s="33"/>
      <c r="D709" s="102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3.5" customHeight="1">
      <c r="A710" s="1"/>
      <c r="B710" s="1"/>
      <c r="C710" s="33"/>
      <c r="D710" s="102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3.5" customHeight="1">
      <c r="A711" s="1"/>
      <c r="B711" s="1"/>
      <c r="C711" s="33"/>
      <c r="D711" s="102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3.5" customHeight="1">
      <c r="A712" s="1"/>
      <c r="B712" s="1"/>
      <c r="C712" s="33"/>
      <c r="D712" s="102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3.5" customHeight="1">
      <c r="A713" s="1"/>
      <c r="B713" s="1"/>
      <c r="C713" s="33"/>
      <c r="D713" s="102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3.5" customHeight="1">
      <c r="A714" s="1"/>
      <c r="B714" s="1"/>
      <c r="C714" s="33"/>
      <c r="D714" s="102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3.5" customHeight="1">
      <c r="A715" s="1"/>
      <c r="B715" s="1"/>
      <c r="C715" s="33"/>
      <c r="D715" s="102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3.5" customHeight="1">
      <c r="A716" s="1"/>
      <c r="B716" s="1"/>
      <c r="C716" s="33"/>
      <c r="D716" s="102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3.5" customHeight="1">
      <c r="A717" s="1"/>
      <c r="B717" s="1"/>
      <c r="C717" s="33"/>
      <c r="D717" s="102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3.5" customHeight="1">
      <c r="A718" s="1"/>
      <c r="B718" s="1"/>
      <c r="C718" s="33"/>
      <c r="D718" s="102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3.5" customHeight="1">
      <c r="A719" s="1"/>
      <c r="B719" s="1"/>
      <c r="C719" s="33"/>
      <c r="D719" s="102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3.5" customHeight="1">
      <c r="A720" s="1"/>
      <c r="B720" s="1"/>
      <c r="C720" s="33"/>
      <c r="D720" s="102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3.5" customHeight="1">
      <c r="A721" s="1"/>
      <c r="B721" s="1"/>
      <c r="C721" s="33"/>
      <c r="D721" s="102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3.5" customHeight="1">
      <c r="A722" s="1"/>
      <c r="B722" s="1"/>
      <c r="C722" s="33"/>
      <c r="D722" s="102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3.5" customHeight="1">
      <c r="A723" s="1"/>
      <c r="B723" s="1"/>
      <c r="C723" s="33"/>
      <c r="D723" s="102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3.5" customHeight="1">
      <c r="A724" s="1"/>
      <c r="B724" s="1"/>
      <c r="C724" s="33"/>
      <c r="D724" s="102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3.5" customHeight="1">
      <c r="A725" s="1"/>
      <c r="B725" s="1"/>
      <c r="C725" s="33"/>
      <c r="D725" s="102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3.5" customHeight="1">
      <c r="A726" s="1"/>
      <c r="B726" s="1"/>
      <c r="C726" s="33"/>
      <c r="D726" s="102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3.5" customHeight="1">
      <c r="A727" s="1"/>
      <c r="B727" s="1"/>
      <c r="C727" s="33"/>
      <c r="D727" s="102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3.5" customHeight="1">
      <c r="A728" s="1"/>
      <c r="B728" s="1"/>
      <c r="C728" s="33"/>
      <c r="D728" s="102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3.5" customHeight="1">
      <c r="A729" s="1"/>
      <c r="B729" s="1"/>
      <c r="C729" s="33"/>
      <c r="D729" s="102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3.5" customHeight="1">
      <c r="A730" s="1"/>
      <c r="B730" s="1"/>
      <c r="C730" s="33"/>
      <c r="D730" s="102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3.5" customHeight="1">
      <c r="A731" s="1"/>
      <c r="B731" s="1"/>
      <c r="C731" s="33"/>
      <c r="D731" s="102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3.5" customHeight="1">
      <c r="A732" s="1"/>
      <c r="B732" s="1"/>
      <c r="C732" s="33"/>
      <c r="D732" s="102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3.5" customHeight="1">
      <c r="A733" s="1"/>
      <c r="B733" s="1"/>
      <c r="C733" s="33"/>
      <c r="D733" s="102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3.5" customHeight="1">
      <c r="A734" s="1"/>
      <c r="B734" s="1"/>
      <c r="C734" s="33"/>
      <c r="D734" s="102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3.5" customHeight="1">
      <c r="A735" s="1"/>
      <c r="B735" s="1"/>
      <c r="C735" s="33"/>
      <c r="D735" s="102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3.5" customHeight="1">
      <c r="A736" s="1"/>
      <c r="B736" s="1"/>
      <c r="C736" s="33"/>
      <c r="D736" s="102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3.5" customHeight="1">
      <c r="A737" s="1"/>
      <c r="B737" s="1"/>
      <c r="C737" s="33"/>
      <c r="D737" s="102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3.5" customHeight="1">
      <c r="A738" s="1"/>
      <c r="B738" s="1"/>
      <c r="C738" s="33"/>
      <c r="D738" s="102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3.5" customHeight="1">
      <c r="A739" s="1"/>
      <c r="B739" s="1"/>
      <c r="C739" s="33"/>
      <c r="D739" s="102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3.5" customHeight="1">
      <c r="A740" s="1"/>
      <c r="B740" s="1"/>
      <c r="C740" s="33"/>
      <c r="D740" s="102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3.5" customHeight="1">
      <c r="A741" s="1"/>
      <c r="B741" s="1"/>
      <c r="C741" s="33"/>
      <c r="D741" s="102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3.5" customHeight="1">
      <c r="A742" s="1"/>
      <c r="B742" s="1"/>
      <c r="C742" s="33"/>
      <c r="D742" s="102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3.5" customHeight="1">
      <c r="A743" s="1"/>
      <c r="B743" s="1"/>
      <c r="C743" s="33"/>
      <c r="D743" s="102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3.5" customHeight="1">
      <c r="A744" s="1"/>
      <c r="B744" s="1"/>
      <c r="C744" s="33"/>
      <c r="D744" s="102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3.5" customHeight="1">
      <c r="A745" s="1"/>
      <c r="B745" s="1"/>
      <c r="C745" s="33"/>
      <c r="D745" s="102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3.5" customHeight="1">
      <c r="A746" s="1"/>
      <c r="B746" s="1"/>
      <c r="C746" s="33"/>
      <c r="D746" s="102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3.5" customHeight="1">
      <c r="A747" s="1"/>
      <c r="B747" s="1"/>
      <c r="C747" s="33"/>
      <c r="D747" s="102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3.5" customHeight="1">
      <c r="A748" s="1"/>
      <c r="B748" s="1"/>
      <c r="C748" s="33"/>
      <c r="D748" s="102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3.5" customHeight="1">
      <c r="A749" s="1"/>
      <c r="B749" s="1"/>
      <c r="C749" s="33"/>
      <c r="D749" s="102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3.5" customHeight="1">
      <c r="A750" s="1"/>
      <c r="B750" s="1"/>
      <c r="C750" s="33"/>
      <c r="D750" s="102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3.5" customHeight="1">
      <c r="A751" s="1"/>
      <c r="B751" s="1"/>
      <c r="C751" s="33"/>
      <c r="D751" s="102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3.5" customHeight="1">
      <c r="A752" s="1"/>
      <c r="B752" s="1"/>
      <c r="C752" s="33"/>
      <c r="D752" s="102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3.5" customHeight="1">
      <c r="A753" s="1"/>
      <c r="B753" s="1"/>
      <c r="C753" s="33"/>
      <c r="D753" s="102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3.5" customHeight="1">
      <c r="A754" s="1"/>
      <c r="B754" s="1"/>
      <c r="C754" s="33"/>
      <c r="D754" s="102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3.5" customHeight="1">
      <c r="A755" s="1"/>
      <c r="B755" s="1"/>
      <c r="C755" s="33"/>
      <c r="D755" s="102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3.5" customHeight="1">
      <c r="A756" s="1"/>
      <c r="B756" s="1"/>
      <c r="C756" s="33"/>
      <c r="D756" s="102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3.5" customHeight="1">
      <c r="A757" s="1"/>
      <c r="B757" s="1"/>
      <c r="C757" s="33"/>
      <c r="D757" s="102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3.5" customHeight="1">
      <c r="A758" s="1"/>
      <c r="B758" s="1"/>
      <c r="C758" s="33"/>
      <c r="D758" s="102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3.5" customHeight="1">
      <c r="A759" s="1"/>
      <c r="B759" s="1"/>
      <c r="C759" s="33"/>
      <c r="D759" s="102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3.5" customHeight="1">
      <c r="A760" s="1"/>
      <c r="B760" s="1"/>
      <c r="C760" s="33"/>
      <c r="D760" s="102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3.5" customHeight="1">
      <c r="A761" s="1"/>
      <c r="B761" s="1"/>
      <c r="C761" s="33"/>
      <c r="D761" s="102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3.5" customHeight="1">
      <c r="A762" s="1"/>
      <c r="B762" s="1"/>
      <c r="C762" s="33"/>
      <c r="D762" s="102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3.5" customHeight="1">
      <c r="A763" s="1"/>
      <c r="B763" s="1"/>
      <c r="C763" s="33"/>
      <c r="D763" s="102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3.5" customHeight="1">
      <c r="A764" s="1"/>
      <c r="B764" s="1"/>
      <c r="C764" s="33"/>
      <c r="D764" s="102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3.5" customHeight="1">
      <c r="A765" s="1"/>
      <c r="B765" s="1"/>
      <c r="C765" s="33"/>
      <c r="D765" s="102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3.5" customHeight="1">
      <c r="A766" s="1"/>
      <c r="B766" s="1"/>
      <c r="C766" s="33"/>
      <c r="D766" s="102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3.5" customHeight="1">
      <c r="A767" s="1"/>
      <c r="B767" s="1"/>
      <c r="C767" s="33"/>
      <c r="D767" s="102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3.5" customHeight="1">
      <c r="A768" s="1"/>
      <c r="B768" s="1"/>
      <c r="C768" s="33"/>
      <c r="D768" s="102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3.5" customHeight="1">
      <c r="A769" s="1"/>
      <c r="B769" s="1"/>
      <c r="C769" s="33"/>
      <c r="D769" s="102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3.5" customHeight="1">
      <c r="A770" s="1"/>
      <c r="B770" s="1"/>
      <c r="C770" s="33"/>
      <c r="D770" s="102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3.5" customHeight="1">
      <c r="A771" s="1"/>
      <c r="B771" s="1"/>
      <c r="C771" s="33"/>
      <c r="D771" s="102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3.5" customHeight="1">
      <c r="A772" s="1"/>
      <c r="B772" s="1"/>
      <c r="C772" s="33"/>
      <c r="D772" s="102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3.5" customHeight="1">
      <c r="A773" s="1"/>
      <c r="B773" s="1"/>
      <c r="C773" s="33"/>
      <c r="D773" s="102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3.5" customHeight="1">
      <c r="A774" s="1"/>
      <c r="B774" s="1"/>
      <c r="C774" s="33"/>
      <c r="D774" s="102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3.5" customHeight="1">
      <c r="A775" s="1"/>
      <c r="B775" s="1"/>
      <c r="C775" s="33"/>
      <c r="D775" s="102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3.5" customHeight="1">
      <c r="A776" s="1"/>
      <c r="B776" s="1"/>
      <c r="C776" s="33"/>
      <c r="D776" s="102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3.5" customHeight="1">
      <c r="A777" s="1"/>
      <c r="B777" s="1"/>
      <c r="C777" s="33"/>
      <c r="D777" s="102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3.5" customHeight="1">
      <c r="A778" s="1"/>
      <c r="B778" s="1"/>
      <c r="C778" s="33"/>
      <c r="D778" s="102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3.5" customHeight="1">
      <c r="A779" s="1"/>
      <c r="B779" s="1"/>
      <c r="C779" s="33"/>
      <c r="D779" s="102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3.5" customHeight="1">
      <c r="A780" s="1"/>
      <c r="B780" s="1"/>
      <c r="C780" s="33"/>
      <c r="D780" s="102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3.5" customHeight="1">
      <c r="A781" s="1"/>
      <c r="B781" s="1"/>
      <c r="C781" s="33"/>
      <c r="D781" s="102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3.5" customHeight="1">
      <c r="A782" s="1"/>
      <c r="B782" s="1"/>
      <c r="C782" s="33"/>
      <c r="D782" s="102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3.5" customHeight="1">
      <c r="A783" s="1"/>
      <c r="B783" s="1"/>
      <c r="C783" s="33"/>
      <c r="D783" s="102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3.5" customHeight="1">
      <c r="A784" s="1"/>
      <c r="B784" s="1"/>
      <c r="C784" s="33"/>
      <c r="D784" s="102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3.5" customHeight="1">
      <c r="A785" s="1"/>
      <c r="B785" s="1"/>
      <c r="C785" s="33"/>
      <c r="D785" s="102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3.5" customHeight="1">
      <c r="A786" s="1"/>
      <c r="B786" s="1"/>
      <c r="C786" s="33"/>
      <c r="D786" s="102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3.5" customHeight="1">
      <c r="A787" s="1"/>
      <c r="B787" s="1"/>
      <c r="C787" s="33"/>
      <c r="D787" s="102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3.5" customHeight="1">
      <c r="A788" s="1"/>
      <c r="B788" s="1"/>
      <c r="C788" s="33"/>
      <c r="D788" s="102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3.5" customHeight="1">
      <c r="A789" s="1"/>
      <c r="B789" s="1"/>
      <c r="C789" s="33"/>
      <c r="D789" s="102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3.5" customHeight="1">
      <c r="A790" s="1"/>
      <c r="B790" s="1"/>
      <c r="C790" s="33"/>
      <c r="D790" s="102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3.5" customHeight="1">
      <c r="A791" s="1"/>
      <c r="B791" s="1"/>
      <c r="C791" s="33"/>
      <c r="D791" s="102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3.5" customHeight="1">
      <c r="A792" s="1"/>
      <c r="B792" s="1"/>
      <c r="C792" s="33"/>
      <c r="D792" s="102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3.5" customHeight="1">
      <c r="A793" s="1"/>
      <c r="B793" s="1"/>
      <c r="C793" s="33"/>
      <c r="D793" s="102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3.5" customHeight="1">
      <c r="A794" s="1"/>
      <c r="B794" s="1"/>
      <c r="C794" s="33"/>
      <c r="D794" s="102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3.5" customHeight="1">
      <c r="A795" s="1"/>
      <c r="B795" s="1"/>
      <c r="C795" s="33"/>
      <c r="D795" s="102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3.5" customHeight="1">
      <c r="A796" s="1"/>
      <c r="B796" s="1"/>
      <c r="C796" s="33"/>
      <c r="D796" s="102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3.5" customHeight="1">
      <c r="A797" s="1"/>
      <c r="B797" s="1"/>
      <c r="C797" s="33"/>
      <c r="D797" s="102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3.5" customHeight="1">
      <c r="A798" s="1"/>
      <c r="B798" s="1"/>
      <c r="C798" s="33"/>
      <c r="D798" s="102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3.5" customHeight="1">
      <c r="A799" s="1"/>
      <c r="B799" s="1"/>
      <c r="C799" s="33"/>
      <c r="D799" s="102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3.5" customHeight="1">
      <c r="A800" s="1"/>
      <c r="B800" s="1"/>
      <c r="C800" s="33"/>
      <c r="D800" s="102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3.5" customHeight="1">
      <c r="A801" s="1"/>
      <c r="B801" s="1"/>
      <c r="C801" s="33"/>
      <c r="D801" s="102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3.5" customHeight="1">
      <c r="A802" s="1"/>
      <c r="B802" s="1"/>
      <c r="C802" s="33"/>
      <c r="D802" s="102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3.5" customHeight="1">
      <c r="A803" s="1"/>
      <c r="B803" s="1"/>
      <c r="C803" s="33"/>
      <c r="D803" s="102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3.5" customHeight="1">
      <c r="A804" s="1"/>
      <c r="B804" s="1"/>
      <c r="C804" s="33"/>
      <c r="D804" s="102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3.5" customHeight="1">
      <c r="A805" s="1"/>
      <c r="B805" s="1"/>
      <c r="C805" s="33"/>
      <c r="D805" s="102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3.5" customHeight="1">
      <c r="A806" s="1"/>
      <c r="B806" s="1"/>
      <c r="C806" s="33"/>
      <c r="D806" s="102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3.5" customHeight="1">
      <c r="A807" s="1"/>
      <c r="B807" s="1"/>
      <c r="C807" s="33"/>
      <c r="D807" s="102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3.5" customHeight="1">
      <c r="A808" s="1"/>
      <c r="B808" s="1"/>
      <c r="C808" s="33"/>
      <c r="D808" s="102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3.5" customHeight="1">
      <c r="A809" s="1"/>
      <c r="B809" s="1"/>
      <c r="C809" s="33"/>
      <c r="D809" s="102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3.5" customHeight="1">
      <c r="A810" s="1"/>
      <c r="B810" s="1"/>
      <c r="C810" s="33"/>
      <c r="D810" s="102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3.5" customHeight="1">
      <c r="A811" s="1"/>
      <c r="B811" s="1"/>
      <c r="C811" s="33"/>
      <c r="D811" s="102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3.5" customHeight="1">
      <c r="A812" s="1"/>
      <c r="B812" s="1"/>
      <c r="C812" s="33"/>
      <c r="D812" s="102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3.5" customHeight="1">
      <c r="A813" s="1"/>
      <c r="B813" s="1"/>
      <c r="C813" s="33"/>
      <c r="D813" s="102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3.5" customHeight="1">
      <c r="A814" s="1"/>
      <c r="B814" s="1"/>
      <c r="C814" s="33"/>
      <c r="D814" s="102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3.5" customHeight="1">
      <c r="A815" s="1"/>
      <c r="B815" s="1"/>
      <c r="C815" s="33"/>
      <c r="D815" s="102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3.5" customHeight="1">
      <c r="A816" s="1"/>
      <c r="B816" s="1"/>
      <c r="C816" s="33"/>
      <c r="D816" s="102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3.5" customHeight="1">
      <c r="A817" s="1"/>
      <c r="B817" s="1"/>
      <c r="C817" s="33"/>
      <c r="D817" s="102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3.5" customHeight="1">
      <c r="A818" s="1"/>
      <c r="B818" s="1"/>
      <c r="C818" s="33"/>
      <c r="D818" s="102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3.5" customHeight="1">
      <c r="A819" s="1"/>
      <c r="B819" s="1"/>
      <c r="C819" s="33"/>
      <c r="D819" s="102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3.5" customHeight="1">
      <c r="A820" s="1"/>
      <c r="B820" s="1"/>
      <c r="C820" s="33"/>
      <c r="D820" s="102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3.5" customHeight="1">
      <c r="A821" s="1"/>
      <c r="B821" s="1"/>
      <c r="C821" s="33"/>
      <c r="D821" s="102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3.5" customHeight="1">
      <c r="A822" s="1"/>
      <c r="B822" s="1"/>
      <c r="C822" s="33"/>
      <c r="D822" s="102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3.5" customHeight="1">
      <c r="A823" s="1"/>
      <c r="B823" s="1"/>
      <c r="C823" s="33"/>
      <c r="D823" s="102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3.5" customHeight="1">
      <c r="A824" s="1"/>
      <c r="B824" s="1"/>
      <c r="C824" s="33"/>
      <c r="D824" s="102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3.5" customHeight="1">
      <c r="A825" s="1"/>
      <c r="B825" s="1"/>
      <c r="C825" s="33"/>
      <c r="D825" s="102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3.5" customHeight="1">
      <c r="A826" s="1"/>
      <c r="B826" s="1"/>
      <c r="C826" s="33"/>
      <c r="D826" s="102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3.5" customHeight="1">
      <c r="A827" s="1"/>
      <c r="B827" s="1"/>
      <c r="C827" s="33"/>
      <c r="D827" s="102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3.5" customHeight="1">
      <c r="A828" s="1"/>
      <c r="B828" s="1"/>
      <c r="C828" s="33"/>
      <c r="D828" s="102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3.5" customHeight="1">
      <c r="A829" s="1"/>
      <c r="B829" s="1"/>
      <c r="C829" s="33"/>
      <c r="D829" s="102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3.5" customHeight="1">
      <c r="A830" s="1"/>
      <c r="B830" s="1"/>
      <c r="C830" s="33"/>
      <c r="D830" s="102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3.5" customHeight="1">
      <c r="A831" s="1"/>
      <c r="B831" s="1"/>
      <c r="C831" s="33"/>
      <c r="D831" s="102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3.5" customHeight="1">
      <c r="A832" s="1"/>
      <c r="B832" s="1"/>
      <c r="C832" s="33"/>
      <c r="D832" s="102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3.5" customHeight="1">
      <c r="A833" s="1"/>
      <c r="B833" s="1"/>
      <c r="C833" s="33"/>
      <c r="D833" s="102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3.5" customHeight="1">
      <c r="A834" s="1"/>
      <c r="B834" s="1"/>
      <c r="C834" s="33"/>
      <c r="D834" s="102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3.5" customHeight="1">
      <c r="A835" s="1"/>
      <c r="B835" s="1"/>
      <c r="C835" s="33"/>
      <c r="D835" s="102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3.5" customHeight="1">
      <c r="A836" s="1"/>
      <c r="B836" s="1"/>
      <c r="C836" s="33"/>
      <c r="D836" s="102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3.5" customHeight="1">
      <c r="A837" s="1"/>
      <c r="B837" s="1"/>
      <c r="C837" s="33"/>
      <c r="D837" s="102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3.5" customHeight="1">
      <c r="A838" s="1"/>
      <c r="B838" s="1"/>
      <c r="C838" s="33"/>
      <c r="D838" s="102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3.5" customHeight="1">
      <c r="A839" s="1"/>
      <c r="B839" s="1"/>
      <c r="C839" s="33"/>
      <c r="D839" s="102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3.5" customHeight="1">
      <c r="A840" s="1"/>
      <c r="B840" s="1"/>
      <c r="C840" s="33"/>
      <c r="D840" s="102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3.5" customHeight="1">
      <c r="A841" s="1"/>
      <c r="B841" s="1"/>
      <c r="C841" s="33"/>
      <c r="D841" s="102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3.5" customHeight="1">
      <c r="A842" s="1"/>
      <c r="B842" s="1"/>
      <c r="C842" s="33"/>
      <c r="D842" s="102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3.5" customHeight="1">
      <c r="A843" s="1"/>
      <c r="B843" s="1"/>
      <c r="C843" s="33"/>
      <c r="D843" s="102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3.5" customHeight="1">
      <c r="A844" s="1"/>
      <c r="B844" s="1"/>
      <c r="C844" s="33"/>
      <c r="D844" s="102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3.5" customHeight="1">
      <c r="A845" s="1"/>
      <c r="B845" s="1"/>
      <c r="C845" s="33"/>
      <c r="D845" s="102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3.5" customHeight="1">
      <c r="A846" s="1"/>
      <c r="B846" s="1"/>
      <c r="C846" s="33"/>
      <c r="D846" s="102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3.5" customHeight="1">
      <c r="A847" s="1"/>
      <c r="B847" s="1"/>
      <c r="C847" s="33"/>
      <c r="D847" s="102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3.5" customHeight="1">
      <c r="A848" s="1"/>
      <c r="B848" s="1"/>
      <c r="C848" s="33"/>
      <c r="D848" s="102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3.5" customHeight="1">
      <c r="A849" s="1"/>
      <c r="B849" s="1"/>
      <c r="C849" s="33"/>
      <c r="D849" s="102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3.5" customHeight="1">
      <c r="A850" s="1"/>
      <c r="B850" s="1"/>
      <c r="C850" s="33"/>
      <c r="D850" s="102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3.5" customHeight="1">
      <c r="A851" s="1"/>
      <c r="B851" s="1"/>
      <c r="C851" s="33"/>
      <c r="D851" s="102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3.5" customHeight="1">
      <c r="A852" s="1"/>
      <c r="B852" s="1"/>
      <c r="C852" s="33"/>
      <c r="D852" s="102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3.5" customHeight="1">
      <c r="A853" s="1"/>
      <c r="B853" s="1"/>
      <c r="C853" s="33"/>
      <c r="D853" s="102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3.5" customHeight="1">
      <c r="A854" s="1"/>
      <c r="B854" s="1"/>
      <c r="C854" s="33"/>
      <c r="D854" s="102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3.5" customHeight="1">
      <c r="A855" s="1"/>
      <c r="B855" s="1"/>
      <c r="C855" s="33"/>
      <c r="D855" s="102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3.5" customHeight="1">
      <c r="A856" s="1"/>
      <c r="B856" s="1"/>
      <c r="C856" s="33"/>
      <c r="D856" s="102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3.5" customHeight="1">
      <c r="A857" s="1"/>
      <c r="B857" s="1"/>
      <c r="C857" s="33"/>
      <c r="D857" s="102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3.5" customHeight="1">
      <c r="A858" s="1"/>
      <c r="B858" s="1"/>
      <c r="C858" s="33"/>
      <c r="D858" s="102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3.5" customHeight="1">
      <c r="A859" s="1"/>
      <c r="B859" s="1"/>
      <c r="C859" s="33"/>
      <c r="D859" s="102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3.5" customHeight="1">
      <c r="A860" s="1"/>
      <c r="B860" s="1"/>
      <c r="C860" s="33"/>
      <c r="D860" s="102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3.5" customHeight="1">
      <c r="A861" s="1"/>
      <c r="B861" s="1"/>
      <c r="C861" s="33"/>
      <c r="D861" s="102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3.5" customHeight="1">
      <c r="A862" s="1"/>
      <c r="B862" s="1"/>
      <c r="C862" s="33"/>
      <c r="D862" s="102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3.5" customHeight="1">
      <c r="A863" s="1"/>
      <c r="B863" s="1"/>
      <c r="C863" s="33"/>
      <c r="D863" s="102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3.5" customHeight="1">
      <c r="A864" s="1"/>
      <c r="B864" s="1"/>
      <c r="C864" s="33"/>
      <c r="D864" s="102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3.5" customHeight="1">
      <c r="A865" s="1"/>
      <c r="B865" s="1"/>
      <c r="C865" s="33"/>
      <c r="D865" s="102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3.5" customHeight="1">
      <c r="A866" s="1"/>
      <c r="B866" s="1"/>
      <c r="C866" s="33"/>
      <c r="D866" s="102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3.5" customHeight="1">
      <c r="A867" s="1"/>
      <c r="B867" s="1"/>
      <c r="C867" s="33"/>
      <c r="D867" s="102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3.5" customHeight="1">
      <c r="A868" s="1"/>
      <c r="B868" s="1"/>
      <c r="C868" s="33"/>
      <c r="D868" s="102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3.5" customHeight="1">
      <c r="A869" s="1"/>
      <c r="B869" s="1"/>
      <c r="C869" s="33"/>
      <c r="D869" s="102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3.5" customHeight="1">
      <c r="A870" s="1"/>
      <c r="B870" s="1"/>
      <c r="C870" s="33"/>
      <c r="D870" s="102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3.5" customHeight="1">
      <c r="A871" s="1"/>
      <c r="B871" s="1"/>
      <c r="C871" s="33"/>
      <c r="D871" s="102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3.5" customHeight="1">
      <c r="A872" s="1"/>
      <c r="B872" s="1"/>
      <c r="C872" s="33"/>
      <c r="D872" s="102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3.5" customHeight="1">
      <c r="A873" s="1"/>
      <c r="B873" s="1"/>
      <c r="C873" s="33"/>
      <c r="D873" s="102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3.5" customHeight="1">
      <c r="A874" s="1"/>
      <c r="B874" s="1"/>
      <c r="C874" s="33"/>
      <c r="D874" s="102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3.5" customHeight="1">
      <c r="A875" s="1"/>
      <c r="B875" s="1"/>
      <c r="C875" s="33"/>
      <c r="D875" s="102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3.5" customHeight="1">
      <c r="A876" s="1"/>
      <c r="B876" s="1"/>
      <c r="C876" s="33"/>
      <c r="D876" s="102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3.5" customHeight="1">
      <c r="A877" s="1"/>
      <c r="B877" s="1"/>
      <c r="C877" s="33"/>
      <c r="D877" s="102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3.5" customHeight="1">
      <c r="A878" s="1"/>
      <c r="B878" s="1"/>
      <c r="C878" s="33"/>
      <c r="D878" s="102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3.5" customHeight="1">
      <c r="A879" s="1"/>
      <c r="B879" s="1"/>
      <c r="C879" s="33"/>
      <c r="D879" s="102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3.5" customHeight="1">
      <c r="A880" s="1"/>
      <c r="B880" s="1"/>
      <c r="C880" s="33"/>
      <c r="D880" s="102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3.5" customHeight="1">
      <c r="A881" s="1"/>
      <c r="B881" s="1"/>
      <c r="C881" s="33"/>
      <c r="D881" s="102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3.5" customHeight="1">
      <c r="A882" s="1"/>
      <c r="B882" s="1"/>
      <c r="C882" s="33"/>
      <c r="D882" s="102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3.5" customHeight="1">
      <c r="A883" s="1"/>
      <c r="B883" s="1"/>
      <c r="C883" s="33"/>
      <c r="D883" s="102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3.5" customHeight="1">
      <c r="A884" s="1"/>
      <c r="B884" s="1"/>
      <c r="C884" s="33"/>
      <c r="D884" s="102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3.5" customHeight="1">
      <c r="A885" s="1"/>
      <c r="B885" s="1"/>
      <c r="C885" s="33"/>
      <c r="D885" s="102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3.5" customHeight="1">
      <c r="A886" s="1"/>
      <c r="B886" s="1"/>
      <c r="C886" s="33"/>
      <c r="D886" s="102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3.5" customHeight="1">
      <c r="A887" s="1"/>
      <c r="B887" s="1"/>
      <c r="C887" s="33"/>
      <c r="D887" s="102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3.5" customHeight="1">
      <c r="A888" s="1"/>
      <c r="B888" s="1"/>
      <c r="C888" s="33"/>
      <c r="D888" s="102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3.5" customHeight="1">
      <c r="A889" s="1"/>
      <c r="B889" s="1"/>
      <c r="C889" s="33"/>
      <c r="D889" s="102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3.5" customHeight="1">
      <c r="A890" s="1"/>
      <c r="B890" s="1"/>
      <c r="C890" s="33"/>
      <c r="D890" s="102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3.5" customHeight="1">
      <c r="A891" s="1"/>
      <c r="B891" s="1"/>
      <c r="C891" s="33"/>
      <c r="D891" s="102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3.5" customHeight="1">
      <c r="A892" s="1"/>
      <c r="B892" s="1"/>
      <c r="C892" s="33"/>
      <c r="D892" s="102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3.5" customHeight="1">
      <c r="A893" s="1"/>
      <c r="B893" s="1"/>
      <c r="C893" s="33"/>
      <c r="D893" s="102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3.5" customHeight="1">
      <c r="A894" s="1"/>
      <c r="B894" s="1"/>
      <c r="C894" s="33"/>
      <c r="D894" s="102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3.5" customHeight="1">
      <c r="A895" s="1"/>
      <c r="B895" s="1"/>
      <c r="C895" s="33"/>
      <c r="D895" s="102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3.5" customHeight="1">
      <c r="A896" s="1"/>
      <c r="B896" s="1"/>
      <c r="C896" s="33"/>
      <c r="D896" s="102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3.5" customHeight="1">
      <c r="A897" s="1"/>
      <c r="B897" s="1"/>
      <c r="C897" s="33"/>
      <c r="D897" s="102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3.5" customHeight="1">
      <c r="A898" s="1"/>
      <c r="B898" s="1"/>
      <c r="C898" s="33"/>
      <c r="D898" s="102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3.5" customHeight="1">
      <c r="A899" s="1"/>
      <c r="B899" s="1"/>
      <c r="C899" s="33"/>
      <c r="D899" s="102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3.5" customHeight="1">
      <c r="A900" s="1"/>
      <c r="B900" s="1"/>
      <c r="C900" s="33"/>
      <c r="D900" s="102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3.5" customHeight="1">
      <c r="A901" s="1"/>
      <c r="B901" s="1"/>
      <c r="C901" s="33"/>
      <c r="D901" s="102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3.5" customHeight="1">
      <c r="A902" s="1"/>
      <c r="B902" s="1"/>
      <c r="C902" s="33"/>
      <c r="D902" s="102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3.5" customHeight="1">
      <c r="A903" s="1"/>
      <c r="B903" s="1"/>
      <c r="C903" s="33"/>
      <c r="D903" s="102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3.5" customHeight="1">
      <c r="A904" s="1"/>
      <c r="B904" s="1"/>
      <c r="C904" s="33"/>
      <c r="D904" s="102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3.5" customHeight="1">
      <c r="A905" s="1"/>
      <c r="B905" s="1"/>
      <c r="C905" s="33"/>
      <c r="D905" s="102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3.5" customHeight="1">
      <c r="A906" s="1"/>
      <c r="B906" s="1"/>
      <c r="C906" s="33"/>
      <c r="D906" s="102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3.5" customHeight="1">
      <c r="A907" s="1"/>
      <c r="B907" s="1"/>
      <c r="C907" s="33"/>
      <c r="D907" s="102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3.5" customHeight="1">
      <c r="A908" s="1"/>
      <c r="B908" s="1"/>
      <c r="C908" s="33"/>
      <c r="D908" s="102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3.5" customHeight="1">
      <c r="A909" s="1"/>
      <c r="B909" s="1"/>
      <c r="C909" s="33"/>
      <c r="D909" s="102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3.5" customHeight="1">
      <c r="A910" s="1"/>
      <c r="B910" s="1"/>
      <c r="C910" s="33"/>
      <c r="D910" s="102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3.5" customHeight="1">
      <c r="A911" s="1"/>
      <c r="B911" s="1"/>
      <c r="C911" s="33"/>
      <c r="D911" s="102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3.5" customHeight="1">
      <c r="A912" s="1"/>
      <c r="B912" s="1"/>
      <c r="C912" s="33"/>
      <c r="D912" s="102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3.5" customHeight="1">
      <c r="A913" s="1"/>
      <c r="B913" s="1"/>
      <c r="C913" s="33"/>
      <c r="D913" s="102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3.5" customHeight="1">
      <c r="A914" s="1"/>
      <c r="B914" s="1"/>
      <c r="C914" s="33"/>
      <c r="D914" s="102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3.5" customHeight="1">
      <c r="A915" s="1"/>
      <c r="B915" s="1"/>
      <c r="C915" s="33"/>
      <c r="D915" s="102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3.5" customHeight="1">
      <c r="A916" s="1"/>
      <c r="B916" s="1"/>
      <c r="C916" s="33"/>
      <c r="D916" s="102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3.5" customHeight="1">
      <c r="A917" s="1"/>
      <c r="B917" s="1"/>
      <c r="C917" s="33"/>
      <c r="D917" s="102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3.5" customHeight="1">
      <c r="A918" s="1"/>
      <c r="B918" s="1"/>
      <c r="C918" s="33"/>
      <c r="D918" s="102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3.5" customHeight="1">
      <c r="A919" s="1"/>
      <c r="B919" s="1"/>
      <c r="C919" s="33"/>
      <c r="D919" s="102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3.5" customHeight="1">
      <c r="A920" s="1"/>
      <c r="B920" s="1"/>
      <c r="C920" s="33"/>
      <c r="D920" s="102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3.5" customHeight="1">
      <c r="A921" s="1"/>
      <c r="B921" s="1"/>
      <c r="C921" s="33"/>
      <c r="D921" s="102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3.5" customHeight="1">
      <c r="A922" s="1"/>
      <c r="B922" s="1"/>
      <c r="C922" s="33"/>
      <c r="D922" s="102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3.5" customHeight="1">
      <c r="A923" s="1"/>
      <c r="B923" s="1"/>
      <c r="C923" s="33"/>
      <c r="D923" s="102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3.5" customHeight="1">
      <c r="A924" s="1"/>
      <c r="B924" s="1"/>
      <c r="C924" s="33"/>
      <c r="D924" s="102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3.5" customHeight="1">
      <c r="A925" s="1"/>
      <c r="B925" s="1"/>
      <c r="C925" s="33"/>
      <c r="D925" s="102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3.5" customHeight="1">
      <c r="A926" s="1"/>
      <c r="B926" s="1"/>
      <c r="C926" s="33"/>
      <c r="D926" s="102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3.5" customHeight="1">
      <c r="A927" s="1"/>
      <c r="B927" s="1"/>
      <c r="C927" s="33"/>
      <c r="D927" s="102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3.5" customHeight="1">
      <c r="A928" s="1"/>
      <c r="B928" s="1"/>
      <c r="C928" s="33"/>
      <c r="D928" s="102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3.5" customHeight="1">
      <c r="A929" s="1"/>
      <c r="B929" s="1"/>
      <c r="C929" s="33"/>
      <c r="D929" s="102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3.5" customHeight="1">
      <c r="A930" s="1"/>
      <c r="B930" s="1"/>
      <c r="C930" s="33"/>
      <c r="D930" s="102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3.5" customHeight="1">
      <c r="A931" s="1"/>
      <c r="B931" s="1"/>
      <c r="C931" s="33"/>
      <c r="D931" s="102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3.5" customHeight="1">
      <c r="A932" s="1"/>
      <c r="B932" s="1"/>
      <c r="C932" s="33"/>
      <c r="D932" s="102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3.5" customHeight="1">
      <c r="A933" s="1"/>
      <c r="B933" s="1"/>
      <c r="C933" s="33"/>
      <c r="D933" s="102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3.5" customHeight="1">
      <c r="A934" s="1"/>
      <c r="B934" s="1"/>
      <c r="C934" s="33"/>
      <c r="D934" s="102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3.5" customHeight="1">
      <c r="A935" s="1"/>
      <c r="B935" s="1"/>
      <c r="C935" s="33"/>
      <c r="D935" s="102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3.5" customHeight="1">
      <c r="A936" s="1"/>
      <c r="B936" s="1"/>
      <c r="C936" s="33"/>
      <c r="D936" s="102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3.5" customHeight="1">
      <c r="A937" s="1"/>
      <c r="B937" s="1"/>
      <c r="C937" s="33"/>
      <c r="D937" s="102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3.5" customHeight="1">
      <c r="A938" s="1"/>
      <c r="B938" s="1"/>
      <c r="C938" s="33"/>
      <c r="D938" s="102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3.5" customHeight="1">
      <c r="A939" s="1"/>
      <c r="B939" s="1"/>
      <c r="C939" s="33"/>
      <c r="D939" s="102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3.5" customHeight="1">
      <c r="A940" s="1"/>
      <c r="B940" s="1"/>
      <c r="C940" s="33"/>
      <c r="D940" s="102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3.5" customHeight="1">
      <c r="A941" s="1"/>
      <c r="B941" s="1"/>
      <c r="C941" s="33"/>
      <c r="D941" s="102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3.5" customHeight="1">
      <c r="A942" s="1"/>
      <c r="B942" s="1"/>
      <c r="C942" s="33"/>
      <c r="D942" s="102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3.5" customHeight="1">
      <c r="A943" s="1"/>
      <c r="B943" s="1"/>
      <c r="C943" s="33"/>
      <c r="D943" s="102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3.5" customHeight="1">
      <c r="A944" s="1"/>
      <c r="B944" s="1"/>
      <c r="C944" s="33"/>
      <c r="D944" s="102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3.5" customHeight="1">
      <c r="A945" s="1"/>
      <c r="B945" s="1"/>
      <c r="C945" s="33"/>
      <c r="D945" s="102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3.5" customHeight="1">
      <c r="A946" s="1"/>
      <c r="B946" s="1"/>
      <c r="C946" s="33"/>
      <c r="D946" s="102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3.5" customHeight="1">
      <c r="A947" s="1"/>
      <c r="B947" s="1"/>
      <c r="C947" s="33"/>
      <c r="D947" s="102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3.5" customHeight="1">
      <c r="A948" s="1"/>
      <c r="B948" s="1"/>
      <c r="C948" s="33"/>
      <c r="D948" s="102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3.5" customHeight="1">
      <c r="A949" s="1"/>
      <c r="B949" s="1"/>
      <c r="C949" s="33"/>
      <c r="D949" s="102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3.5" customHeight="1">
      <c r="A950" s="1"/>
      <c r="B950" s="1"/>
      <c r="C950" s="33"/>
      <c r="D950" s="102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3.5" customHeight="1">
      <c r="A951" s="1"/>
      <c r="B951" s="1"/>
      <c r="C951" s="33"/>
      <c r="D951" s="102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3.5" customHeight="1">
      <c r="A952" s="1"/>
      <c r="B952" s="1"/>
      <c r="C952" s="33"/>
      <c r="D952" s="102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3.5" customHeight="1">
      <c r="A953" s="1"/>
      <c r="B953" s="1"/>
      <c r="C953" s="33"/>
      <c r="D953" s="102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3.5" customHeight="1">
      <c r="A954" s="1"/>
      <c r="B954" s="1"/>
      <c r="C954" s="33"/>
      <c r="D954" s="102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3.5" customHeight="1">
      <c r="A955" s="1"/>
      <c r="B955" s="1"/>
      <c r="C955" s="33"/>
      <c r="D955" s="102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3.5" customHeight="1">
      <c r="A956" s="1"/>
      <c r="B956" s="1"/>
      <c r="C956" s="33"/>
      <c r="D956" s="102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3.5" customHeight="1">
      <c r="A957" s="1"/>
      <c r="B957" s="1"/>
      <c r="C957" s="33"/>
      <c r="D957" s="102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3.5" customHeight="1">
      <c r="A958" s="1"/>
      <c r="B958" s="1"/>
      <c r="C958" s="33"/>
      <c r="D958" s="102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3.5" customHeight="1">
      <c r="A959" s="1"/>
      <c r="B959" s="1"/>
      <c r="C959" s="33"/>
      <c r="D959" s="102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3.5" customHeight="1">
      <c r="A960" s="1"/>
      <c r="B960" s="1"/>
      <c r="C960" s="33"/>
      <c r="D960" s="102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3.5" customHeight="1">
      <c r="A961" s="1"/>
      <c r="B961" s="1"/>
      <c r="C961" s="33"/>
      <c r="D961" s="102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3.5" customHeight="1">
      <c r="A962" s="1"/>
      <c r="B962" s="1"/>
      <c r="C962" s="33"/>
      <c r="D962" s="102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3.5" customHeight="1">
      <c r="A963" s="1"/>
      <c r="B963" s="1"/>
      <c r="C963" s="33"/>
      <c r="D963" s="102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3.5" customHeight="1">
      <c r="A964" s="1"/>
      <c r="B964" s="1"/>
      <c r="C964" s="33"/>
      <c r="D964" s="102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3.5" customHeight="1">
      <c r="A965" s="1"/>
      <c r="B965" s="1"/>
      <c r="C965" s="33"/>
      <c r="D965" s="102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3.5" customHeight="1">
      <c r="A966" s="1"/>
      <c r="B966" s="1"/>
      <c r="C966" s="33"/>
      <c r="D966" s="102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3.5" customHeight="1">
      <c r="A967" s="1"/>
      <c r="B967" s="1"/>
      <c r="C967" s="33"/>
      <c r="D967" s="102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3.5" customHeight="1">
      <c r="A968" s="1"/>
      <c r="B968" s="1"/>
      <c r="C968" s="33"/>
      <c r="D968" s="102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3.5" customHeight="1">
      <c r="A969" s="1"/>
      <c r="B969" s="1"/>
      <c r="C969" s="33"/>
      <c r="D969" s="102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3.5" customHeight="1">
      <c r="A970" s="1"/>
      <c r="B970" s="1"/>
      <c r="C970" s="33"/>
      <c r="D970" s="102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3.5" customHeight="1">
      <c r="A971" s="1"/>
      <c r="B971" s="1"/>
      <c r="C971" s="33"/>
      <c r="D971" s="102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3.5" customHeight="1">
      <c r="A972" s="1"/>
      <c r="B972" s="1"/>
      <c r="C972" s="33"/>
      <c r="D972" s="102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3.5" customHeight="1">
      <c r="A973" s="1"/>
      <c r="B973" s="1"/>
      <c r="C973" s="33"/>
      <c r="D973" s="102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3.5" customHeight="1">
      <c r="A974" s="1"/>
      <c r="B974" s="1"/>
      <c r="C974" s="33"/>
      <c r="D974" s="102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3.5" customHeight="1">
      <c r="A975" s="1"/>
      <c r="B975" s="1"/>
      <c r="C975" s="33"/>
      <c r="D975" s="102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3.5" customHeight="1">
      <c r="A976" s="1"/>
      <c r="B976" s="1"/>
      <c r="C976" s="33"/>
      <c r="D976" s="102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3.5" customHeight="1">
      <c r="A977" s="1"/>
      <c r="B977" s="1"/>
      <c r="C977" s="33"/>
      <c r="D977" s="102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3.5" customHeight="1">
      <c r="A978" s="1"/>
      <c r="B978" s="1"/>
      <c r="C978" s="33"/>
      <c r="D978" s="102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3.5" customHeight="1">
      <c r="A979" s="1"/>
      <c r="B979" s="1"/>
      <c r="C979" s="33"/>
      <c r="D979" s="102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3.5" customHeight="1">
      <c r="A980" s="1"/>
      <c r="B980" s="1"/>
      <c r="C980" s="33"/>
      <c r="D980" s="102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3.5" customHeight="1">
      <c r="A981" s="1"/>
      <c r="B981" s="1"/>
      <c r="C981" s="33"/>
      <c r="D981" s="102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3.5" customHeight="1">
      <c r="A982" s="1"/>
      <c r="B982" s="1"/>
      <c r="C982" s="33"/>
      <c r="D982" s="102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3.5" customHeight="1">
      <c r="A983" s="1"/>
      <c r="B983" s="1"/>
      <c r="C983" s="33"/>
      <c r="D983" s="102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3.5" customHeight="1">
      <c r="A984" s="1"/>
      <c r="B984" s="1"/>
      <c r="C984" s="33"/>
      <c r="D984" s="102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3.5" customHeight="1">
      <c r="A985" s="1"/>
      <c r="B985" s="1"/>
      <c r="C985" s="33"/>
      <c r="D985" s="102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3.5" customHeight="1">
      <c r="A986" s="1"/>
      <c r="B986" s="1"/>
      <c r="C986" s="33"/>
      <c r="D986" s="102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3.5" customHeight="1">
      <c r="A987" s="1"/>
      <c r="B987" s="1"/>
      <c r="C987" s="33"/>
      <c r="D987" s="102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3.5" customHeight="1">
      <c r="A988" s="1"/>
      <c r="B988" s="1"/>
      <c r="C988" s="33"/>
      <c r="D988" s="102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3.5" customHeight="1">
      <c r="A989" s="1"/>
      <c r="B989" s="1"/>
      <c r="C989" s="33"/>
      <c r="D989" s="102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3.5" customHeight="1">
      <c r="A990" s="1"/>
      <c r="B990" s="1"/>
      <c r="C990" s="33"/>
      <c r="D990" s="102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3.5" customHeight="1">
      <c r="A991" s="1"/>
      <c r="B991" s="1"/>
      <c r="C991" s="33"/>
      <c r="D991" s="102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3.5" customHeight="1">
      <c r="A992" s="1"/>
      <c r="B992" s="1"/>
      <c r="C992" s="33"/>
      <c r="D992" s="102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3.5" customHeight="1">
      <c r="A993" s="1"/>
      <c r="B993" s="1"/>
      <c r="C993" s="33"/>
      <c r="D993" s="102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3.5" customHeight="1">
      <c r="A994" s="1"/>
      <c r="B994" s="1"/>
      <c r="C994" s="33"/>
      <c r="D994" s="102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3.5" customHeight="1">
      <c r="A995" s="1"/>
      <c r="B995" s="1"/>
      <c r="C995" s="33"/>
      <c r="D995" s="102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3.5" customHeight="1">
      <c r="A996" s="1"/>
      <c r="B996" s="1"/>
      <c r="C996" s="33"/>
      <c r="D996" s="102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3.5" customHeight="1">
      <c r="A997" s="1"/>
      <c r="B997" s="1"/>
      <c r="C997" s="33"/>
      <c r="D997" s="102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3.5" customHeight="1">
      <c r="A998" s="1"/>
      <c r="B998" s="1"/>
      <c r="C998" s="33"/>
      <c r="D998" s="102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3.5" customHeight="1">
      <c r="A999" s="1"/>
      <c r="B999" s="1"/>
      <c r="C999" s="33"/>
      <c r="D999" s="102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3.5" customHeight="1">
      <c r="A1000" s="1"/>
      <c r="B1000" s="1"/>
      <c r="C1000" s="33"/>
      <c r="D1000" s="102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ht="13.5" customHeight="1">
      <c r="A1001" s="1"/>
      <c r="B1001" s="1"/>
      <c r="C1001" s="33"/>
      <c r="D1001" s="102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ht="13.5" customHeight="1">
      <c r="A1002" s="1"/>
      <c r="B1002" s="1"/>
      <c r="C1002" s="33"/>
      <c r="D1002" s="102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ht="13.5" customHeight="1">
      <c r="A1003" s="1"/>
      <c r="B1003" s="1"/>
      <c r="C1003" s="33"/>
      <c r="D1003" s="102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ht="13.5" customHeight="1">
      <c r="A1004" s="1"/>
      <c r="B1004" s="1"/>
      <c r="C1004" s="33"/>
      <c r="D1004" s="102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ht="13.5" customHeight="1">
      <c r="A1005" s="1"/>
      <c r="B1005" s="1"/>
      <c r="C1005" s="33"/>
      <c r="D1005" s="102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ht="13.5" customHeight="1">
      <c r="A1006" s="1"/>
      <c r="B1006" s="1"/>
      <c r="C1006" s="33"/>
      <c r="D1006" s="102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ht="13.5" customHeight="1">
      <c r="A1007" s="1"/>
      <c r="B1007" s="1"/>
      <c r="C1007" s="33"/>
      <c r="D1007" s="102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ht="13.5" customHeight="1">
      <c r="A1008" s="1"/>
      <c r="B1008" s="1"/>
      <c r="C1008" s="33"/>
      <c r="D1008" s="102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ht="13.5" customHeight="1">
      <c r="A1009" s="1"/>
      <c r="B1009" s="1"/>
      <c r="C1009" s="33"/>
      <c r="D1009" s="102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ht="13.5" customHeight="1">
      <c r="A1010" s="1"/>
      <c r="B1010" s="1"/>
      <c r="C1010" s="33"/>
      <c r="D1010" s="102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ht="13.5" customHeight="1">
      <c r="A1011" s="1"/>
      <c r="B1011" s="1"/>
      <c r="C1011" s="33"/>
      <c r="D1011" s="102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ht="13.5" customHeight="1">
      <c r="A1012" s="1"/>
      <c r="B1012" s="1"/>
      <c r="C1012" s="33"/>
      <c r="D1012" s="102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ht="13.5" customHeight="1">
      <c r="A1013" s="1"/>
      <c r="B1013" s="1"/>
      <c r="C1013" s="33"/>
      <c r="D1013" s="102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ht="13.5" customHeight="1">
      <c r="A1014" s="1"/>
      <c r="B1014" s="1"/>
      <c r="C1014" s="33"/>
      <c r="D1014" s="102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ht="13.5" customHeight="1">
      <c r="A1015" s="1"/>
      <c r="B1015" s="1"/>
      <c r="C1015" s="33"/>
      <c r="D1015" s="102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ht="13.5" customHeight="1">
      <c r="A1016" s="1"/>
      <c r="B1016" s="1"/>
      <c r="C1016" s="33"/>
      <c r="D1016" s="102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ht="13.5" customHeight="1">
      <c r="A1017" s="1"/>
      <c r="B1017" s="1"/>
      <c r="C1017" s="33"/>
      <c r="D1017" s="102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ht="13.5" customHeight="1">
      <c r="A1018" s="1"/>
      <c r="B1018" s="1"/>
      <c r="C1018" s="33"/>
      <c r="D1018" s="102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ht="13.5" customHeight="1">
      <c r="A1019" s="1"/>
      <c r="B1019" s="1"/>
      <c r="C1019" s="33"/>
      <c r="D1019" s="102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ht="13.5" customHeight="1">
      <c r="A1020" s="1"/>
      <c r="B1020" s="1"/>
      <c r="C1020" s="33"/>
      <c r="D1020" s="102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</sheetData>
  <mergeCells count="29">
    <mergeCell ref="B1:C1"/>
    <mergeCell ref="E1:J1"/>
    <mergeCell ref="B2:C2"/>
    <mergeCell ref="F2:I2"/>
    <mergeCell ref="B3:C3"/>
    <mergeCell ref="F3:I3"/>
    <mergeCell ref="F4:I4"/>
    <mergeCell ref="G13:H13"/>
    <mergeCell ref="I13:J13"/>
    <mergeCell ref="L19:L57"/>
    <mergeCell ref="M19:M57"/>
    <mergeCell ref="B14:D14"/>
    <mergeCell ref="B15:D15"/>
    <mergeCell ref="B16:D16"/>
    <mergeCell ref="E16:K16"/>
    <mergeCell ref="B17:D17"/>
    <mergeCell ref="E17:H17"/>
    <mergeCell ref="I17:J17"/>
    <mergeCell ref="A53:B53"/>
    <mergeCell ref="A54:B54"/>
    <mergeCell ref="B177:C177"/>
    <mergeCell ref="B178:C178"/>
    <mergeCell ref="B4:C4"/>
    <mergeCell ref="B5:C5"/>
    <mergeCell ref="B6:C6"/>
    <mergeCell ref="B8:D8"/>
    <mergeCell ref="B9:C9"/>
    <mergeCell ref="B10:C10"/>
    <mergeCell ref="B11:C11"/>
  </mergeCells>
  <printOptions/>
  <pageMargins bottom="0.75" footer="0.0" header="0.0" left="0.25" right="0.25" top="0.75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8.0"/>
    <col customWidth="1" min="5" max="5" width="14.71"/>
    <col customWidth="1" min="6" max="26" width="8.0"/>
  </cols>
  <sheetData>
    <row r="2">
      <c r="D2" s="103" t="s">
        <v>112</v>
      </c>
    </row>
    <row r="3" ht="15.75" customHeight="1"/>
    <row r="4" ht="48.0" customHeight="1">
      <c r="D4" s="104" t="s">
        <v>113</v>
      </c>
      <c r="E4" s="105" t="s">
        <v>114</v>
      </c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7"/>
      <c r="Q4" s="105" t="s">
        <v>115</v>
      </c>
      <c r="R4" s="106"/>
      <c r="S4" s="107"/>
    </row>
    <row r="5" ht="142.5" customHeight="1">
      <c r="D5" s="108"/>
      <c r="E5" s="109" t="s">
        <v>116</v>
      </c>
      <c r="F5" s="110" t="s">
        <v>117</v>
      </c>
      <c r="G5" s="111" t="s">
        <v>118</v>
      </c>
      <c r="H5" s="112" t="s">
        <v>119</v>
      </c>
      <c r="I5" s="113" t="s">
        <v>120</v>
      </c>
      <c r="J5" s="114" t="s">
        <v>121</v>
      </c>
      <c r="K5" s="115" t="s">
        <v>122</v>
      </c>
      <c r="L5" s="116" t="s">
        <v>123</v>
      </c>
      <c r="M5" s="117" t="s">
        <v>124</v>
      </c>
      <c r="N5" s="118" t="s">
        <v>125</v>
      </c>
      <c r="O5" s="118" t="s">
        <v>126</v>
      </c>
      <c r="P5" s="119" t="s">
        <v>127</v>
      </c>
      <c r="Q5" s="120" t="s">
        <v>128</v>
      </c>
      <c r="R5" s="120" t="s">
        <v>129</v>
      </c>
      <c r="S5" s="120" t="s">
        <v>130</v>
      </c>
    </row>
    <row r="6" ht="16.5" customHeight="1">
      <c r="D6" s="121" t="s">
        <v>131</v>
      </c>
      <c r="E6" s="122">
        <v>0.0</v>
      </c>
      <c r="F6" s="122">
        <v>2.0</v>
      </c>
      <c r="G6" s="122">
        <v>0.0</v>
      </c>
      <c r="H6" s="122">
        <v>1.0</v>
      </c>
      <c r="I6" s="122">
        <v>2.0</v>
      </c>
      <c r="J6" s="122">
        <v>3.0</v>
      </c>
      <c r="K6" s="122">
        <v>1.0</v>
      </c>
      <c r="L6" s="122">
        <v>1.0</v>
      </c>
      <c r="M6" s="122">
        <v>3.0</v>
      </c>
      <c r="N6" s="122">
        <v>1.0</v>
      </c>
      <c r="O6" s="122">
        <v>1.0</v>
      </c>
      <c r="P6" s="122">
        <v>2.0</v>
      </c>
      <c r="Q6" s="123">
        <v>0.0</v>
      </c>
      <c r="R6" s="123">
        <v>2.0</v>
      </c>
      <c r="S6" s="123">
        <v>0.0</v>
      </c>
    </row>
    <row r="7" ht="16.5" customHeight="1">
      <c r="D7" s="121" t="s">
        <v>132</v>
      </c>
      <c r="E7" s="122">
        <v>2.0</v>
      </c>
      <c r="F7" s="122">
        <v>2.0</v>
      </c>
      <c r="G7" s="122">
        <v>0.0</v>
      </c>
      <c r="H7" s="122">
        <v>0.0</v>
      </c>
      <c r="I7" s="122">
        <v>3.0</v>
      </c>
      <c r="J7" s="122">
        <v>1.0</v>
      </c>
      <c r="K7" s="122">
        <v>0.0</v>
      </c>
      <c r="L7" s="122">
        <v>2.0</v>
      </c>
      <c r="M7" s="122">
        <v>0.0</v>
      </c>
      <c r="N7" s="122">
        <v>2.0</v>
      </c>
      <c r="O7" s="122">
        <v>0.0</v>
      </c>
      <c r="P7" s="122">
        <v>0.0</v>
      </c>
      <c r="Q7" s="122">
        <v>0.0</v>
      </c>
      <c r="R7" s="122">
        <v>2.0</v>
      </c>
      <c r="S7" s="122">
        <v>1.0</v>
      </c>
    </row>
    <row r="8" ht="16.5" customHeight="1">
      <c r="D8" s="121" t="s">
        <v>133</v>
      </c>
      <c r="E8" s="122">
        <v>3.0</v>
      </c>
      <c r="F8" s="122">
        <v>3.0</v>
      </c>
      <c r="G8" s="122">
        <v>3.0</v>
      </c>
      <c r="H8" s="122">
        <v>1.0</v>
      </c>
      <c r="I8" s="122">
        <v>1.0</v>
      </c>
      <c r="J8" s="122">
        <v>3.0</v>
      </c>
      <c r="K8" s="122">
        <v>3.0</v>
      </c>
      <c r="L8" s="122">
        <v>3.0</v>
      </c>
      <c r="M8" s="122">
        <v>0.0</v>
      </c>
      <c r="N8" s="122">
        <v>0.0</v>
      </c>
      <c r="O8" s="122">
        <v>2.0</v>
      </c>
      <c r="P8" s="122">
        <v>1.0</v>
      </c>
      <c r="Q8" s="122">
        <v>3.0</v>
      </c>
      <c r="R8" s="122">
        <v>3.0</v>
      </c>
      <c r="S8" s="122">
        <v>3.0</v>
      </c>
    </row>
    <row r="9" ht="16.5" customHeight="1">
      <c r="D9" s="121" t="s">
        <v>134</v>
      </c>
      <c r="E9" s="122">
        <v>2.0</v>
      </c>
      <c r="F9" s="122">
        <v>3.0</v>
      </c>
      <c r="G9" s="122">
        <v>0.0</v>
      </c>
      <c r="H9" s="122">
        <v>2.0</v>
      </c>
      <c r="I9" s="122">
        <v>2.0</v>
      </c>
      <c r="J9" s="122">
        <v>2.0</v>
      </c>
      <c r="K9" s="122">
        <v>0.0</v>
      </c>
      <c r="L9" s="122">
        <v>2.0</v>
      </c>
      <c r="M9" s="122">
        <v>0.0</v>
      </c>
      <c r="N9" s="122">
        <v>0.0</v>
      </c>
      <c r="O9" s="122">
        <v>3.0</v>
      </c>
      <c r="P9" s="122">
        <v>2.0</v>
      </c>
      <c r="Q9" s="122">
        <v>2.0</v>
      </c>
      <c r="R9" s="123">
        <v>3.0</v>
      </c>
      <c r="S9" s="123">
        <v>2.0</v>
      </c>
    </row>
    <row r="10" ht="16.5" customHeight="1">
      <c r="B10" s="103" t="s">
        <v>135</v>
      </c>
      <c r="D10" s="124" t="s">
        <v>136</v>
      </c>
      <c r="E10" s="125">
        <f t="shared" ref="E10:S10" si="1">IFERROR(AVERAGEIF(E6:E9,"&lt;&gt;0",E6:E9),0)</f>
        <v>2.333333333</v>
      </c>
      <c r="F10" s="125">
        <f t="shared" si="1"/>
        <v>2.5</v>
      </c>
      <c r="G10" s="125">
        <f t="shared" si="1"/>
        <v>3</v>
      </c>
      <c r="H10" s="125">
        <f t="shared" si="1"/>
        <v>1.333333333</v>
      </c>
      <c r="I10" s="125">
        <f t="shared" si="1"/>
        <v>2</v>
      </c>
      <c r="J10" s="125">
        <f t="shared" si="1"/>
        <v>2.25</v>
      </c>
      <c r="K10" s="125">
        <f t="shared" si="1"/>
        <v>2</v>
      </c>
      <c r="L10" s="125">
        <f t="shared" si="1"/>
        <v>2</v>
      </c>
      <c r="M10" s="125">
        <f t="shared" si="1"/>
        <v>3</v>
      </c>
      <c r="N10" s="125">
        <f t="shared" si="1"/>
        <v>1.5</v>
      </c>
      <c r="O10" s="125">
        <f t="shared" si="1"/>
        <v>2</v>
      </c>
      <c r="P10" s="125">
        <f t="shared" si="1"/>
        <v>1.666666667</v>
      </c>
      <c r="Q10" s="125">
        <f t="shared" si="1"/>
        <v>2.5</v>
      </c>
      <c r="R10" s="125">
        <f t="shared" si="1"/>
        <v>2.5</v>
      </c>
      <c r="S10" s="125">
        <f t="shared" si="1"/>
        <v>2</v>
      </c>
    </row>
    <row r="12" ht="15.75" customHeight="1">
      <c r="B12" s="103" t="s">
        <v>1</v>
      </c>
    </row>
    <row r="13" ht="48.0" customHeight="1">
      <c r="B13" s="103" t="s">
        <v>137</v>
      </c>
      <c r="D13" s="104" t="s">
        <v>113</v>
      </c>
      <c r="E13" s="105" t="s">
        <v>114</v>
      </c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7"/>
      <c r="Q13" s="105" t="s">
        <v>115</v>
      </c>
      <c r="R13" s="106"/>
      <c r="S13" s="107"/>
    </row>
    <row r="14" ht="142.5" customHeight="1">
      <c r="D14" s="108"/>
      <c r="E14" s="109" t="s">
        <v>116</v>
      </c>
      <c r="F14" s="110" t="s">
        <v>117</v>
      </c>
      <c r="G14" s="111" t="s">
        <v>118</v>
      </c>
      <c r="H14" s="112" t="s">
        <v>119</v>
      </c>
      <c r="I14" s="113" t="s">
        <v>120</v>
      </c>
      <c r="J14" s="114" t="s">
        <v>121</v>
      </c>
      <c r="K14" s="115" t="s">
        <v>122</v>
      </c>
      <c r="L14" s="116" t="s">
        <v>123</v>
      </c>
      <c r="M14" s="117" t="s">
        <v>124</v>
      </c>
      <c r="N14" s="118" t="s">
        <v>125</v>
      </c>
      <c r="O14" s="118" t="s">
        <v>126</v>
      </c>
      <c r="P14" s="119" t="s">
        <v>127</v>
      </c>
      <c r="Q14" s="120" t="s">
        <v>128</v>
      </c>
      <c r="R14" s="120" t="s">
        <v>129</v>
      </c>
      <c r="S14" s="120" t="s">
        <v>130</v>
      </c>
    </row>
    <row r="15" ht="16.5" customHeight="1">
      <c r="C15" s="103">
        <f>'CC2-CO-attainment'!N19</f>
        <v>2.45</v>
      </c>
      <c r="D15" s="121" t="s">
        <v>131</v>
      </c>
      <c r="E15" s="122">
        <f t="shared" ref="E15:S15" si="2">($C$15*E6/3)</f>
        <v>0</v>
      </c>
      <c r="F15" s="122">
        <f t="shared" si="2"/>
        <v>1.633333333</v>
      </c>
      <c r="G15" s="122">
        <f t="shared" si="2"/>
        <v>0</v>
      </c>
      <c r="H15" s="122">
        <f t="shared" si="2"/>
        <v>0.8166666667</v>
      </c>
      <c r="I15" s="122">
        <f t="shared" si="2"/>
        <v>1.633333333</v>
      </c>
      <c r="J15" s="122">
        <f t="shared" si="2"/>
        <v>2.45</v>
      </c>
      <c r="K15" s="122">
        <f t="shared" si="2"/>
        <v>0.8166666667</v>
      </c>
      <c r="L15" s="122">
        <f t="shared" si="2"/>
        <v>0.8166666667</v>
      </c>
      <c r="M15" s="122">
        <f t="shared" si="2"/>
        <v>2.45</v>
      </c>
      <c r="N15" s="122">
        <f t="shared" si="2"/>
        <v>0.8166666667</v>
      </c>
      <c r="O15" s="122">
        <f t="shared" si="2"/>
        <v>0.8166666667</v>
      </c>
      <c r="P15" s="122">
        <f t="shared" si="2"/>
        <v>1.633333333</v>
      </c>
      <c r="Q15" s="122">
        <f t="shared" si="2"/>
        <v>0</v>
      </c>
      <c r="R15" s="122">
        <f t="shared" si="2"/>
        <v>1.633333333</v>
      </c>
      <c r="S15" s="122">
        <f t="shared" si="2"/>
        <v>0</v>
      </c>
    </row>
    <row r="16" ht="16.5" customHeight="1">
      <c r="D16" s="121" t="s">
        <v>132</v>
      </c>
      <c r="E16" s="122">
        <f t="shared" ref="E16:S16" si="3">($C$15*E7/3)</f>
        <v>1.633333333</v>
      </c>
      <c r="F16" s="122">
        <f t="shared" si="3"/>
        <v>1.633333333</v>
      </c>
      <c r="G16" s="122">
        <f t="shared" si="3"/>
        <v>0</v>
      </c>
      <c r="H16" s="122">
        <f t="shared" si="3"/>
        <v>0</v>
      </c>
      <c r="I16" s="122">
        <f t="shared" si="3"/>
        <v>2.45</v>
      </c>
      <c r="J16" s="122">
        <f t="shared" si="3"/>
        <v>0.8166666667</v>
      </c>
      <c r="K16" s="122">
        <f t="shared" si="3"/>
        <v>0</v>
      </c>
      <c r="L16" s="122">
        <f t="shared" si="3"/>
        <v>1.633333333</v>
      </c>
      <c r="M16" s="122">
        <f t="shared" si="3"/>
        <v>0</v>
      </c>
      <c r="N16" s="122">
        <f t="shared" si="3"/>
        <v>1.633333333</v>
      </c>
      <c r="O16" s="122">
        <f t="shared" si="3"/>
        <v>0</v>
      </c>
      <c r="P16" s="122">
        <f t="shared" si="3"/>
        <v>0</v>
      </c>
      <c r="Q16" s="122">
        <f t="shared" si="3"/>
        <v>0</v>
      </c>
      <c r="R16" s="122">
        <f t="shared" si="3"/>
        <v>1.633333333</v>
      </c>
      <c r="S16" s="122">
        <f t="shared" si="3"/>
        <v>0.8166666667</v>
      </c>
    </row>
    <row r="17" ht="16.5" customHeight="1">
      <c r="D17" s="121" t="s">
        <v>133</v>
      </c>
      <c r="E17" s="122">
        <f t="shared" ref="E17:S17" si="4">($C$15*E8/3)</f>
        <v>2.45</v>
      </c>
      <c r="F17" s="122">
        <f t="shared" si="4"/>
        <v>2.45</v>
      </c>
      <c r="G17" s="122">
        <f t="shared" si="4"/>
        <v>2.45</v>
      </c>
      <c r="H17" s="122">
        <f t="shared" si="4"/>
        <v>0.8166666667</v>
      </c>
      <c r="I17" s="122">
        <f t="shared" si="4"/>
        <v>0.8166666667</v>
      </c>
      <c r="J17" s="122">
        <f t="shared" si="4"/>
        <v>2.45</v>
      </c>
      <c r="K17" s="122">
        <f t="shared" si="4"/>
        <v>2.45</v>
      </c>
      <c r="L17" s="122">
        <f t="shared" si="4"/>
        <v>2.45</v>
      </c>
      <c r="M17" s="122">
        <f t="shared" si="4"/>
        <v>0</v>
      </c>
      <c r="N17" s="122">
        <f t="shared" si="4"/>
        <v>0</v>
      </c>
      <c r="O17" s="122">
        <f t="shared" si="4"/>
        <v>1.633333333</v>
      </c>
      <c r="P17" s="122">
        <f t="shared" si="4"/>
        <v>0.8166666667</v>
      </c>
      <c r="Q17" s="122">
        <f t="shared" si="4"/>
        <v>2.45</v>
      </c>
      <c r="R17" s="122">
        <f t="shared" si="4"/>
        <v>2.45</v>
      </c>
      <c r="S17" s="122">
        <f t="shared" si="4"/>
        <v>2.45</v>
      </c>
    </row>
    <row r="18" ht="16.5" customHeight="1">
      <c r="D18" s="121" t="s">
        <v>134</v>
      </c>
      <c r="E18" s="122">
        <f t="shared" ref="E18:S18" si="5">($C$15*E9/3)</f>
        <v>1.633333333</v>
      </c>
      <c r="F18" s="122">
        <f t="shared" si="5"/>
        <v>2.45</v>
      </c>
      <c r="G18" s="122">
        <f t="shared" si="5"/>
        <v>0</v>
      </c>
      <c r="H18" s="122">
        <f t="shared" si="5"/>
        <v>1.633333333</v>
      </c>
      <c r="I18" s="122">
        <f t="shared" si="5"/>
        <v>1.633333333</v>
      </c>
      <c r="J18" s="122">
        <f t="shared" si="5"/>
        <v>1.633333333</v>
      </c>
      <c r="K18" s="122">
        <f t="shared" si="5"/>
        <v>0</v>
      </c>
      <c r="L18" s="122">
        <f t="shared" si="5"/>
        <v>1.633333333</v>
      </c>
      <c r="M18" s="122">
        <f t="shared" si="5"/>
        <v>0</v>
      </c>
      <c r="N18" s="122">
        <f t="shared" si="5"/>
        <v>0</v>
      </c>
      <c r="O18" s="122">
        <f t="shared" si="5"/>
        <v>2.45</v>
      </c>
      <c r="P18" s="122">
        <f t="shared" si="5"/>
        <v>1.633333333</v>
      </c>
      <c r="Q18" s="122">
        <f t="shared" si="5"/>
        <v>1.633333333</v>
      </c>
      <c r="R18" s="122">
        <f t="shared" si="5"/>
        <v>2.45</v>
      </c>
      <c r="S18" s="122">
        <f t="shared" si="5"/>
        <v>1.633333333</v>
      </c>
    </row>
    <row r="19" ht="16.5" customHeight="1">
      <c r="D19" s="124" t="s">
        <v>136</v>
      </c>
      <c r="E19" s="125">
        <f t="shared" ref="E19:S19" si="6">IFERROR(AVERAGEIF(E15:E18,"&lt;&gt;0",E15:E18),0)</f>
        <v>1.905555556</v>
      </c>
      <c r="F19" s="125">
        <f t="shared" si="6"/>
        <v>2.041666667</v>
      </c>
      <c r="G19" s="125">
        <f t="shared" si="6"/>
        <v>2.45</v>
      </c>
      <c r="H19" s="125">
        <f t="shared" si="6"/>
        <v>1.088888889</v>
      </c>
      <c r="I19" s="125">
        <f t="shared" si="6"/>
        <v>1.633333333</v>
      </c>
      <c r="J19" s="125">
        <f t="shared" si="6"/>
        <v>1.8375</v>
      </c>
      <c r="K19" s="125">
        <f t="shared" si="6"/>
        <v>1.633333333</v>
      </c>
      <c r="L19" s="125">
        <f t="shared" si="6"/>
        <v>1.633333333</v>
      </c>
      <c r="M19" s="125">
        <f t="shared" si="6"/>
        <v>2.45</v>
      </c>
      <c r="N19" s="125">
        <f t="shared" si="6"/>
        <v>1.225</v>
      </c>
      <c r="O19" s="125">
        <f t="shared" si="6"/>
        <v>1.633333333</v>
      </c>
      <c r="P19" s="125">
        <f t="shared" si="6"/>
        <v>1.361111111</v>
      </c>
      <c r="Q19" s="125">
        <f t="shared" si="6"/>
        <v>2.041666667</v>
      </c>
      <c r="R19" s="125">
        <f t="shared" si="6"/>
        <v>2.041666667</v>
      </c>
      <c r="S19" s="125">
        <f t="shared" si="6"/>
        <v>1.633333333</v>
      </c>
    </row>
    <row r="21" ht="15.75" customHeight="1"/>
    <row r="22" ht="15.75" customHeight="1">
      <c r="B22" s="126" t="s">
        <v>135</v>
      </c>
      <c r="C22" s="127"/>
      <c r="D22" s="128" t="s">
        <v>136</v>
      </c>
      <c r="E22" s="129">
        <f t="shared" ref="E22:S22" si="7">E10</f>
        <v>2.333333333</v>
      </c>
      <c r="F22" s="129">
        <f t="shared" si="7"/>
        <v>2.5</v>
      </c>
      <c r="G22" s="129">
        <f t="shared" si="7"/>
        <v>3</v>
      </c>
      <c r="H22" s="129">
        <f t="shared" si="7"/>
        <v>1.333333333</v>
      </c>
      <c r="I22" s="129">
        <f t="shared" si="7"/>
        <v>2</v>
      </c>
      <c r="J22" s="129">
        <f t="shared" si="7"/>
        <v>2.25</v>
      </c>
      <c r="K22" s="129">
        <f t="shared" si="7"/>
        <v>2</v>
      </c>
      <c r="L22" s="129">
        <f t="shared" si="7"/>
        <v>2</v>
      </c>
      <c r="M22" s="129">
        <f t="shared" si="7"/>
        <v>3</v>
      </c>
      <c r="N22" s="129">
        <f t="shared" si="7"/>
        <v>1.5</v>
      </c>
      <c r="O22" s="129">
        <f t="shared" si="7"/>
        <v>2</v>
      </c>
      <c r="P22" s="129">
        <f t="shared" si="7"/>
        <v>1.666666667</v>
      </c>
      <c r="Q22" s="129">
        <f t="shared" si="7"/>
        <v>2.5</v>
      </c>
      <c r="R22" s="129">
        <f t="shared" si="7"/>
        <v>2.5</v>
      </c>
      <c r="S22" s="129">
        <f t="shared" si="7"/>
        <v>2</v>
      </c>
    </row>
    <row r="23" ht="15.75" customHeight="1">
      <c r="B23" s="130" t="s">
        <v>137</v>
      </c>
      <c r="C23" s="127"/>
      <c r="D23" s="128" t="s">
        <v>136</v>
      </c>
      <c r="E23" s="131">
        <f t="shared" ref="E23:S23" si="8">E19</f>
        <v>1.905555556</v>
      </c>
      <c r="F23" s="131">
        <f t="shared" si="8"/>
        <v>2.041666667</v>
      </c>
      <c r="G23" s="131">
        <f t="shared" si="8"/>
        <v>2.45</v>
      </c>
      <c r="H23" s="131">
        <f t="shared" si="8"/>
        <v>1.088888889</v>
      </c>
      <c r="I23" s="131">
        <f t="shared" si="8"/>
        <v>1.633333333</v>
      </c>
      <c r="J23" s="131">
        <f t="shared" si="8"/>
        <v>1.8375</v>
      </c>
      <c r="K23" s="131">
        <f t="shared" si="8"/>
        <v>1.633333333</v>
      </c>
      <c r="L23" s="131">
        <f t="shared" si="8"/>
        <v>1.633333333</v>
      </c>
      <c r="M23" s="131">
        <f t="shared" si="8"/>
        <v>2.45</v>
      </c>
      <c r="N23" s="131">
        <f t="shared" si="8"/>
        <v>1.225</v>
      </c>
      <c r="O23" s="131">
        <f t="shared" si="8"/>
        <v>1.633333333</v>
      </c>
      <c r="P23" s="131">
        <f t="shared" si="8"/>
        <v>1.361111111</v>
      </c>
      <c r="Q23" s="131">
        <f t="shared" si="8"/>
        <v>2.041666667</v>
      </c>
      <c r="R23" s="131">
        <f t="shared" si="8"/>
        <v>2.041666667</v>
      </c>
      <c r="S23" s="131">
        <f t="shared" si="8"/>
        <v>1.633333333</v>
      </c>
    </row>
    <row r="24" ht="15.75" customHeight="1"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</row>
    <row r="25" ht="15.75" customHeight="1">
      <c r="B25" s="127" t="s">
        <v>138</v>
      </c>
      <c r="C25" s="127"/>
      <c r="D25" s="127"/>
      <c r="E25" s="126">
        <f t="shared" ref="E25:S25" si="9">E22-E23</f>
        <v>0.4277777778</v>
      </c>
      <c r="F25" s="126">
        <f t="shared" si="9"/>
        <v>0.4583333333</v>
      </c>
      <c r="G25" s="126">
        <f t="shared" si="9"/>
        <v>0.55</v>
      </c>
      <c r="H25" s="126">
        <f t="shared" si="9"/>
        <v>0.2444444444</v>
      </c>
      <c r="I25" s="126">
        <f t="shared" si="9"/>
        <v>0.3666666667</v>
      </c>
      <c r="J25" s="126">
        <f t="shared" si="9"/>
        <v>0.4125</v>
      </c>
      <c r="K25" s="126">
        <f t="shared" si="9"/>
        <v>0.3666666667</v>
      </c>
      <c r="L25" s="126">
        <f t="shared" si="9"/>
        <v>0.3666666667</v>
      </c>
      <c r="M25" s="126">
        <f t="shared" si="9"/>
        <v>0.55</v>
      </c>
      <c r="N25" s="126">
        <f t="shared" si="9"/>
        <v>0.275</v>
      </c>
      <c r="O25" s="126">
        <f t="shared" si="9"/>
        <v>0.3666666667</v>
      </c>
      <c r="P25" s="126">
        <f t="shared" si="9"/>
        <v>0.3055555556</v>
      </c>
      <c r="Q25" s="126">
        <f t="shared" si="9"/>
        <v>0.4583333333</v>
      </c>
      <c r="R25" s="126">
        <f t="shared" si="9"/>
        <v>0.4583333333</v>
      </c>
      <c r="S25" s="126">
        <f t="shared" si="9"/>
        <v>0.3666666667</v>
      </c>
    </row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E4:P4"/>
    <mergeCell ref="Q4:S4"/>
    <mergeCell ref="E13:P13"/>
    <mergeCell ref="Q13:S13"/>
  </mergeCells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11.0"/>
    <col customWidth="1" min="3" max="3" width="16.43"/>
    <col customWidth="1" min="4" max="4" width="19.57"/>
    <col customWidth="1" min="5" max="5" width="15.86"/>
    <col customWidth="1" min="6" max="6" width="18.29"/>
    <col customWidth="1" min="7" max="7" width="12.43"/>
    <col customWidth="1" min="8" max="8" width="11.71"/>
    <col customWidth="1" min="9" max="9" width="12.43"/>
    <col customWidth="1" min="10" max="10" width="7.0"/>
    <col customWidth="1" min="11" max="11" width="12.0"/>
    <col customWidth="1" min="12" max="12" width="13.29"/>
    <col customWidth="1" min="13" max="13" width="8.0"/>
    <col customWidth="1" min="14" max="14" width="12.29"/>
    <col customWidth="1" min="15" max="15" width="6.57"/>
    <col customWidth="1" min="16" max="16" width="11.14"/>
    <col customWidth="1" min="17" max="17" width="5.14"/>
    <col customWidth="1" min="18" max="19" width="6.0"/>
    <col customWidth="1" min="20" max="20" width="6.57"/>
    <col customWidth="1" min="21" max="21" width="5.71"/>
    <col customWidth="1" min="22" max="26" width="8.0"/>
  </cols>
  <sheetData>
    <row r="1" ht="15.0" customHeight="1">
      <c r="A1" s="1"/>
      <c r="B1" s="2" t="s">
        <v>0</v>
      </c>
      <c r="C1" s="3"/>
      <c r="D1" s="4" t="s">
        <v>161</v>
      </c>
      <c r="E1" s="5" t="s">
        <v>2</v>
      </c>
      <c r="F1" s="6"/>
      <c r="G1" s="6"/>
      <c r="H1" s="6"/>
      <c r="I1" s="6"/>
      <c r="J1" s="3"/>
      <c r="K1" s="7"/>
      <c r="L1" s="7"/>
      <c r="M1" s="7"/>
      <c r="N1" s="8"/>
      <c r="O1" s="8"/>
      <c r="P1" s="8"/>
      <c r="Q1" s="8"/>
      <c r="R1" s="8"/>
      <c r="S1" s="9"/>
      <c r="T1" s="9"/>
      <c r="U1" s="9"/>
      <c r="V1" s="1"/>
      <c r="W1" s="1"/>
      <c r="X1" s="1"/>
      <c r="Y1" s="1"/>
      <c r="Z1" s="1"/>
    </row>
    <row r="2" ht="16.5" customHeight="1">
      <c r="A2" s="1"/>
      <c r="B2" s="10" t="s">
        <v>3</v>
      </c>
      <c r="C2" s="3"/>
      <c r="D2" s="4" t="s">
        <v>215</v>
      </c>
      <c r="E2" s="11"/>
      <c r="F2" s="12" t="s">
        <v>5</v>
      </c>
      <c r="G2" s="6"/>
      <c r="H2" s="6"/>
      <c r="I2" s="3"/>
      <c r="J2" s="11"/>
      <c r="K2" s="7"/>
      <c r="L2" s="7"/>
      <c r="M2" s="7"/>
      <c r="N2" s="13"/>
      <c r="O2" s="13"/>
      <c r="P2" s="13"/>
      <c r="Q2" s="13"/>
      <c r="R2" s="14"/>
      <c r="S2" s="7"/>
      <c r="T2" s="7"/>
      <c r="U2" s="7"/>
      <c r="V2" s="1"/>
      <c r="W2" s="1"/>
      <c r="X2" s="1"/>
      <c r="Y2" s="1"/>
      <c r="Z2" s="1"/>
    </row>
    <row r="3" ht="15.0" customHeight="1">
      <c r="A3" s="1"/>
      <c r="B3" s="15" t="s">
        <v>6</v>
      </c>
      <c r="C3" s="3"/>
      <c r="D3" s="4" t="s">
        <v>7</v>
      </c>
      <c r="E3" s="11"/>
      <c r="F3" s="16" t="s">
        <v>8</v>
      </c>
      <c r="G3" s="6"/>
      <c r="H3" s="6"/>
      <c r="I3" s="3"/>
      <c r="J3" s="11"/>
      <c r="K3" s="7"/>
      <c r="L3" s="7"/>
      <c r="M3" s="7"/>
      <c r="N3" s="13"/>
      <c r="O3" s="13"/>
      <c r="P3" s="13"/>
      <c r="Q3" s="13"/>
      <c r="R3" s="14"/>
      <c r="S3" s="7"/>
      <c r="T3" s="7"/>
      <c r="U3" s="7"/>
      <c r="V3" s="1"/>
      <c r="W3" s="1"/>
      <c r="X3" s="1"/>
      <c r="Y3" s="1"/>
      <c r="Z3" s="1"/>
    </row>
    <row r="4" ht="16.5" customHeight="1">
      <c r="A4" s="1"/>
      <c r="B4" s="10" t="s">
        <v>9</v>
      </c>
      <c r="C4" s="3"/>
      <c r="D4" s="4" t="s">
        <v>10</v>
      </c>
      <c r="E4" s="11"/>
      <c r="F4" s="17" t="s">
        <v>11</v>
      </c>
      <c r="G4" s="6"/>
      <c r="H4" s="6"/>
      <c r="I4" s="3"/>
      <c r="J4" s="11"/>
      <c r="K4" s="1"/>
      <c r="L4" s="1"/>
      <c r="M4" s="1"/>
      <c r="N4" s="13"/>
      <c r="O4" s="13"/>
      <c r="P4" s="13"/>
      <c r="Q4" s="13"/>
      <c r="R4" s="14"/>
      <c r="S4" s="7"/>
      <c r="T4" s="7"/>
      <c r="U4" s="7"/>
      <c r="V4" s="1"/>
      <c r="W4" s="1"/>
      <c r="X4" s="1"/>
      <c r="Y4" s="1"/>
      <c r="Z4" s="1"/>
    </row>
    <row r="5" ht="14.25" customHeight="1">
      <c r="A5" s="1"/>
      <c r="B5" s="18" t="s">
        <v>12</v>
      </c>
      <c r="C5" s="3"/>
      <c r="D5" s="4">
        <v>4.0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6.5" customHeight="1">
      <c r="A6" s="1"/>
      <c r="B6" s="19" t="s">
        <v>13</v>
      </c>
      <c r="C6" s="3"/>
      <c r="D6" s="20" t="s">
        <v>14</v>
      </c>
      <c r="E6" s="21"/>
      <c r="F6" s="21"/>
      <c r="G6" s="21"/>
      <c r="H6" s="21"/>
      <c r="I6" s="21"/>
      <c r="J6" s="22"/>
      <c r="K6" s="22"/>
      <c r="L6" s="22"/>
      <c r="M6" s="22" t="str">
        <f>IFERROR(SUM(M1:M5)/COUNT(M1:M5),"")</f>
        <v/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4.5" customHeight="1">
      <c r="A7" s="1"/>
      <c r="B7" s="23"/>
      <c r="C7" s="23"/>
      <c r="D7" s="24"/>
      <c r="E7" s="25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1"/>
      <c r="W7" s="1"/>
      <c r="X7" s="1"/>
      <c r="Y7" s="1"/>
      <c r="Z7" s="1"/>
    </row>
    <row r="8" ht="15.0" customHeight="1">
      <c r="A8" s="1"/>
      <c r="B8" s="26" t="s">
        <v>15</v>
      </c>
      <c r="C8" s="6"/>
      <c r="D8" s="3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4.25" customHeight="1">
      <c r="A9" s="1"/>
      <c r="B9" s="10"/>
      <c r="C9" s="3"/>
      <c r="D9" s="27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4.25" customHeight="1">
      <c r="A10" s="1"/>
      <c r="B10" s="10"/>
      <c r="C10" s="3"/>
      <c r="D10" s="27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4.25" customHeight="1">
      <c r="A11" s="1"/>
      <c r="B11" s="10"/>
      <c r="C11" s="3"/>
      <c r="D11" s="27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3.0" customHeight="1">
      <c r="A12" s="1"/>
      <c r="B12" s="23"/>
      <c r="C12" s="23"/>
      <c r="D12" s="24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4.25" hidden="1" customHeight="1">
      <c r="A13" s="28"/>
      <c r="B13" s="28"/>
      <c r="C13" s="23"/>
      <c r="D13" s="24"/>
      <c r="E13" s="23"/>
      <c r="F13" s="29"/>
      <c r="G13" s="30"/>
      <c r="H13" s="3"/>
      <c r="I13" s="30"/>
      <c r="J13" s="3"/>
      <c r="K13" s="31"/>
      <c r="L13" s="31"/>
      <c r="M13" s="31"/>
      <c r="N13" s="31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ht="33.0" customHeight="1">
      <c r="A14" s="1"/>
      <c r="B14" s="32" t="s">
        <v>216</v>
      </c>
      <c r="C14" s="6"/>
      <c r="D14" s="3"/>
      <c r="E14" s="33"/>
      <c r="F14" s="34"/>
      <c r="G14" s="34"/>
      <c r="H14" s="34"/>
      <c r="I14" s="34"/>
      <c r="J14" s="34"/>
      <c r="K14" s="31"/>
      <c r="L14" s="31"/>
      <c r="M14" s="31"/>
      <c r="N14" s="3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57.0" customHeight="1">
      <c r="A15" s="35"/>
      <c r="B15" s="32" t="s">
        <v>17</v>
      </c>
      <c r="C15" s="6"/>
      <c r="D15" s="3"/>
      <c r="E15" s="35"/>
      <c r="F15" s="36"/>
      <c r="G15" s="37"/>
      <c r="H15" s="38"/>
      <c r="I15" s="39"/>
      <c r="J15" s="39"/>
      <c r="K15" s="40"/>
      <c r="L15" s="40"/>
      <c r="M15" s="40"/>
      <c r="N15" s="40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ht="72.0" customHeight="1">
      <c r="A16" s="41"/>
      <c r="B16" s="32" t="s">
        <v>18</v>
      </c>
      <c r="C16" s="6"/>
      <c r="D16" s="3"/>
      <c r="E16" s="42" t="s">
        <v>19</v>
      </c>
      <c r="F16" s="43"/>
      <c r="G16" s="43"/>
      <c r="H16" s="43"/>
      <c r="I16" s="43"/>
      <c r="J16" s="43"/>
      <c r="K16" s="44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ht="14.25" customHeight="1">
      <c r="A17" s="41"/>
      <c r="B17" s="45" t="s">
        <v>20</v>
      </c>
      <c r="C17" s="6"/>
      <c r="D17" s="3"/>
      <c r="E17" s="46" t="s">
        <v>21</v>
      </c>
      <c r="F17" s="47"/>
      <c r="G17" s="47"/>
      <c r="H17" s="48"/>
      <c r="I17" s="49" t="s">
        <v>22</v>
      </c>
      <c r="J17" s="50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ht="49.5" customHeight="1">
      <c r="A18" s="41" t="s">
        <v>23</v>
      </c>
      <c r="B18" s="51"/>
      <c r="C18" s="52" t="s">
        <v>24</v>
      </c>
      <c r="D18" s="53" t="s">
        <v>25</v>
      </c>
      <c r="E18" s="169" t="s">
        <v>26</v>
      </c>
      <c r="F18" s="169" t="s">
        <v>27</v>
      </c>
      <c r="G18" s="169" t="s">
        <v>28</v>
      </c>
      <c r="H18" s="169" t="s">
        <v>29</v>
      </c>
      <c r="I18" s="35">
        <v>65.0</v>
      </c>
      <c r="J18" s="35" t="s">
        <v>214</v>
      </c>
      <c r="K18" s="35" t="s">
        <v>30</v>
      </c>
      <c r="L18" s="35" t="s">
        <v>31</v>
      </c>
      <c r="M18" s="35" t="s">
        <v>32</v>
      </c>
      <c r="N18" s="35" t="s">
        <v>33</v>
      </c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ht="17.25" customHeight="1">
      <c r="A19" s="78">
        <v>1.0</v>
      </c>
      <c r="B19" s="57"/>
      <c r="C19" s="58" t="s">
        <v>34</v>
      </c>
      <c r="D19" s="58" t="s">
        <v>35</v>
      </c>
      <c r="E19" s="59" t="s">
        <v>36</v>
      </c>
      <c r="F19" s="59" t="s">
        <v>36</v>
      </c>
      <c r="G19" s="59" t="s">
        <v>37</v>
      </c>
      <c r="H19" s="59" t="s">
        <v>36</v>
      </c>
      <c r="I19" s="59">
        <v>32.0</v>
      </c>
      <c r="J19" s="59">
        <f t="shared" ref="J19:J52" si="1">(I19/65)*100</f>
        <v>49.23076923</v>
      </c>
      <c r="K19" s="59" t="str">
        <f t="shared" ref="K19:K52" si="2">IF(J19&lt;=0,"",IF((J19&gt;=60),"Y","N"))</f>
        <v>N</v>
      </c>
      <c r="L19" s="61">
        <f>(E57+F57+G57+H57)/4</f>
        <v>0.75</v>
      </c>
      <c r="M19" s="61">
        <f>K57</f>
        <v>3</v>
      </c>
      <c r="N19" s="62">
        <f>(L19*0.2+M19*0.8)</f>
        <v>2.55</v>
      </c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ht="15.0" customHeight="1">
      <c r="A20" s="78">
        <v>2.0</v>
      </c>
      <c r="B20" s="57"/>
      <c r="C20" s="58" t="s">
        <v>38</v>
      </c>
      <c r="D20" s="58" t="s">
        <v>39</v>
      </c>
      <c r="E20" s="59" t="s">
        <v>36</v>
      </c>
      <c r="F20" s="59" t="s">
        <v>37</v>
      </c>
      <c r="G20" s="59" t="s">
        <v>36</v>
      </c>
      <c r="H20" s="59" t="s">
        <v>37</v>
      </c>
      <c r="I20" s="40">
        <v>42.0</v>
      </c>
      <c r="J20" s="59">
        <f t="shared" si="1"/>
        <v>64.61538462</v>
      </c>
      <c r="K20" s="59" t="str">
        <f t="shared" si="2"/>
        <v>Y</v>
      </c>
      <c r="L20" s="65"/>
      <c r="M20" s="65"/>
      <c r="N20" s="66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ht="17.25" customHeight="1">
      <c r="A21" s="78">
        <v>3.0</v>
      </c>
      <c r="B21" s="57"/>
      <c r="C21" s="58" t="s">
        <v>40</v>
      </c>
      <c r="D21" s="58" t="s">
        <v>41</v>
      </c>
      <c r="E21" s="59" t="s">
        <v>36</v>
      </c>
      <c r="F21" s="59" t="s">
        <v>36</v>
      </c>
      <c r="G21" s="59" t="s">
        <v>36</v>
      </c>
      <c r="H21" s="59" t="s">
        <v>36</v>
      </c>
      <c r="I21" s="40">
        <v>34.0</v>
      </c>
      <c r="J21" s="59">
        <f t="shared" si="1"/>
        <v>52.30769231</v>
      </c>
      <c r="K21" s="59" t="str">
        <f t="shared" si="2"/>
        <v>N</v>
      </c>
      <c r="L21" s="65"/>
      <c r="M21" s="65"/>
      <c r="N21" s="66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</row>
    <row r="22" ht="13.5" customHeight="1">
      <c r="A22" s="78">
        <v>4.0</v>
      </c>
      <c r="B22" s="57"/>
      <c r="C22" s="58" t="s">
        <v>42</v>
      </c>
      <c r="D22" s="58" t="s">
        <v>43</v>
      </c>
      <c r="E22" s="59" t="s">
        <v>36</v>
      </c>
      <c r="F22" s="59" t="s">
        <v>37</v>
      </c>
      <c r="G22" s="59" t="s">
        <v>36</v>
      </c>
      <c r="H22" s="59" t="s">
        <v>37</v>
      </c>
      <c r="I22" s="40">
        <v>26.0</v>
      </c>
      <c r="J22" s="59">
        <f t="shared" si="1"/>
        <v>40</v>
      </c>
      <c r="K22" s="59" t="str">
        <f t="shared" si="2"/>
        <v>N</v>
      </c>
      <c r="L22" s="65"/>
      <c r="M22" s="65"/>
      <c r="N22" s="66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ht="13.5" customHeight="1">
      <c r="A23" s="78">
        <v>5.0</v>
      </c>
      <c r="B23" s="57"/>
      <c r="C23" s="58" t="s">
        <v>44</v>
      </c>
      <c r="D23" s="58" t="s">
        <v>45</v>
      </c>
      <c r="E23" s="59" t="s">
        <v>37</v>
      </c>
      <c r="F23" s="59" t="s">
        <v>37</v>
      </c>
      <c r="G23" s="59" t="s">
        <v>36</v>
      </c>
      <c r="H23" s="59" t="s">
        <v>37</v>
      </c>
      <c r="I23" s="40">
        <v>28.0</v>
      </c>
      <c r="J23" s="59">
        <f t="shared" si="1"/>
        <v>43.07692308</v>
      </c>
      <c r="K23" s="59" t="str">
        <f t="shared" si="2"/>
        <v>N</v>
      </c>
      <c r="L23" s="65"/>
      <c r="M23" s="65"/>
      <c r="N23" s="66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3.5" customHeight="1">
      <c r="A24" s="78">
        <v>6.0</v>
      </c>
      <c r="B24" s="57"/>
      <c r="C24" s="58" t="s">
        <v>46</v>
      </c>
      <c r="D24" s="58" t="s">
        <v>47</v>
      </c>
      <c r="E24" s="59" t="s">
        <v>36</v>
      </c>
      <c r="F24" s="59" t="s">
        <v>36</v>
      </c>
      <c r="G24" s="59" t="s">
        <v>37</v>
      </c>
      <c r="H24" s="59" t="s">
        <v>36</v>
      </c>
      <c r="I24" s="40">
        <v>28.0</v>
      </c>
      <c r="J24" s="59">
        <f t="shared" si="1"/>
        <v>43.07692308</v>
      </c>
      <c r="K24" s="59" t="str">
        <f t="shared" si="2"/>
        <v>N</v>
      </c>
      <c r="L24" s="65"/>
      <c r="M24" s="65"/>
      <c r="N24" s="66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3.5" customHeight="1">
      <c r="A25" s="78">
        <v>7.0</v>
      </c>
      <c r="B25" s="57"/>
      <c r="C25" s="58" t="s">
        <v>48</v>
      </c>
      <c r="D25" s="58" t="s">
        <v>49</v>
      </c>
      <c r="E25" s="59" t="s">
        <v>36</v>
      </c>
      <c r="F25" s="59" t="s">
        <v>37</v>
      </c>
      <c r="G25" s="59" t="s">
        <v>36</v>
      </c>
      <c r="H25" s="59" t="s">
        <v>37</v>
      </c>
      <c r="I25" s="40">
        <v>29.0</v>
      </c>
      <c r="J25" s="59">
        <f t="shared" si="1"/>
        <v>44.61538462</v>
      </c>
      <c r="K25" s="59" t="str">
        <f t="shared" si="2"/>
        <v>N</v>
      </c>
      <c r="L25" s="65"/>
      <c r="M25" s="65"/>
      <c r="N25" s="66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3.5" customHeight="1">
      <c r="A26" s="78">
        <v>8.0</v>
      </c>
      <c r="B26" s="57"/>
      <c r="C26" s="58" t="s">
        <v>50</v>
      </c>
      <c r="D26" s="58" t="s">
        <v>51</v>
      </c>
      <c r="E26" s="59" t="s">
        <v>37</v>
      </c>
      <c r="F26" s="59" t="s">
        <v>36</v>
      </c>
      <c r="G26" s="59" t="s">
        <v>37</v>
      </c>
      <c r="H26" s="59" t="s">
        <v>36</v>
      </c>
      <c r="I26" s="40">
        <v>27.0</v>
      </c>
      <c r="J26" s="59">
        <f t="shared" si="1"/>
        <v>41.53846154</v>
      </c>
      <c r="K26" s="59" t="str">
        <f t="shared" si="2"/>
        <v>N</v>
      </c>
      <c r="L26" s="65"/>
      <c r="M26" s="65"/>
      <c r="N26" s="66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3.5" customHeight="1">
      <c r="A27" s="78">
        <v>9.0</v>
      </c>
      <c r="B27" s="57"/>
      <c r="C27" s="58" t="s">
        <v>52</v>
      </c>
      <c r="D27" s="58" t="s">
        <v>53</v>
      </c>
      <c r="E27" s="59" t="s">
        <v>36</v>
      </c>
      <c r="F27" s="59" t="s">
        <v>36</v>
      </c>
      <c r="G27" s="59" t="s">
        <v>37</v>
      </c>
      <c r="H27" s="59" t="s">
        <v>36</v>
      </c>
      <c r="I27" s="40">
        <v>44.0</v>
      </c>
      <c r="J27" s="59">
        <f t="shared" si="1"/>
        <v>67.69230769</v>
      </c>
      <c r="K27" s="59" t="str">
        <f t="shared" si="2"/>
        <v>Y</v>
      </c>
      <c r="L27" s="65"/>
      <c r="M27" s="65"/>
      <c r="N27" s="66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3.5" customHeight="1">
      <c r="A28" s="78">
        <v>10.0</v>
      </c>
      <c r="B28" s="57"/>
      <c r="C28" s="58" t="s">
        <v>54</v>
      </c>
      <c r="D28" s="58" t="s">
        <v>55</v>
      </c>
      <c r="E28" s="59" t="s">
        <v>36</v>
      </c>
      <c r="F28" s="59" t="s">
        <v>37</v>
      </c>
      <c r="G28" s="59" t="s">
        <v>36</v>
      </c>
      <c r="H28" s="59" t="s">
        <v>37</v>
      </c>
      <c r="I28" s="40">
        <v>39.0</v>
      </c>
      <c r="J28" s="59">
        <f t="shared" si="1"/>
        <v>60</v>
      </c>
      <c r="K28" s="59" t="str">
        <f t="shared" si="2"/>
        <v>Y</v>
      </c>
      <c r="L28" s="65"/>
      <c r="M28" s="65"/>
      <c r="N28" s="66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3.5" customHeight="1">
      <c r="A29" s="78">
        <v>11.0</v>
      </c>
      <c r="B29" s="57"/>
      <c r="C29" s="58" t="s">
        <v>56</v>
      </c>
      <c r="D29" s="58" t="s">
        <v>57</v>
      </c>
      <c r="E29" s="59" t="s">
        <v>36</v>
      </c>
      <c r="F29" s="59" t="s">
        <v>37</v>
      </c>
      <c r="G29" s="59" t="s">
        <v>37</v>
      </c>
      <c r="H29" s="59" t="s">
        <v>37</v>
      </c>
      <c r="I29" s="40">
        <v>38.0</v>
      </c>
      <c r="J29" s="59">
        <f t="shared" si="1"/>
        <v>58.46153846</v>
      </c>
      <c r="K29" s="59" t="str">
        <f t="shared" si="2"/>
        <v>N</v>
      </c>
      <c r="L29" s="65"/>
      <c r="M29" s="65"/>
      <c r="N29" s="66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3.5" customHeight="1">
      <c r="A30" s="78">
        <v>12.0</v>
      </c>
      <c r="B30" s="57"/>
      <c r="C30" s="58" t="s">
        <v>58</v>
      </c>
      <c r="D30" s="58" t="s">
        <v>59</v>
      </c>
      <c r="E30" s="59" t="s">
        <v>37</v>
      </c>
      <c r="F30" s="59" t="s">
        <v>37</v>
      </c>
      <c r="G30" s="59" t="s">
        <v>36</v>
      </c>
      <c r="H30" s="59" t="s">
        <v>37</v>
      </c>
      <c r="I30" s="40">
        <v>32.0</v>
      </c>
      <c r="J30" s="59">
        <f t="shared" si="1"/>
        <v>49.23076923</v>
      </c>
      <c r="K30" s="59" t="str">
        <f t="shared" si="2"/>
        <v>N</v>
      </c>
      <c r="L30" s="65"/>
      <c r="M30" s="65"/>
      <c r="N30" s="66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3.5" customHeight="1">
      <c r="A31" s="78">
        <v>13.0</v>
      </c>
      <c r="B31" s="57"/>
      <c r="C31" s="58" t="s">
        <v>60</v>
      </c>
      <c r="D31" s="58" t="s">
        <v>61</v>
      </c>
      <c r="E31" s="59" t="s">
        <v>36</v>
      </c>
      <c r="F31" s="59" t="s">
        <v>36</v>
      </c>
      <c r="G31" s="59" t="s">
        <v>36</v>
      </c>
      <c r="H31" s="59" t="s">
        <v>36</v>
      </c>
      <c r="I31" s="40">
        <v>49.0</v>
      </c>
      <c r="J31" s="59">
        <f t="shared" si="1"/>
        <v>75.38461538</v>
      </c>
      <c r="K31" s="59" t="str">
        <f t="shared" si="2"/>
        <v>Y</v>
      </c>
      <c r="L31" s="65"/>
      <c r="M31" s="65"/>
      <c r="N31" s="66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3.5" customHeight="1">
      <c r="A32" s="78">
        <v>14.0</v>
      </c>
      <c r="B32" s="57"/>
      <c r="C32" s="58" t="s">
        <v>62</v>
      </c>
      <c r="D32" s="58" t="s">
        <v>63</v>
      </c>
      <c r="E32" s="59" t="s">
        <v>36</v>
      </c>
      <c r="F32" s="59" t="s">
        <v>37</v>
      </c>
      <c r="G32" s="59" t="s">
        <v>36</v>
      </c>
      <c r="H32" s="59" t="s">
        <v>37</v>
      </c>
      <c r="I32" s="40">
        <v>28.0</v>
      </c>
      <c r="J32" s="59">
        <f t="shared" si="1"/>
        <v>43.07692308</v>
      </c>
      <c r="K32" s="59" t="str">
        <f t="shared" si="2"/>
        <v>N</v>
      </c>
      <c r="L32" s="65"/>
      <c r="M32" s="65"/>
      <c r="N32" s="66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3.5" customHeight="1">
      <c r="A33" s="78">
        <v>15.0</v>
      </c>
      <c r="B33" s="57"/>
      <c r="C33" s="58" t="s">
        <v>64</v>
      </c>
      <c r="D33" s="58" t="s">
        <v>65</v>
      </c>
      <c r="E33" s="59" t="s">
        <v>36</v>
      </c>
      <c r="F33" s="59" t="s">
        <v>36</v>
      </c>
      <c r="G33" s="59" t="s">
        <v>37</v>
      </c>
      <c r="H33" s="59" t="s">
        <v>36</v>
      </c>
      <c r="I33" s="40">
        <v>26.0</v>
      </c>
      <c r="J33" s="59">
        <f t="shared" si="1"/>
        <v>40</v>
      </c>
      <c r="K33" s="59" t="str">
        <f t="shared" si="2"/>
        <v>N</v>
      </c>
      <c r="L33" s="65"/>
      <c r="M33" s="65"/>
      <c r="N33" s="66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3.5" customHeight="1">
      <c r="A34" s="78">
        <v>16.0</v>
      </c>
      <c r="B34" s="57"/>
      <c r="C34" s="58" t="s">
        <v>66</v>
      </c>
      <c r="D34" s="58" t="s">
        <v>67</v>
      </c>
      <c r="E34" s="59" t="s">
        <v>37</v>
      </c>
      <c r="F34" s="59" t="s">
        <v>37</v>
      </c>
      <c r="G34" s="59" t="s">
        <v>36</v>
      </c>
      <c r="H34" s="59" t="s">
        <v>37</v>
      </c>
      <c r="I34" s="40">
        <v>44.0</v>
      </c>
      <c r="J34" s="59">
        <f t="shared" si="1"/>
        <v>67.69230769</v>
      </c>
      <c r="K34" s="59" t="str">
        <f t="shared" si="2"/>
        <v>Y</v>
      </c>
      <c r="L34" s="65"/>
      <c r="M34" s="65"/>
      <c r="N34" s="66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3.5" customHeight="1">
      <c r="A35" s="78">
        <v>17.0</v>
      </c>
      <c r="B35" s="57"/>
      <c r="C35" s="58" t="s">
        <v>68</v>
      </c>
      <c r="D35" s="58" t="s">
        <v>69</v>
      </c>
      <c r="E35" s="59" t="s">
        <v>36</v>
      </c>
      <c r="F35" s="59" t="s">
        <v>37</v>
      </c>
      <c r="G35" s="59" t="s">
        <v>36</v>
      </c>
      <c r="H35" s="59" t="s">
        <v>37</v>
      </c>
      <c r="I35" s="40">
        <v>39.0</v>
      </c>
      <c r="J35" s="59">
        <f t="shared" si="1"/>
        <v>60</v>
      </c>
      <c r="K35" s="59" t="str">
        <f t="shared" si="2"/>
        <v>Y</v>
      </c>
      <c r="L35" s="65"/>
      <c r="M35" s="65"/>
      <c r="N35" s="66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3.5" customHeight="1">
      <c r="A36" s="78">
        <v>18.0</v>
      </c>
      <c r="B36" s="57"/>
      <c r="C36" s="58" t="s">
        <v>70</v>
      </c>
      <c r="D36" s="58" t="s">
        <v>71</v>
      </c>
      <c r="E36" s="59" t="s">
        <v>36</v>
      </c>
      <c r="F36" s="59" t="s">
        <v>36</v>
      </c>
      <c r="G36" s="59" t="s">
        <v>37</v>
      </c>
      <c r="H36" s="59" t="s">
        <v>36</v>
      </c>
      <c r="I36" s="59">
        <v>32.0</v>
      </c>
      <c r="J36" s="59">
        <f t="shared" si="1"/>
        <v>49.23076923</v>
      </c>
      <c r="K36" s="59" t="str">
        <f t="shared" si="2"/>
        <v>N</v>
      </c>
      <c r="L36" s="65"/>
      <c r="M36" s="65"/>
      <c r="N36" s="66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3.5" customHeight="1">
      <c r="A37" s="78">
        <v>19.0</v>
      </c>
      <c r="B37" s="57"/>
      <c r="C37" s="58" t="s">
        <v>72</v>
      </c>
      <c r="D37" s="58" t="s">
        <v>73</v>
      </c>
      <c r="E37" s="59" t="s">
        <v>36</v>
      </c>
      <c r="F37" s="59" t="s">
        <v>36</v>
      </c>
      <c r="G37" s="59" t="s">
        <v>36</v>
      </c>
      <c r="H37" s="59" t="s">
        <v>37</v>
      </c>
      <c r="I37" s="59">
        <v>34.0</v>
      </c>
      <c r="J37" s="59">
        <f t="shared" si="1"/>
        <v>52.30769231</v>
      </c>
      <c r="K37" s="59" t="str">
        <f t="shared" si="2"/>
        <v>N</v>
      </c>
      <c r="L37" s="65"/>
      <c r="M37" s="65"/>
      <c r="N37" s="66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78">
        <v>20.0</v>
      </c>
      <c r="B38" s="57"/>
      <c r="C38" s="58" t="s">
        <v>74</v>
      </c>
      <c r="D38" s="58" t="s">
        <v>75</v>
      </c>
      <c r="E38" s="59" t="s">
        <v>37</v>
      </c>
      <c r="F38" s="59" t="s">
        <v>36</v>
      </c>
      <c r="G38" s="59" t="s">
        <v>36</v>
      </c>
      <c r="H38" s="59" t="s">
        <v>36</v>
      </c>
      <c r="I38" s="59">
        <v>43.0</v>
      </c>
      <c r="J38" s="59">
        <f t="shared" si="1"/>
        <v>66.15384615</v>
      </c>
      <c r="K38" s="59" t="str">
        <f t="shared" si="2"/>
        <v>Y</v>
      </c>
      <c r="L38" s="65"/>
      <c r="M38" s="65"/>
      <c r="N38" s="66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3.5" customHeight="1">
      <c r="A39" s="78">
        <v>21.0</v>
      </c>
      <c r="B39" s="57"/>
      <c r="C39" s="58" t="s">
        <v>76</v>
      </c>
      <c r="D39" s="58" t="s">
        <v>77</v>
      </c>
      <c r="E39" s="59" t="s">
        <v>37</v>
      </c>
      <c r="F39" s="59" t="s">
        <v>36</v>
      </c>
      <c r="G39" s="59" t="s">
        <v>36</v>
      </c>
      <c r="H39" s="59" t="s">
        <v>36</v>
      </c>
      <c r="I39" s="59">
        <v>41.0</v>
      </c>
      <c r="J39" s="59">
        <f t="shared" si="1"/>
        <v>63.07692308</v>
      </c>
      <c r="K39" s="59" t="str">
        <f t="shared" si="2"/>
        <v>Y</v>
      </c>
      <c r="L39" s="65"/>
      <c r="M39" s="65"/>
      <c r="N39" s="66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3.5" customHeight="1">
      <c r="A40" s="78">
        <v>22.0</v>
      </c>
      <c r="B40" s="57"/>
      <c r="C40" s="58" t="s">
        <v>78</v>
      </c>
      <c r="D40" s="58" t="s">
        <v>79</v>
      </c>
      <c r="E40" s="59" t="s">
        <v>36</v>
      </c>
      <c r="F40" s="59" t="s">
        <v>37</v>
      </c>
      <c r="G40" s="59" t="s">
        <v>36</v>
      </c>
      <c r="H40" s="59" t="s">
        <v>37</v>
      </c>
      <c r="I40" s="40">
        <v>42.0</v>
      </c>
      <c r="J40" s="59">
        <f t="shared" si="1"/>
        <v>64.61538462</v>
      </c>
      <c r="K40" s="59" t="str">
        <f t="shared" si="2"/>
        <v>Y</v>
      </c>
      <c r="L40" s="65"/>
      <c r="M40" s="65"/>
      <c r="N40" s="66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3.5" customHeight="1">
      <c r="A41" s="78">
        <v>23.0</v>
      </c>
      <c r="B41" s="57"/>
      <c r="C41" s="58" t="s">
        <v>80</v>
      </c>
      <c r="D41" s="58" t="s">
        <v>81</v>
      </c>
      <c r="E41" s="59" t="s">
        <v>36</v>
      </c>
      <c r="F41" s="59" t="s">
        <v>37</v>
      </c>
      <c r="G41" s="59" t="s">
        <v>36</v>
      </c>
      <c r="H41" s="59" t="s">
        <v>37</v>
      </c>
      <c r="I41" s="40">
        <v>34.0</v>
      </c>
      <c r="J41" s="59">
        <f t="shared" si="1"/>
        <v>52.30769231</v>
      </c>
      <c r="K41" s="59" t="str">
        <f t="shared" si="2"/>
        <v>N</v>
      </c>
      <c r="L41" s="65"/>
      <c r="M41" s="65"/>
      <c r="N41" s="66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3.5" customHeight="1">
      <c r="A42" s="78">
        <v>24.0</v>
      </c>
      <c r="B42" s="57"/>
      <c r="C42" s="58" t="s">
        <v>82</v>
      </c>
      <c r="D42" s="58" t="s">
        <v>83</v>
      </c>
      <c r="E42" s="59" t="s">
        <v>36</v>
      </c>
      <c r="F42" s="59" t="s">
        <v>37</v>
      </c>
      <c r="G42" s="59" t="s">
        <v>36</v>
      </c>
      <c r="H42" s="59" t="s">
        <v>37</v>
      </c>
      <c r="I42" s="40">
        <v>26.0</v>
      </c>
      <c r="J42" s="59">
        <f t="shared" si="1"/>
        <v>40</v>
      </c>
      <c r="K42" s="59" t="str">
        <f t="shared" si="2"/>
        <v>N</v>
      </c>
      <c r="L42" s="65"/>
      <c r="M42" s="65"/>
      <c r="N42" s="66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3.5" customHeight="1">
      <c r="A43" s="78">
        <v>25.0</v>
      </c>
      <c r="B43" s="57"/>
      <c r="C43" s="58" t="s">
        <v>84</v>
      </c>
      <c r="D43" s="58" t="s">
        <v>85</v>
      </c>
      <c r="E43" s="59" t="s">
        <v>36</v>
      </c>
      <c r="F43" s="59" t="s">
        <v>36</v>
      </c>
      <c r="G43" s="59" t="s">
        <v>36</v>
      </c>
      <c r="H43" s="59" t="s">
        <v>37</v>
      </c>
      <c r="I43" s="40">
        <v>26.0</v>
      </c>
      <c r="J43" s="59">
        <f t="shared" si="1"/>
        <v>40</v>
      </c>
      <c r="K43" s="59" t="str">
        <f t="shared" si="2"/>
        <v>N</v>
      </c>
      <c r="L43" s="65"/>
      <c r="M43" s="65"/>
      <c r="N43" s="66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3.5" customHeight="1">
      <c r="A44" s="78">
        <v>26.0</v>
      </c>
      <c r="B44" s="57"/>
      <c r="C44" s="58" t="s">
        <v>86</v>
      </c>
      <c r="D44" s="58" t="s">
        <v>87</v>
      </c>
      <c r="E44" s="59" t="s">
        <v>36</v>
      </c>
      <c r="F44" s="59" t="s">
        <v>36</v>
      </c>
      <c r="G44" s="59" t="s">
        <v>37</v>
      </c>
      <c r="H44" s="59" t="s">
        <v>36</v>
      </c>
      <c r="I44" s="40">
        <v>26.0</v>
      </c>
      <c r="J44" s="59">
        <f t="shared" si="1"/>
        <v>40</v>
      </c>
      <c r="K44" s="59" t="str">
        <f t="shared" si="2"/>
        <v>N</v>
      </c>
      <c r="L44" s="65"/>
      <c r="M44" s="65"/>
      <c r="N44" s="66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78">
        <v>27.0</v>
      </c>
      <c r="B45" s="57"/>
      <c r="C45" s="58" t="s">
        <v>88</v>
      </c>
      <c r="D45" s="58" t="s">
        <v>89</v>
      </c>
      <c r="E45" s="59" t="s">
        <v>36</v>
      </c>
      <c r="F45" s="59" t="s">
        <v>37</v>
      </c>
      <c r="G45" s="59" t="s">
        <v>36</v>
      </c>
      <c r="H45" s="59" t="s">
        <v>37</v>
      </c>
      <c r="I45" s="40">
        <v>29.0</v>
      </c>
      <c r="J45" s="59">
        <f t="shared" si="1"/>
        <v>44.61538462</v>
      </c>
      <c r="K45" s="59" t="str">
        <f t="shared" si="2"/>
        <v>N</v>
      </c>
      <c r="L45" s="65"/>
      <c r="M45" s="65"/>
      <c r="N45" s="66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78">
        <v>28.0</v>
      </c>
      <c r="B46" s="57"/>
      <c r="C46" s="58" t="s">
        <v>90</v>
      </c>
      <c r="D46" s="58" t="s">
        <v>91</v>
      </c>
      <c r="E46" s="59" t="s">
        <v>36</v>
      </c>
      <c r="F46" s="59" t="s">
        <v>36</v>
      </c>
      <c r="G46" s="59" t="s">
        <v>36</v>
      </c>
      <c r="H46" s="59" t="s">
        <v>36</v>
      </c>
      <c r="I46" s="40">
        <v>32.0</v>
      </c>
      <c r="J46" s="59">
        <f t="shared" si="1"/>
        <v>49.23076923</v>
      </c>
      <c r="K46" s="59" t="str">
        <f t="shared" si="2"/>
        <v>N</v>
      </c>
      <c r="L46" s="65"/>
      <c r="M46" s="65"/>
      <c r="N46" s="66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3.5" customHeight="1">
      <c r="A47" s="78">
        <v>29.0</v>
      </c>
      <c r="B47" s="57"/>
      <c r="C47" s="58" t="s">
        <v>92</v>
      </c>
      <c r="D47" s="58" t="s">
        <v>93</v>
      </c>
      <c r="E47" s="59" t="s">
        <v>36</v>
      </c>
      <c r="F47" s="59" t="s">
        <v>36</v>
      </c>
      <c r="G47" s="59" t="s">
        <v>37</v>
      </c>
      <c r="H47" s="59" t="s">
        <v>36</v>
      </c>
      <c r="I47" s="40">
        <v>32.0</v>
      </c>
      <c r="J47" s="59">
        <f t="shared" si="1"/>
        <v>49.23076923</v>
      </c>
      <c r="K47" s="59" t="str">
        <f t="shared" si="2"/>
        <v>N</v>
      </c>
      <c r="L47" s="65"/>
      <c r="M47" s="65"/>
      <c r="N47" s="66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3.5" customHeight="1">
      <c r="A48" s="78">
        <v>30.0</v>
      </c>
      <c r="B48" s="57"/>
      <c r="C48" s="58" t="s">
        <v>94</v>
      </c>
      <c r="D48" s="58" t="s">
        <v>95</v>
      </c>
      <c r="E48" s="59" t="s">
        <v>36</v>
      </c>
      <c r="F48" s="59" t="s">
        <v>37</v>
      </c>
      <c r="G48" s="59" t="s">
        <v>36</v>
      </c>
      <c r="H48" s="59" t="s">
        <v>36</v>
      </c>
      <c r="I48" s="40">
        <v>36.0</v>
      </c>
      <c r="J48" s="59">
        <f t="shared" si="1"/>
        <v>55.38461538</v>
      </c>
      <c r="K48" s="59" t="str">
        <f t="shared" si="2"/>
        <v>N</v>
      </c>
      <c r="L48" s="65"/>
      <c r="M48" s="65"/>
      <c r="N48" s="66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3.5" customHeight="1">
      <c r="A49" s="78">
        <v>31.0</v>
      </c>
      <c r="B49" s="57"/>
      <c r="C49" s="58" t="s">
        <v>96</v>
      </c>
      <c r="D49" s="58" t="s">
        <v>97</v>
      </c>
      <c r="E49" s="59" t="s">
        <v>36</v>
      </c>
      <c r="F49" s="59" t="s">
        <v>37</v>
      </c>
      <c r="G49" s="59" t="s">
        <v>36</v>
      </c>
      <c r="H49" s="59" t="s">
        <v>37</v>
      </c>
      <c r="I49" s="40">
        <v>38.0</v>
      </c>
      <c r="J49" s="59">
        <f t="shared" si="1"/>
        <v>58.46153846</v>
      </c>
      <c r="K49" s="59" t="str">
        <f t="shared" si="2"/>
        <v>N</v>
      </c>
      <c r="L49" s="65"/>
      <c r="M49" s="65"/>
      <c r="N49" s="66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3.5" customHeight="1">
      <c r="A50" s="78">
        <v>32.0</v>
      </c>
      <c r="B50" s="57"/>
      <c r="C50" s="58" t="s">
        <v>98</v>
      </c>
      <c r="D50" s="58" t="s">
        <v>99</v>
      </c>
      <c r="E50" s="59" t="s">
        <v>37</v>
      </c>
      <c r="F50" s="59" t="s">
        <v>37</v>
      </c>
      <c r="G50" s="59" t="s">
        <v>36</v>
      </c>
      <c r="H50" s="59" t="s">
        <v>36</v>
      </c>
      <c r="I50" s="40">
        <v>29.0</v>
      </c>
      <c r="J50" s="59">
        <f t="shared" si="1"/>
        <v>44.61538462</v>
      </c>
      <c r="K50" s="59" t="str">
        <f t="shared" si="2"/>
        <v>N</v>
      </c>
      <c r="L50" s="65"/>
      <c r="M50" s="65"/>
      <c r="N50" s="66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3.5" customHeight="1">
      <c r="A51" s="78">
        <v>33.0</v>
      </c>
      <c r="B51" s="57"/>
      <c r="C51" s="58" t="s">
        <v>100</v>
      </c>
      <c r="D51" s="58" t="s">
        <v>101</v>
      </c>
      <c r="E51" s="59" t="s">
        <v>36</v>
      </c>
      <c r="F51" s="59" t="s">
        <v>36</v>
      </c>
      <c r="G51" s="59" t="s">
        <v>37</v>
      </c>
      <c r="H51" s="59" t="s">
        <v>36</v>
      </c>
      <c r="I51" s="40">
        <v>27.0</v>
      </c>
      <c r="J51" s="59">
        <f t="shared" si="1"/>
        <v>41.53846154</v>
      </c>
      <c r="K51" s="59" t="str">
        <f t="shared" si="2"/>
        <v>N</v>
      </c>
      <c r="L51" s="65"/>
      <c r="M51" s="65"/>
      <c r="N51" s="66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3.5" customHeight="1">
      <c r="A52" s="78">
        <v>34.0</v>
      </c>
      <c r="B52" s="57"/>
      <c r="C52" s="58" t="s">
        <v>102</v>
      </c>
      <c r="D52" s="58" t="s">
        <v>103</v>
      </c>
      <c r="E52" s="59" t="s">
        <v>36</v>
      </c>
      <c r="F52" s="59" t="s">
        <v>37</v>
      </c>
      <c r="G52" s="59" t="s">
        <v>36</v>
      </c>
      <c r="H52" s="59" t="s">
        <v>37</v>
      </c>
      <c r="I52" s="40">
        <v>29.0</v>
      </c>
      <c r="J52" s="59">
        <f t="shared" si="1"/>
        <v>44.61538462</v>
      </c>
      <c r="K52" s="59" t="str">
        <f t="shared" si="2"/>
        <v>N</v>
      </c>
      <c r="L52" s="65"/>
      <c r="M52" s="65"/>
      <c r="N52" s="66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15.5" customHeight="1">
      <c r="A53" s="67" t="s">
        <v>104</v>
      </c>
      <c r="B53" s="3"/>
      <c r="C53" s="67">
        <f>COUNTA(A19:A52)</f>
        <v>34</v>
      </c>
      <c r="D53" s="170"/>
      <c r="E53" s="40">
        <f t="shared" ref="E53:H53" si="3">COUNTIF(E19:E52,"Y")</f>
        <v>27</v>
      </c>
      <c r="F53" s="40">
        <f t="shared" si="3"/>
        <v>16</v>
      </c>
      <c r="G53" s="40">
        <f t="shared" si="3"/>
        <v>24</v>
      </c>
      <c r="H53" s="40">
        <f t="shared" si="3"/>
        <v>16</v>
      </c>
      <c r="I53" s="40"/>
      <c r="J53" s="40"/>
      <c r="K53" s="40">
        <f>COUNTIF(K19:K52,"Y")</f>
        <v>9</v>
      </c>
      <c r="L53" s="65"/>
      <c r="M53" s="65"/>
      <c r="N53" s="66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87.75" customHeight="1">
      <c r="A54" s="171" t="s">
        <v>105</v>
      </c>
      <c r="B54" s="172"/>
      <c r="C54" s="67" t="str">
        <f>'[1]CC1-CO-Attainment-correct'!C34</f>
        <v>#REF!</v>
      </c>
      <c r="D54" s="173" t="s">
        <v>106</v>
      </c>
      <c r="E54" s="40" t="str">
        <f>(E53/C54)*100</f>
        <v>#REF!</v>
      </c>
      <c r="F54" s="40" t="str">
        <f>(F53/C54)*100</f>
        <v>#REF!</v>
      </c>
      <c r="G54" s="40" t="str">
        <f>(G53/C54)*100</f>
        <v>#REF!</v>
      </c>
      <c r="H54" s="40" t="str">
        <f>(H53/C54)*100</f>
        <v>#REF!</v>
      </c>
      <c r="I54" s="40"/>
      <c r="J54" s="40"/>
      <c r="K54" s="40" t="str">
        <f>(K53/C54)*100</f>
        <v>#REF!</v>
      </c>
      <c r="L54" s="65"/>
      <c r="M54" s="65"/>
      <c r="N54" s="66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39.75" customHeight="1">
      <c r="A55" s="78"/>
      <c r="B55" s="57"/>
      <c r="C55" s="57"/>
      <c r="D55" s="174"/>
      <c r="E55" s="176" t="str">
        <f t="shared" ref="E55:K55" si="4">IF(E54&lt;=0,"",IF((E54&gt;=60),"Attained","Not-Attained"))</f>
        <v>#REF!</v>
      </c>
      <c r="F55" s="176" t="str">
        <f t="shared" si="4"/>
        <v>#REF!</v>
      </c>
      <c r="G55" s="176" t="str">
        <f t="shared" si="4"/>
        <v>#REF!</v>
      </c>
      <c r="H55" s="176" t="str">
        <f t="shared" si="4"/>
        <v>#REF!</v>
      </c>
      <c r="I55" s="40" t="str">
        <f t="shared" si="4"/>
        <v/>
      </c>
      <c r="J55" s="40" t="str">
        <f t="shared" si="4"/>
        <v/>
      </c>
      <c r="K55" s="40" t="str">
        <f t="shared" si="4"/>
        <v>#REF!</v>
      </c>
      <c r="L55" s="65"/>
      <c r="M55" s="65"/>
      <c r="N55" s="66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0" customHeight="1">
      <c r="A56" s="78"/>
      <c r="B56" s="57"/>
      <c r="C56" s="57"/>
      <c r="D56" s="174"/>
      <c r="E56" s="40"/>
      <c r="F56" s="40"/>
      <c r="G56" s="40"/>
      <c r="H56" s="40"/>
      <c r="I56" s="40"/>
      <c r="J56" s="40"/>
      <c r="K56" s="40"/>
      <c r="L56" s="65"/>
      <c r="M56" s="65"/>
      <c r="N56" s="66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0" customHeight="1">
      <c r="A57" s="78"/>
      <c r="B57" s="57"/>
      <c r="C57" s="57"/>
      <c r="D57" s="174"/>
      <c r="E57" s="175">
        <v>0.0</v>
      </c>
      <c r="F57" s="175">
        <v>1.0</v>
      </c>
      <c r="G57" s="175">
        <v>1.0</v>
      </c>
      <c r="H57" s="175">
        <v>1.0</v>
      </c>
      <c r="I57" s="40"/>
      <c r="J57" s="40"/>
      <c r="K57" s="175">
        <v>3.0</v>
      </c>
      <c r="L57" s="76"/>
      <c r="M57" s="76"/>
      <c r="N57" s="77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0" customHeight="1">
      <c r="A58" s="78"/>
      <c r="B58" s="57"/>
      <c r="C58" s="57"/>
      <c r="D58" s="69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0" customHeight="1">
      <c r="A59" s="78"/>
      <c r="B59" s="57"/>
      <c r="C59" s="57"/>
      <c r="D59" s="69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0" customHeight="1">
      <c r="A60" s="78"/>
      <c r="B60" s="57"/>
      <c r="C60" s="57"/>
      <c r="D60" s="69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0" customHeight="1">
      <c r="A61" s="78"/>
      <c r="B61" s="57"/>
      <c r="C61" s="57"/>
      <c r="D61" s="69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0" customHeight="1">
      <c r="A62" s="78"/>
      <c r="B62" s="57"/>
      <c r="C62" s="57"/>
      <c r="D62" s="79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0" customHeight="1">
      <c r="A63" s="78"/>
      <c r="B63" s="57"/>
      <c r="C63" s="57"/>
      <c r="D63" s="69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0" customHeight="1">
      <c r="A64" s="78"/>
      <c r="B64" s="57"/>
      <c r="C64" s="57"/>
      <c r="D64" s="69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0" customHeight="1">
      <c r="A65" s="78"/>
      <c r="B65" s="57"/>
      <c r="C65" s="57"/>
      <c r="D65" s="69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3.5" customHeight="1">
      <c r="A66" s="78"/>
      <c r="B66" s="80"/>
      <c r="C66" s="80"/>
      <c r="D66" s="80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3.5" customHeight="1">
      <c r="A67" s="78"/>
      <c r="B67" s="80"/>
      <c r="C67" s="80"/>
      <c r="D67" s="80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3.5" customHeight="1">
      <c r="A68" s="78"/>
      <c r="B68" s="80"/>
      <c r="C68" s="80"/>
      <c r="D68" s="80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3.5" customHeight="1">
      <c r="A69" s="78"/>
      <c r="B69" s="80"/>
      <c r="C69" s="80"/>
      <c r="D69" s="80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3.5" customHeight="1">
      <c r="A70" s="78"/>
      <c r="B70" s="80"/>
      <c r="C70" s="80"/>
      <c r="D70" s="80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3.5" customHeight="1">
      <c r="A71" s="78"/>
      <c r="B71" s="80"/>
      <c r="C71" s="80"/>
      <c r="D71" s="80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3.5" customHeight="1">
      <c r="A72" s="78"/>
      <c r="B72" s="80"/>
      <c r="C72" s="80"/>
      <c r="D72" s="80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3.5" customHeight="1">
      <c r="A73" s="78"/>
      <c r="B73" s="80"/>
      <c r="C73" s="80"/>
      <c r="D73" s="80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3.5" customHeight="1">
      <c r="A74" s="78"/>
      <c r="B74" s="80"/>
      <c r="C74" s="80"/>
      <c r="D74" s="80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3.5" customHeight="1">
      <c r="A75" s="78"/>
      <c r="B75" s="80"/>
      <c r="C75" s="80"/>
      <c r="D75" s="80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3.5" customHeight="1">
      <c r="A76" s="78"/>
      <c r="B76" s="80"/>
      <c r="C76" s="80"/>
      <c r="D76" s="80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3.5" customHeight="1">
      <c r="A77" s="78"/>
      <c r="B77" s="80"/>
      <c r="C77" s="80"/>
      <c r="D77" s="80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3.5" customHeight="1">
      <c r="A78" s="78"/>
      <c r="B78" s="80"/>
      <c r="C78" s="80"/>
      <c r="D78" s="80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3.5" customHeight="1">
      <c r="A79" s="78"/>
      <c r="B79" s="80"/>
      <c r="C79" s="80"/>
      <c r="D79" s="80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3.5" customHeight="1">
      <c r="A80" s="78"/>
      <c r="B80" s="80"/>
      <c r="C80" s="80"/>
      <c r="D80" s="80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3.5" customHeight="1">
      <c r="A81" s="78"/>
      <c r="B81" s="80"/>
      <c r="C81" s="80"/>
      <c r="D81" s="80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3.5" customHeight="1">
      <c r="A82" s="78"/>
      <c r="B82" s="80"/>
      <c r="C82" s="80"/>
      <c r="D82" s="80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3.5" customHeight="1">
      <c r="A83" s="78"/>
      <c r="B83" s="80"/>
      <c r="C83" s="80"/>
      <c r="D83" s="80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3.5" customHeight="1">
      <c r="A84" s="78"/>
      <c r="B84" s="80"/>
      <c r="C84" s="80"/>
      <c r="D84" s="80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3.5" customHeight="1">
      <c r="A85" s="78"/>
      <c r="B85" s="80"/>
      <c r="C85" s="80"/>
      <c r="D85" s="80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3.5" customHeight="1">
      <c r="A86" s="78"/>
      <c r="B86" s="80"/>
      <c r="C86" s="80"/>
      <c r="D86" s="80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3.5" customHeight="1">
      <c r="A87" s="78"/>
      <c r="B87" s="80"/>
      <c r="C87" s="80"/>
      <c r="D87" s="80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3.5" customHeight="1">
      <c r="A88" s="78"/>
      <c r="B88" s="80"/>
      <c r="C88" s="80"/>
      <c r="D88" s="80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3.5" customHeight="1">
      <c r="A89" s="78"/>
      <c r="B89" s="80"/>
      <c r="C89" s="80"/>
      <c r="D89" s="80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3.5" customHeight="1">
      <c r="A90" s="78"/>
      <c r="B90" s="80"/>
      <c r="C90" s="80"/>
      <c r="D90" s="80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3.5" customHeight="1">
      <c r="A91" s="78"/>
      <c r="B91" s="80"/>
      <c r="C91" s="80"/>
      <c r="D91" s="80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3.5" customHeight="1">
      <c r="A92" s="78"/>
      <c r="B92" s="80"/>
      <c r="C92" s="80"/>
      <c r="D92" s="80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3.5" customHeight="1">
      <c r="A93" s="78"/>
      <c r="B93" s="80"/>
      <c r="C93" s="80"/>
      <c r="D93" s="80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3.5" customHeight="1">
      <c r="A94" s="78"/>
      <c r="B94" s="80"/>
      <c r="C94" s="80"/>
      <c r="D94" s="80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3.5" customHeight="1">
      <c r="A95" s="78"/>
      <c r="B95" s="80"/>
      <c r="C95" s="80"/>
      <c r="D95" s="80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3.5" customHeight="1">
      <c r="A96" s="78"/>
      <c r="B96" s="80"/>
      <c r="C96" s="80"/>
      <c r="D96" s="80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3.5" customHeight="1">
      <c r="A97" s="78"/>
      <c r="B97" s="80"/>
      <c r="C97" s="80"/>
      <c r="D97" s="80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3.5" customHeight="1">
      <c r="A98" s="78"/>
      <c r="B98" s="80"/>
      <c r="C98" s="80"/>
      <c r="D98" s="80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3.5" customHeight="1">
      <c r="A99" s="78"/>
      <c r="B99" s="80"/>
      <c r="C99" s="80"/>
      <c r="D99" s="80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3.5" customHeight="1">
      <c r="A100" s="78"/>
      <c r="B100" s="80"/>
      <c r="C100" s="80"/>
      <c r="D100" s="80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3.5" customHeight="1">
      <c r="A101" s="78"/>
      <c r="B101" s="80"/>
      <c r="C101" s="80"/>
      <c r="D101" s="80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3.5" customHeight="1">
      <c r="A102" s="78"/>
      <c r="B102" s="80"/>
      <c r="C102" s="80"/>
      <c r="D102" s="80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3.5" customHeight="1">
      <c r="A103" s="78"/>
      <c r="B103" s="80"/>
      <c r="C103" s="80"/>
      <c r="D103" s="80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3.5" customHeight="1">
      <c r="A104" s="78"/>
      <c r="B104" s="80"/>
      <c r="C104" s="80"/>
      <c r="D104" s="80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3.5" customHeight="1">
      <c r="A105" s="78"/>
      <c r="B105" s="80"/>
      <c r="C105" s="80"/>
      <c r="D105" s="80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3.5" customHeight="1">
      <c r="A106" s="78"/>
      <c r="B106" s="80"/>
      <c r="C106" s="80"/>
      <c r="D106" s="80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3.5" customHeight="1">
      <c r="A107" s="78"/>
      <c r="B107" s="80"/>
      <c r="C107" s="80"/>
      <c r="D107" s="80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3.5" customHeight="1">
      <c r="A108" s="78"/>
      <c r="B108" s="80"/>
      <c r="C108" s="80"/>
      <c r="D108" s="80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3.5" customHeight="1">
      <c r="A109" s="78"/>
      <c r="B109" s="80"/>
      <c r="C109" s="80"/>
      <c r="D109" s="80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3.5" customHeight="1">
      <c r="A110" s="78"/>
      <c r="B110" s="80"/>
      <c r="C110" s="80"/>
      <c r="D110" s="80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3.5" customHeight="1">
      <c r="A111" s="78"/>
      <c r="B111" s="80"/>
      <c r="C111" s="80"/>
      <c r="D111" s="80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0" customHeight="1">
      <c r="A112" s="78"/>
      <c r="B112" s="80"/>
      <c r="C112" s="80"/>
      <c r="D112" s="80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0" customHeight="1">
      <c r="A113" s="78"/>
      <c r="B113" s="80"/>
      <c r="C113" s="80"/>
      <c r="D113" s="80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0" customHeight="1">
      <c r="A114" s="78"/>
      <c r="B114" s="80"/>
      <c r="C114" s="80"/>
      <c r="D114" s="80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0" customHeight="1">
      <c r="A115" s="78"/>
      <c r="B115" s="80"/>
      <c r="C115" s="80"/>
      <c r="D115" s="80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0" customHeight="1">
      <c r="A116" s="78"/>
      <c r="B116" s="80"/>
      <c r="C116" s="80"/>
      <c r="D116" s="80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0" customHeight="1">
      <c r="A117" s="78"/>
      <c r="B117" s="80"/>
      <c r="C117" s="80"/>
      <c r="D117" s="80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0" customHeight="1">
      <c r="A118" s="78"/>
      <c r="B118" s="80"/>
      <c r="C118" s="80"/>
      <c r="D118" s="80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0" customHeight="1">
      <c r="A119" s="78"/>
      <c r="B119" s="80"/>
      <c r="C119" s="80"/>
      <c r="D119" s="80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0" customHeight="1">
      <c r="A120" s="78"/>
      <c r="B120" s="80"/>
      <c r="C120" s="80"/>
      <c r="D120" s="80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0" customHeight="1">
      <c r="A121" s="78"/>
      <c r="B121" s="80"/>
      <c r="C121" s="80"/>
      <c r="D121" s="80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0" customHeight="1">
      <c r="A122" s="78"/>
      <c r="B122" s="80"/>
      <c r="C122" s="80"/>
      <c r="D122" s="80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0" customHeight="1">
      <c r="A123" s="78"/>
      <c r="B123" s="80"/>
      <c r="C123" s="80"/>
      <c r="D123" s="80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0" customHeight="1">
      <c r="A124" s="78"/>
      <c r="B124" s="80"/>
      <c r="C124" s="80"/>
      <c r="D124" s="80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0" customHeight="1">
      <c r="A125" s="78"/>
      <c r="B125" s="80"/>
      <c r="C125" s="80"/>
      <c r="D125" s="80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0" customHeight="1">
      <c r="A126" s="78"/>
      <c r="B126" s="80"/>
      <c r="C126" s="80"/>
      <c r="D126" s="80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0" customHeight="1">
      <c r="A127" s="78"/>
      <c r="B127" s="80"/>
      <c r="C127" s="80"/>
      <c r="D127" s="80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0" customHeight="1">
      <c r="A128" s="78"/>
      <c r="B128" s="80"/>
      <c r="C128" s="80"/>
      <c r="D128" s="80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0" customHeight="1">
      <c r="A129" s="78"/>
      <c r="B129" s="80"/>
      <c r="C129" s="80"/>
      <c r="D129" s="80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3.5" customHeight="1">
      <c r="A130" s="78"/>
      <c r="B130" s="80"/>
      <c r="C130" s="80"/>
      <c r="D130" s="80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3.5" customHeight="1">
      <c r="A131" s="81"/>
      <c r="B131" s="82"/>
      <c r="C131" s="82"/>
      <c r="D131" s="83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3.5" customHeight="1">
      <c r="A132" s="81"/>
      <c r="B132" s="82"/>
      <c r="C132" s="82"/>
      <c r="D132" s="83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3.5" customHeight="1">
      <c r="A133" s="81"/>
      <c r="B133" s="82"/>
      <c r="C133" s="82"/>
      <c r="D133" s="83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3.5" customHeight="1">
      <c r="A134" s="81"/>
      <c r="B134" s="82"/>
      <c r="C134" s="82"/>
      <c r="D134" s="83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3.5" customHeight="1">
      <c r="A135" s="81"/>
      <c r="B135" s="82"/>
      <c r="C135" s="82"/>
      <c r="D135" s="83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3.5" customHeight="1">
      <c r="A136" s="81"/>
      <c r="B136" s="82"/>
      <c r="C136" s="82"/>
      <c r="D136" s="84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3.5" customHeight="1">
      <c r="A137" s="81"/>
      <c r="B137" s="82"/>
      <c r="C137" s="82"/>
      <c r="D137" s="83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3.5" customHeight="1">
      <c r="A138" s="81"/>
      <c r="B138" s="82"/>
      <c r="C138" s="82"/>
      <c r="D138" s="83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3.5" customHeight="1">
      <c r="A139" s="81"/>
      <c r="B139" s="82"/>
      <c r="C139" s="82"/>
      <c r="D139" s="84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3.5" customHeight="1">
      <c r="A140" s="81"/>
      <c r="B140" s="82"/>
      <c r="C140" s="82"/>
      <c r="D140" s="83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3.5" customHeight="1">
      <c r="A141" s="81"/>
      <c r="B141" s="82"/>
      <c r="C141" s="82"/>
      <c r="D141" s="84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3.5" customHeight="1">
      <c r="A142" s="81"/>
      <c r="B142" s="82"/>
      <c r="C142" s="82"/>
      <c r="D142" s="84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3.5" customHeight="1">
      <c r="A143" s="81"/>
      <c r="B143" s="85"/>
      <c r="C143" s="85"/>
      <c r="D143" s="86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3.5" customHeight="1">
      <c r="A144" s="81"/>
      <c r="B144" s="82"/>
      <c r="C144" s="82"/>
      <c r="D144" s="83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3.5" customHeight="1">
      <c r="A145" s="81"/>
      <c r="B145" s="82"/>
      <c r="C145" s="82"/>
      <c r="D145" s="83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3.5" customHeight="1">
      <c r="A146" s="81"/>
      <c r="B146" s="82"/>
      <c r="C146" s="82"/>
      <c r="D146" s="83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3.5" customHeight="1">
      <c r="A147" s="81"/>
      <c r="B147" s="82"/>
      <c r="C147" s="82"/>
      <c r="D147" s="83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3.5" customHeight="1">
      <c r="A148" s="81"/>
      <c r="B148" s="82"/>
      <c r="C148" s="82"/>
      <c r="D148" s="83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3.5" customHeight="1">
      <c r="A149" s="81"/>
      <c r="B149" s="82"/>
      <c r="C149" s="82"/>
      <c r="D149" s="83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3.5" customHeight="1">
      <c r="A150" s="81"/>
      <c r="B150" s="82"/>
      <c r="C150" s="82"/>
      <c r="D150" s="84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3.5" customHeight="1">
      <c r="A151" s="81"/>
      <c r="B151" s="82"/>
      <c r="C151" s="82"/>
      <c r="D151" s="83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3.5" customHeight="1">
      <c r="A152" s="81"/>
      <c r="B152" s="82"/>
      <c r="C152" s="82"/>
      <c r="D152" s="83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3.5" customHeight="1">
      <c r="A153" s="81"/>
      <c r="B153" s="82"/>
      <c r="C153" s="82"/>
      <c r="D153" s="83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3.5" customHeight="1">
      <c r="A154" s="81"/>
      <c r="B154" s="82"/>
      <c r="C154" s="82"/>
      <c r="D154" s="84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3.5" customHeight="1">
      <c r="A155" s="87"/>
      <c r="B155" s="88"/>
      <c r="C155" s="89"/>
      <c r="D155" s="90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3.5" customHeight="1">
      <c r="A156" s="87"/>
      <c r="B156" s="88"/>
      <c r="C156" s="89"/>
      <c r="D156" s="90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3.5" customHeight="1">
      <c r="A157" s="87"/>
      <c r="B157" s="88"/>
      <c r="C157" s="89"/>
      <c r="D157" s="90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3.5" customHeight="1">
      <c r="A158" s="87"/>
      <c r="B158" s="88"/>
      <c r="C158" s="89"/>
      <c r="D158" s="90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3.5" customHeight="1">
      <c r="A159" s="87"/>
      <c r="B159" s="88"/>
      <c r="C159" s="89"/>
      <c r="D159" s="90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3.5" customHeight="1">
      <c r="A160" s="87"/>
      <c r="B160" s="88"/>
      <c r="C160" s="89"/>
      <c r="D160" s="90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3.5" customHeight="1">
      <c r="A161" s="87"/>
      <c r="B161" s="88"/>
      <c r="C161" s="89"/>
      <c r="D161" s="90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3.5" customHeight="1">
      <c r="A162" s="87"/>
      <c r="B162" s="88"/>
      <c r="C162" s="89"/>
      <c r="D162" s="90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3.5" customHeight="1">
      <c r="A163" s="87"/>
      <c r="B163" s="88"/>
      <c r="C163" s="89"/>
      <c r="D163" s="90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3.5" customHeight="1">
      <c r="A164" s="87"/>
      <c r="B164" s="88"/>
      <c r="C164" s="89"/>
      <c r="D164" s="90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3.5" customHeight="1">
      <c r="A165" s="87"/>
      <c r="B165" s="88"/>
      <c r="C165" s="91"/>
      <c r="D165" s="92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3.5" customHeight="1">
      <c r="A166" s="87"/>
      <c r="B166" s="88"/>
      <c r="C166" s="91"/>
      <c r="D166" s="92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3.5" customHeight="1">
      <c r="A167" s="87"/>
      <c r="B167" s="88"/>
      <c r="C167" s="91"/>
      <c r="D167" s="92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3.5" customHeight="1">
      <c r="A168" s="87"/>
      <c r="B168" s="88"/>
      <c r="C168" s="91"/>
      <c r="D168" s="92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3.5" customHeight="1">
      <c r="A169" s="87">
        <v>146.0</v>
      </c>
      <c r="B169" s="88"/>
      <c r="C169" s="91"/>
      <c r="D169" s="92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3.5" customHeight="1">
      <c r="A170" s="87">
        <v>147.0</v>
      </c>
      <c r="B170" s="88"/>
      <c r="C170" s="91"/>
      <c r="D170" s="92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3.5" customHeight="1">
      <c r="A171" s="87">
        <v>148.0</v>
      </c>
      <c r="B171" s="88"/>
      <c r="C171" s="91"/>
      <c r="D171" s="92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3.5" customHeight="1">
      <c r="A172" s="87">
        <v>149.0</v>
      </c>
      <c r="B172" s="88"/>
      <c r="C172" s="91"/>
      <c r="D172" s="92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3.5" customHeight="1">
      <c r="A173" s="87">
        <v>150.0</v>
      </c>
      <c r="B173" s="88"/>
      <c r="C173" s="91"/>
      <c r="D173" s="92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3.5" customHeight="1">
      <c r="A174" s="87">
        <v>151.0</v>
      </c>
      <c r="B174" s="93"/>
      <c r="C174" s="91"/>
      <c r="D174" s="92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3.5" customHeight="1">
      <c r="A175" s="87">
        <v>152.0</v>
      </c>
      <c r="B175" s="88"/>
      <c r="C175" s="91"/>
      <c r="D175" s="92"/>
      <c r="E175" s="33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6.5" customHeight="1">
      <c r="A176" s="87">
        <v>153.0</v>
      </c>
      <c r="B176" s="88"/>
      <c r="C176" s="91"/>
      <c r="D176" s="92"/>
      <c r="E176" s="33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80.25" customHeight="1">
      <c r="A177" s="94"/>
      <c r="B177" s="95" t="s">
        <v>104</v>
      </c>
      <c r="C177" s="75"/>
      <c r="D177" s="67">
        <f>COUNTA(D19:D176)</f>
        <v>35</v>
      </c>
      <c r="E177" s="96" t="s">
        <v>107</v>
      </c>
      <c r="F177" s="97" t="str">
        <f>COUNTIF(#REF!,"3")</f>
        <v>#REF!</v>
      </c>
      <c r="G177" s="97" t="s">
        <v>108</v>
      </c>
      <c r="H177" s="96" t="str">
        <f>COUNTIF(#REF!,"2")</f>
        <v>#REF!</v>
      </c>
      <c r="I177" s="97" t="s">
        <v>109</v>
      </c>
      <c r="J177" s="96" t="str">
        <f>COUNTIF(#REF!,"1")</f>
        <v>#REF!</v>
      </c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</row>
    <row r="178" ht="75.75" customHeight="1">
      <c r="A178" s="98"/>
      <c r="B178" s="67" t="s">
        <v>105</v>
      </c>
      <c r="C178" s="3"/>
      <c r="D178" s="67" t="str">
        <f>COUNTIF(#REF!,"&gt;0")</f>
        <v>#REF!</v>
      </c>
      <c r="E178" s="99" t="s">
        <v>106</v>
      </c>
      <c r="F178" s="100" t="str">
        <f>F177/D178*100</f>
        <v>#REF!</v>
      </c>
      <c r="G178" s="101" t="s">
        <v>110</v>
      </c>
      <c r="H178" s="100" t="str">
        <f>H177/D178*100</f>
        <v>#REF!</v>
      </c>
      <c r="I178" s="101" t="s">
        <v>111</v>
      </c>
      <c r="J178" s="100" t="str">
        <f>J177/D178*100</f>
        <v>#REF!</v>
      </c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21.0" customHeight="1">
      <c r="A179" s="1"/>
      <c r="B179" s="1"/>
      <c r="C179" s="33"/>
      <c r="D179" s="102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3.5" customHeight="1">
      <c r="A180" s="1"/>
      <c r="B180" s="1"/>
      <c r="C180" s="33"/>
      <c r="D180" s="102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3.5" customHeight="1">
      <c r="A181" s="1"/>
      <c r="B181" s="1"/>
      <c r="C181" s="33"/>
      <c r="D181" s="102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3.5" customHeight="1">
      <c r="A182" s="1"/>
      <c r="B182" s="1"/>
      <c r="C182" s="33"/>
      <c r="D182" s="102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3.5" customHeight="1">
      <c r="A183" s="1"/>
      <c r="B183" s="1"/>
      <c r="C183" s="33"/>
      <c r="D183" s="102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3.5" customHeight="1">
      <c r="A184" s="1"/>
      <c r="B184" s="1"/>
      <c r="C184" s="33"/>
      <c r="D184" s="102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3.5" customHeight="1">
      <c r="A185" s="1"/>
      <c r="B185" s="1"/>
      <c r="C185" s="33"/>
      <c r="D185" s="102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3.5" customHeight="1">
      <c r="A186" s="1"/>
      <c r="B186" s="1"/>
      <c r="C186" s="33"/>
      <c r="D186" s="102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3.5" customHeight="1">
      <c r="A187" s="1"/>
      <c r="B187" s="1"/>
      <c r="C187" s="33"/>
      <c r="D187" s="102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3.5" customHeight="1">
      <c r="A188" s="1"/>
      <c r="B188" s="1"/>
      <c r="C188" s="33"/>
      <c r="D188" s="102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3.5" customHeight="1">
      <c r="A189" s="1"/>
      <c r="B189" s="1"/>
      <c r="C189" s="33"/>
      <c r="D189" s="102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3.5" customHeight="1">
      <c r="A190" s="1"/>
      <c r="B190" s="1"/>
      <c r="C190" s="33"/>
      <c r="D190" s="102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3.5" customHeight="1">
      <c r="A191" s="1"/>
      <c r="B191" s="1"/>
      <c r="C191" s="33"/>
      <c r="D191" s="102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3.5" customHeight="1">
      <c r="A192" s="1"/>
      <c r="B192" s="1"/>
      <c r="C192" s="33"/>
      <c r="D192" s="102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3.5" customHeight="1">
      <c r="A193" s="1"/>
      <c r="B193" s="1"/>
      <c r="C193" s="33"/>
      <c r="D193" s="102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3.5" customHeight="1">
      <c r="A194" s="1"/>
      <c r="B194" s="1"/>
      <c r="C194" s="33"/>
      <c r="D194" s="102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3.5" customHeight="1">
      <c r="A195" s="1"/>
      <c r="B195" s="1"/>
      <c r="C195" s="33"/>
      <c r="D195" s="102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3.5" customHeight="1">
      <c r="A196" s="1"/>
      <c r="B196" s="1"/>
      <c r="C196" s="33"/>
      <c r="D196" s="102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3.5" customHeight="1">
      <c r="A197" s="1"/>
      <c r="B197" s="1"/>
      <c r="C197" s="33"/>
      <c r="D197" s="102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3.5" customHeight="1">
      <c r="A198" s="1"/>
      <c r="B198" s="1"/>
      <c r="C198" s="33"/>
      <c r="D198" s="102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3.5" customHeight="1">
      <c r="A199" s="1"/>
      <c r="B199" s="1"/>
      <c r="C199" s="33"/>
      <c r="D199" s="102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3.5" customHeight="1">
      <c r="A200" s="1"/>
      <c r="B200" s="1"/>
      <c r="C200" s="33"/>
      <c r="D200" s="102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3.5" customHeight="1">
      <c r="A201" s="1"/>
      <c r="B201" s="1"/>
      <c r="C201" s="33"/>
      <c r="D201" s="102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3.5" customHeight="1">
      <c r="A202" s="1"/>
      <c r="B202" s="1"/>
      <c r="C202" s="33"/>
      <c r="D202" s="102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3.5" customHeight="1">
      <c r="A203" s="1"/>
      <c r="B203" s="1"/>
      <c r="C203" s="33"/>
      <c r="D203" s="102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3.5" customHeight="1">
      <c r="A204" s="1"/>
      <c r="B204" s="1"/>
      <c r="C204" s="33"/>
      <c r="D204" s="102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3.5" customHeight="1">
      <c r="A205" s="1"/>
      <c r="B205" s="1"/>
      <c r="C205" s="33"/>
      <c r="D205" s="102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3.5" customHeight="1">
      <c r="A206" s="1"/>
      <c r="B206" s="1"/>
      <c r="C206" s="33"/>
      <c r="D206" s="102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3.5" customHeight="1">
      <c r="A207" s="1"/>
      <c r="B207" s="1"/>
      <c r="C207" s="33"/>
      <c r="D207" s="102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3.5" customHeight="1">
      <c r="A208" s="1"/>
      <c r="B208" s="1"/>
      <c r="C208" s="33"/>
      <c r="D208" s="102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3.5" customHeight="1">
      <c r="A209" s="1"/>
      <c r="B209" s="1"/>
      <c r="C209" s="33"/>
      <c r="D209" s="102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3.5" customHeight="1">
      <c r="A210" s="1"/>
      <c r="B210" s="1"/>
      <c r="C210" s="33"/>
      <c r="D210" s="102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3.5" customHeight="1">
      <c r="A211" s="1"/>
      <c r="B211" s="1"/>
      <c r="C211" s="33"/>
      <c r="D211" s="102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3.5" customHeight="1">
      <c r="A212" s="1"/>
      <c r="B212" s="1"/>
      <c r="C212" s="33"/>
      <c r="D212" s="102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3.5" customHeight="1">
      <c r="A213" s="1"/>
      <c r="B213" s="1"/>
      <c r="C213" s="33"/>
      <c r="D213" s="102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3.5" customHeight="1">
      <c r="A214" s="1"/>
      <c r="B214" s="1"/>
      <c r="C214" s="33"/>
      <c r="D214" s="102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3.5" customHeight="1">
      <c r="A215" s="1"/>
      <c r="B215" s="1"/>
      <c r="C215" s="33"/>
      <c r="D215" s="102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3.5" customHeight="1">
      <c r="A216" s="1"/>
      <c r="B216" s="1"/>
      <c r="C216" s="33"/>
      <c r="D216" s="102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3.5" customHeight="1">
      <c r="A217" s="1"/>
      <c r="B217" s="1"/>
      <c r="C217" s="33"/>
      <c r="D217" s="102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3.5" customHeight="1">
      <c r="A218" s="1"/>
      <c r="B218" s="1"/>
      <c r="C218" s="33"/>
      <c r="D218" s="102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3.5" customHeight="1">
      <c r="A219" s="1"/>
      <c r="B219" s="1"/>
      <c r="C219" s="33"/>
      <c r="D219" s="102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3.5" customHeight="1">
      <c r="A220" s="1"/>
      <c r="B220" s="1"/>
      <c r="C220" s="33"/>
      <c r="D220" s="102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3.5" customHeight="1">
      <c r="A221" s="1"/>
      <c r="B221" s="1"/>
      <c r="C221" s="33"/>
      <c r="D221" s="102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3.5" customHeight="1">
      <c r="A222" s="1"/>
      <c r="B222" s="1"/>
      <c r="C222" s="33"/>
      <c r="D222" s="102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3.5" customHeight="1">
      <c r="A223" s="1"/>
      <c r="B223" s="1"/>
      <c r="C223" s="33"/>
      <c r="D223" s="102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3.5" customHeight="1">
      <c r="A224" s="1"/>
      <c r="B224" s="1"/>
      <c r="C224" s="33"/>
      <c r="D224" s="102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3.5" customHeight="1">
      <c r="A225" s="1"/>
      <c r="B225" s="1"/>
      <c r="C225" s="33"/>
      <c r="D225" s="102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3.5" customHeight="1">
      <c r="A226" s="1"/>
      <c r="B226" s="1"/>
      <c r="C226" s="33"/>
      <c r="D226" s="102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3.5" customHeight="1">
      <c r="A227" s="1"/>
      <c r="B227" s="1"/>
      <c r="C227" s="33"/>
      <c r="D227" s="102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3.5" customHeight="1">
      <c r="A228" s="1"/>
      <c r="B228" s="1"/>
      <c r="C228" s="33"/>
      <c r="D228" s="102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3.5" customHeight="1">
      <c r="A229" s="1"/>
      <c r="B229" s="1"/>
      <c r="C229" s="33"/>
      <c r="D229" s="102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3.5" customHeight="1">
      <c r="A230" s="1"/>
      <c r="B230" s="1"/>
      <c r="C230" s="33"/>
      <c r="D230" s="102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3.5" customHeight="1">
      <c r="A231" s="1"/>
      <c r="B231" s="1"/>
      <c r="C231" s="33"/>
      <c r="D231" s="102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3.5" customHeight="1">
      <c r="A232" s="1"/>
      <c r="B232" s="1"/>
      <c r="C232" s="33"/>
      <c r="D232" s="102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3.5" customHeight="1">
      <c r="A233" s="1"/>
      <c r="B233" s="1"/>
      <c r="C233" s="33"/>
      <c r="D233" s="102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3.5" customHeight="1">
      <c r="A234" s="1"/>
      <c r="B234" s="1"/>
      <c r="C234" s="33"/>
      <c r="D234" s="102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3.5" customHeight="1">
      <c r="A235" s="1"/>
      <c r="B235" s="1"/>
      <c r="C235" s="33"/>
      <c r="D235" s="102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3.5" customHeight="1">
      <c r="A236" s="1"/>
      <c r="B236" s="1"/>
      <c r="C236" s="33"/>
      <c r="D236" s="102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3.5" customHeight="1">
      <c r="A237" s="1"/>
      <c r="B237" s="1"/>
      <c r="C237" s="33"/>
      <c r="D237" s="102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3.5" customHeight="1">
      <c r="A238" s="1"/>
      <c r="B238" s="1"/>
      <c r="C238" s="33"/>
      <c r="D238" s="102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3.5" customHeight="1">
      <c r="A239" s="1"/>
      <c r="B239" s="1"/>
      <c r="C239" s="33"/>
      <c r="D239" s="102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3.5" customHeight="1">
      <c r="A240" s="1"/>
      <c r="B240" s="1"/>
      <c r="C240" s="33"/>
      <c r="D240" s="102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3.5" customHeight="1">
      <c r="A241" s="1"/>
      <c r="B241" s="1"/>
      <c r="C241" s="33"/>
      <c r="D241" s="102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3.5" customHeight="1">
      <c r="A242" s="1"/>
      <c r="B242" s="1"/>
      <c r="C242" s="33"/>
      <c r="D242" s="102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3.5" customHeight="1">
      <c r="A243" s="1"/>
      <c r="B243" s="1"/>
      <c r="C243" s="33"/>
      <c r="D243" s="102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3.5" customHeight="1">
      <c r="A244" s="1"/>
      <c r="B244" s="1"/>
      <c r="C244" s="33"/>
      <c r="D244" s="102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3.5" customHeight="1">
      <c r="A245" s="1"/>
      <c r="B245" s="1"/>
      <c r="C245" s="33"/>
      <c r="D245" s="102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3.5" customHeight="1">
      <c r="A246" s="1"/>
      <c r="B246" s="1"/>
      <c r="C246" s="33"/>
      <c r="D246" s="102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3.5" customHeight="1">
      <c r="A247" s="1"/>
      <c r="B247" s="1"/>
      <c r="C247" s="33"/>
      <c r="D247" s="102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3.5" customHeight="1">
      <c r="A248" s="1"/>
      <c r="B248" s="1"/>
      <c r="C248" s="33"/>
      <c r="D248" s="102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3.5" customHeight="1">
      <c r="A249" s="1"/>
      <c r="B249" s="1"/>
      <c r="C249" s="33"/>
      <c r="D249" s="102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3.5" customHeight="1">
      <c r="A250" s="1"/>
      <c r="B250" s="1"/>
      <c r="C250" s="33"/>
      <c r="D250" s="102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3.5" customHeight="1">
      <c r="A251" s="1"/>
      <c r="B251" s="1"/>
      <c r="C251" s="33"/>
      <c r="D251" s="102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3.5" customHeight="1">
      <c r="A252" s="1"/>
      <c r="B252" s="1"/>
      <c r="C252" s="33"/>
      <c r="D252" s="102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3.5" customHeight="1">
      <c r="A253" s="1"/>
      <c r="B253" s="1"/>
      <c r="C253" s="33"/>
      <c r="D253" s="102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3.5" customHeight="1">
      <c r="A254" s="1"/>
      <c r="B254" s="1"/>
      <c r="C254" s="33"/>
      <c r="D254" s="102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3.5" customHeight="1">
      <c r="A255" s="1"/>
      <c r="B255" s="1"/>
      <c r="C255" s="33"/>
      <c r="D255" s="102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3.5" customHeight="1">
      <c r="A256" s="1"/>
      <c r="B256" s="1"/>
      <c r="C256" s="33"/>
      <c r="D256" s="102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3.5" customHeight="1">
      <c r="A257" s="1"/>
      <c r="B257" s="1"/>
      <c r="C257" s="33"/>
      <c r="D257" s="102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3.5" customHeight="1">
      <c r="A258" s="1"/>
      <c r="B258" s="1"/>
      <c r="C258" s="33"/>
      <c r="D258" s="102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3.5" customHeight="1">
      <c r="A259" s="1"/>
      <c r="B259" s="1"/>
      <c r="C259" s="33"/>
      <c r="D259" s="102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3.5" customHeight="1">
      <c r="A260" s="1"/>
      <c r="B260" s="1"/>
      <c r="C260" s="33"/>
      <c r="D260" s="102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3.5" customHeight="1">
      <c r="A261" s="1"/>
      <c r="B261" s="1"/>
      <c r="C261" s="33"/>
      <c r="D261" s="102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3.5" customHeight="1">
      <c r="A262" s="1"/>
      <c r="B262" s="1"/>
      <c r="C262" s="33"/>
      <c r="D262" s="102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3.5" customHeight="1">
      <c r="A263" s="1"/>
      <c r="B263" s="1"/>
      <c r="C263" s="33"/>
      <c r="D263" s="102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3.5" customHeight="1">
      <c r="A264" s="1"/>
      <c r="B264" s="1"/>
      <c r="C264" s="33"/>
      <c r="D264" s="102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3.5" customHeight="1">
      <c r="A265" s="1"/>
      <c r="B265" s="1"/>
      <c r="C265" s="33"/>
      <c r="D265" s="102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3.5" customHeight="1">
      <c r="A266" s="1"/>
      <c r="B266" s="1"/>
      <c r="C266" s="33"/>
      <c r="D266" s="102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3.5" customHeight="1">
      <c r="A267" s="1"/>
      <c r="B267" s="1"/>
      <c r="C267" s="33"/>
      <c r="D267" s="102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3.5" customHeight="1">
      <c r="A268" s="1"/>
      <c r="B268" s="1"/>
      <c r="C268" s="33"/>
      <c r="D268" s="102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3.5" customHeight="1">
      <c r="A269" s="1"/>
      <c r="B269" s="1"/>
      <c r="C269" s="33"/>
      <c r="D269" s="102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3.5" customHeight="1">
      <c r="A270" s="1"/>
      <c r="B270" s="1"/>
      <c r="C270" s="33"/>
      <c r="D270" s="102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3.5" customHeight="1">
      <c r="A271" s="1"/>
      <c r="B271" s="1"/>
      <c r="C271" s="33"/>
      <c r="D271" s="102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3.5" customHeight="1">
      <c r="A272" s="1"/>
      <c r="B272" s="1"/>
      <c r="C272" s="33"/>
      <c r="D272" s="102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3.5" customHeight="1">
      <c r="A273" s="1"/>
      <c r="B273" s="1"/>
      <c r="C273" s="33"/>
      <c r="D273" s="102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3.5" customHeight="1">
      <c r="A274" s="1"/>
      <c r="B274" s="1"/>
      <c r="C274" s="33"/>
      <c r="D274" s="102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3.5" customHeight="1">
      <c r="A275" s="1"/>
      <c r="B275" s="1"/>
      <c r="C275" s="33"/>
      <c r="D275" s="102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3.5" customHeight="1">
      <c r="A276" s="1"/>
      <c r="B276" s="1"/>
      <c r="C276" s="33"/>
      <c r="D276" s="102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3.5" customHeight="1">
      <c r="A277" s="1"/>
      <c r="B277" s="1"/>
      <c r="C277" s="33"/>
      <c r="D277" s="102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3.5" customHeight="1">
      <c r="A278" s="1"/>
      <c r="B278" s="1"/>
      <c r="C278" s="33"/>
      <c r="D278" s="102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3.5" customHeight="1">
      <c r="A279" s="1"/>
      <c r="B279" s="1"/>
      <c r="C279" s="33"/>
      <c r="D279" s="102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3.5" customHeight="1">
      <c r="A280" s="1"/>
      <c r="B280" s="1"/>
      <c r="C280" s="33"/>
      <c r="D280" s="102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3.5" customHeight="1">
      <c r="A281" s="1"/>
      <c r="B281" s="1"/>
      <c r="C281" s="33"/>
      <c r="D281" s="102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3.5" customHeight="1">
      <c r="A282" s="1"/>
      <c r="B282" s="1"/>
      <c r="C282" s="33"/>
      <c r="D282" s="102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3.5" customHeight="1">
      <c r="A283" s="1"/>
      <c r="B283" s="1"/>
      <c r="C283" s="33"/>
      <c r="D283" s="102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3.5" customHeight="1">
      <c r="A284" s="1"/>
      <c r="B284" s="1"/>
      <c r="C284" s="33"/>
      <c r="D284" s="102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3.5" customHeight="1">
      <c r="A285" s="1"/>
      <c r="B285" s="1"/>
      <c r="C285" s="33"/>
      <c r="D285" s="102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3.5" customHeight="1">
      <c r="A286" s="1"/>
      <c r="B286" s="1"/>
      <c r="C286" s="33"/>
      <c r="D286" s="102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3.5" customHeight="1">
      <c r="A287" s="1"/>
      <c r="B287" s="1"/>
      <c r="C287" s="33"/>
      <c r="D287" s="102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3.5" customHeight="1">
      <c r="A288" s="1"/>
      <c r="B288" s="1"/>
      <c r="C288" s="33"/>
      <c r="D288" s="102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3.5" customHeight="1">
      <c r="A289" s="1"/>
      <c r="B289" s="1"/>
      <c r="C289" s="33"/>
      <c r="D289" s="102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3.5" customHeight="1">
      <c r="A290" s="1"/>
      <c r="B290" s="1"/>
      <c r="C290" s="33"/>
      <c r="D290" s="102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3.5" customHeight="1">
      <c r="A291" s="1"/>
      <c r="B291" s="1"/>
      <c r="C291" s="33"/>
      <c r="D291" s="102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3.5" customHeight="1">
      <c r="A292" s="1"/>
      <c r="B292" s="1"/>
      <c r="C292" s="33"/>
      <c r="D292" s="102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3.5" customHeight="1">
      <c r="A293" s="1"/>
      <c r="B293" s="1"/>
      <c r="C293" s="33"/>
      <c r="D293" s="102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3.5" customHeight="1">
      <c r="A294" s="1"/>
      <c r="B294" s="1"/>
      <c r="C294" s="33"/>
      <c r="D294" s="102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3.5" customHeight="1">
      <c r="A295" s="1"/>
      <c r="B295" s="1"/>
      <c r="C295" s="33"/>
      <c r="D295" s="102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3.5" customHeight="1">
      <c r="A296" s="1"/>
      <c r="B296" s="1"/>
      <c r="C296" s="33"/>
      <c r="D296" s="102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3.5" customHeight="1">
      <c r="A297" s="1"/>
      <c r="B297" s="1"/>
      <c r="C297" s="33"/>
      <c r="D297" s="102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3.5" customHeight="1">
      <c r="A298" s="1"/>
      <c r="B298" s="1"/>
      <c r="C298" s="33"/>
      <c r="D298" s="102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3.5" customHeight="1">
      <c r="A299" s="1"/>
      <c r="B299" s="1"/>
      <c r="C299" s="33"/>
      <c r="D299" s="102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3.5" customHeight="1">
      <c r="A300" s="1"/>
      <c r="B300" s="1"/>
      <c r="C300" s="33"/>
      <c r="D300" s="102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3.5" customHeight="1">
      <c r="A301" s="1"/>
      <c r="B301" s="1"/>
      <c r="C301" s="33"/>
      <c r="D301" s="102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3.5" customHeight="1">
      <c r="A302" s="1"/>
      <c r="B302" s="1"/>
      <c r="C302" s="33"/>
      <c r="D302" s="102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3.5" customHeight="1">
      <c r="A303" s="1"/>
      <c r="B303" s="1"/>
      <c r="C303" s="33"/>
      <c r="D303" s="102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3.5" customHeight="1">
      <c r="A304" s="1"/>
      <c r="B304" s="1"/>
      <c r="C304" s="33"/>
      <c r="D304" s="102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3.5" customHeight="1">
      <c r="A305" s="1"/>
      <c r="B305" s="1"/>
      <c r="C305" s="33"/>
      <c r="D305" s="102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3.5" customHeight="1">
      <c r="A306" s="1"/>
      <c r="B306" s="1"/>
      <c r="C306" s="33"/>
      <c r="D306" s="102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3.5" customHeight="1">
      <c r="A307" s="1"/>
      <c r="B307" s="1"/>
      <c r="C307" s="33"/>
      <c r="D307" s="102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3.5" customHeight="1">
      <c r="A308" s="1"/>
      <c r="B308" s="1"/>
      <c r="C308" s="33"/>
      <c r="D308" s="102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3.5" customHeight="1">
      <c r="A309" s="1"/>
      <c r="B309" s="1"/>
      <c r="C309" s="33"/>
      <c r="D309" s="102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3.5" customHeight="1">
      <c r="A310" s="1"/>
      <c r="B310" s="1"/>
      <c r="C310" s="33"/>
      <c r="D310" s="102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3.5" customHeight="1">
      <c r="A311" s="1"/>
      <c r="B311" s="1"/>
      <c r="C311" s="33"/>
      <c r="D311" s="102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3.5" customHeight="1">
      <c r="A312" s="1"/>
      <c r="B312" s="1"/>
      <c r="C312" s="33"/>
      <c r="D312" s="102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3.5" customHeight="1">
      <c r="A313" s="1"/>
      <c r="B313" s="1"/>
      <c r="C313" s="33"/>
      <c r="D313" s="102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3.5" customHeight="1">
      <c r="A314" s="1"/>
      <c r="B314" s="1"/>
      <c r="C314" s="33"/>
      <c r="D314" s="102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3.5" customHeight="1">
      <c r="A315" s="1"/>
      <c r="B315" s="1"/>
      <c r="C315" s="33"/>
      <c r="D315" s="102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3.5" customHeight="1">
      <c r="A316" s="1"/>
      <c r="B316" s="1"/>
      <c r="C316" s="33"/>
      <c r="D316" s="102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3.5" customHeight="1">
      <c r="A317" s="1"/>
      <c r="B317" s="1"/>
      <c r="C317" s="33"/>
      <c r="D317" s="102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3.5" customHeight="1">
      <c r="A318" s="1"/>
      <c r="B318" s="1"/>
      <c r="C318" s="33"/>
      <c r="D318" s="102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3.5" customHeight="1">
      <c r="A319" s="1"/>
      <c r="B319" s="1"/>
      <c r="C319" s="33"/>
      <c r="D319" s="102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3.5" customHeight="1">
      <c r="A320" s="1"/>
      <c r="B320" s="1"/>
      <c r="C320" s="33"/>
      <c r="D320" s="102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3.5" customHeight="1">
      <c r="A321" s="1"/>
      <c r="B321" s="1"/>
      <c r="C321" s="33"/>
      <c r="D321" s="102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3.5" customHeight="1">
      <c r="A322" s="1"/>
      <c r="B322" s="1"/>
      <c r="C322" s="33"/>
      <c r="D322" s="102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3.5" customHeight="1">
      <c r="A323" s="1"/>
      <c r="B323" s="1"/>
      <c r="C323" s="33"/>
      <c r="D323" s="102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3.5" customHeight="1">
      <c r="A324" s="1"/>
      <c r="B324" s="1"/>
      <c r="C324" s="33"/>
      <c r="D324" s="102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3.5" customHeight="1">
      <c r="A325" s="1"/>
      <c r="B325" s="1"/>
      <c r="C325" s="33"/>
      <c r="D325" s="102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3.5" customHeight="1">
      <c r="A326" s="1"/>
      <c r="B326" s="1"/>
      <c r="C326" s="33"/>
      <c r="D326" s="102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3.5" customHeight="1">
      <c r="A327" s="1"/>
      <c r="B327" s="1"/>
      <c r="C327" s="33"/>
      <c r="D327" s="102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3.5" customHeight="1">
      <c r="A328" s="1"/>
      <c r="B328" s="1"/>
      <c r="C328" s="33"/>
      <c r="D328" s="102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3.5" customHeight="1">
      <c r="A329" s="1"/>
      <c r="B329" s="1"/>
      <c r="C329" s="33"/>
      <c r="D329" s="102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3.5" customHeight="1">
      <c r="A330" s="1"/>
      <c r="B330" s="1"/>
      <c r="C330" s="33"/>
      <c r="D330" s="102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3.5" customHeight="1">
      <c r="A331" s="1"/>
      <c r="B331" s="1"/>
      <c r="C331" s="33"/>
      <c r="D331" s="102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3.5" customHeight="1">
      <c r="A332" s="1"/>
      <c r="B332" s="1"/>
      <c r="C332" s="33"/>
      <c r="D332" s="102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3.5" customHeight="1">
      <c r="A333" s="1"/>
      <c r="B333" s="1"/>
      <c r="C333" s="33"/>
      <c r="D333" s="102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3.5" customHeight="1">
      <c r="A334" s="1"/>
      <c r="B334" s="1"/>
      <c r="C334" s="33"/>
      <c r="D334" s="102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3.5" customHeight="1">
      <c r="A335" s="1"/>
      <c r="B335" s="1"/>
      <c r="C335" s="33"/>
      <c r="D335" s="102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3.5" customHeight="1">
      <c r="A336" s="1"/>
      <c r="B336" s="1"/>
      <c r="C336" s="33"/>
      <c r="D336" s="102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3.5" customHeight="1">
      <c r="A337" s="1"/>
      <c r="B337" s="1"/>
      <c r="C337" s="33"/>
      <c r="D337" s="102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3.5" customHeight="1">
      <c r="A338" s="1"/>
      <c r="B338" s="1"/>
      <c r="C338" s="33"/>
      <c r="D338" s="102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3.5" customHeight="1">
      <c r="A339" s="1"/>
      <c r="B339" s="1"/>
      <c r="C339" s="33"/>
      <c r="D339" s="102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3.5" customHeight="1">
      <c r="A340" s="1"/>
      <c r="B340" s="1"/>
      <c r="C340" s="33"/>
      <c r="D340" s="102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3.5" customHeight="1">
      <c r="A341" s="1"/>
      <c r="B341" s="1"/>
      <c r="C341" s="33"/>
      <c r="D341" s="102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3.5" customHeight="1">
      <c r="A342" s="1"/>
      <c r="B342" s="1"/>
      <c r="C342" s="33"/>
      <c r="D342" s="102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3.5" customHeight="1">
      <c r="A343" s="1"/>
      <c r="B343" s="1"/>
      <c r="C343" s="33"/>
      <c r="D343" s="102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3.5" customHeight="1">
      <c r="A344" s="1"/>
      <c r="B344" s="1"/>
      <c r="C344" s="33"/>
      <c r="D344" s="102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3.5" customHeight="1">
      <c r="A345" s="1"/>
      <c r="B345" s="1"/>
      <c r="C345" s="33"/>
      <c r="D345" s="102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3.5" customHeight="1">
      <c r="A346" s="1"/>
      <c r="B346" s="1"/>
      <c r="C346" s="33"/>
      <c r="D346" s="102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3.5" customHeight="1">
      <c r="A347" s="1"/>
      <c r="B347" s="1"/>
      <c r="C347" s="33"/>
      <c r="D347" s="102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3.5" customHeight="1">
      <c r="A348" s="1"/>
      <c r="B348" s="1"/>
      <c r="C348" s="33"/>
      <c r="D348" s="102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3.5" customHeight="1">
      <c r="A349" s="1"/>
      <c r="B349" s="1"/>
      <c r="C349" s="33"/>
      <c r="D349" s="102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3.5" customHeight="1">
      <c r="A350" s="1"/>
      <c r="B350" s="1"/>
      <c r="C350" s="33"/>
      <c r="D350" s="102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3.5" customHeight="1">
      <c r="A351" s="1"/>
      <c r="B351" s="1"/>
      <c r="C351" s="33"/>
      <c r="D351" s="102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3.5" customHeight="1">
      <c r="A352" s="1"/>
      <c r="B352" s="1"/>
      <c r="C352" s="33"/>
      <c r="D352" s="102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3.5" customHeight="1">
      <c r="A353" s="1"/>
      <c r="B353" s="1"/>
      <c r="C353" s="33"/>
      <c r="D353" s="102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3.5" customHeight="1">
      <c r="A354" s="1"/>
      <c r="B354" s="1"/>
      <c r="C354" s="33"/>
      <c r="D354" s="102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3.5" customHeight="1">
      <c r="A355" s="1"/>
      <c r="B355" s="1"/>
      <c r="C355" s="33"/>
      <c r="D355" s="102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3.5" customHeight="1">
      <c r="A356" s="1"/>
      <c r="B356" s="1"/>
      <c r="C356" s="33"/>
      <c r="D356" s="102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3.5" customHeight="1">
      <c r="A357" s="1"/>
      <c r="B357" s="1"/>
      <c r="C357" s="33"/>
      <c r="D357" s="102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3.5" customHeight="1">
      <c r="A358" s="1"/>
      <c r="B358" s="1"/>
      <c r="C358" s="33"/>
      <c r="D358" s="102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3.5" customHeight="1">
      <c r="A359" s="1"/>
      <c r="B359" s="1"/>
      <c r="C359" s="33"/>
      <c r="D359" s="102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3.5" customHeight="1">
      <c r="A360" s="1"/>
      <c r="B360" s="1"/>
      <c r="C360" s="33"/>
      <c r="D360" s="102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3.5" customHeight="1">
      <c r="A361" s="1"/>
      <c r="B361" s="1"/>
      <c r="C361" s="33"/>
      <c r="D361" s="102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3.5" customHeight="1">
      <c r="A362" s="1"/>
      <c r="B362" s="1"/>
      <c r="C362" s="33"/>
      <c r="D362" s="102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3.5" customHeight="1">
      <c r="A363" s="1"/>
      <c r="B363" s="1"/>
      <c r="C363" s="33"/>
      <c r="D363" s="102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3.5" customHeight="1">
      <c r="A364" s="1"/>
      <c r="B364" s="1"/>
      <c r="C364" s="33"/>
      <c r="D364" s="102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3.5" customHeight="1">
      <c r="A365" s="1"/>
      <c r="B365" s="1"/>
      <c r="C365" s="33"/>
      <c r="D365" s="102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3.5" customHeight="1">
      <c r="A366" s="1"/>
      <c r="B366" s="1"/>
      <c r="C366" s="33"/>
      <c r="D366" s="102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3.5" customHeight="1">
      <c r="A367" s="1"/>
      <c r="B367" s="1"/>
      <c r="C367" s="33"/>
      <c r="D367" s="102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3.5" customHeight="1">
      <c r="A368" s="1"/>
      <c r="B368" s="1"/>
      <c r="C368" s="33"/>
      <c r="D368" s="102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3.5" customHeight="1">
      <c r="A369" s="1"/>
      <c r="B369" s="1"/>
      <c r="C369" s="33"/>
      <c r="D369" s="102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3.5" customHeight="1">
      <c r="A370" s="1"/>
      <c r="B370" s="1"/>
      <c r="C370" s="33"/>
      <c r="D370" s="102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3.5" customHeight="1">
      <c r="A371" s="1"/>
      <c r="B371" s="1"/>
      <c r="C371" s="33"/>
      <c r="D371" s="102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3.5" customHeight="1">
      <c r="A372" s="1"/>
      <c r="B372" s="1"/>
      <c r="C372" s="33"/>
      <c r="D372" s="102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3.5" customHeight="1">
      <c r="A373" s="1"/>
      <c r="B373" s="1"/>
      <c r="C373" s="33"/>
      <c r="D373" s="102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3.5" customHeight="1">
      <c r="A374" s="1"/>
      <c r="B374" s="1"/>
      <c r="C374" s="33"/>
      <c r="D374" s="102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3.5" customHeight="1">
      <c r="A375" s="1"/>
      <c r="B375" s="1"/>
      <c r="C375" s="33"/>
      <c r="D375" s="102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3.5" customHeight="1">
      <c r="A376" s="1"/>
      <c r="B376" s="1"/>
      <c r="C376" s="33"/>
      <c r="D376" s="102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3.5" customHeight="1">
      <c r="A377" s="1"/>
      <c r="B377" s="1"/>
      <c r="C377" s="33"/>
      <c r="D377" s="102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3.5" customHeight="1">
      <c r="A378" s="1"/>
      <c r="B378" s="1"/>
      <c r="C378" s="33"/>
      <c r="D378" s="102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3.5" customHeight="1">
      <c r="A379" s="1"/>
      <c r="B379" s="1"/>
      <c r="C379" s="33"/>
      <c r="D379" s="102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3.5" customHeight="1">
      <c r="A380" s="1"/>
      <c r="B380" s="1"/>
      <c r="C380" s="33"/>
      <c r="D380" s="102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3.5" customHeight="1">
      <c r="A381" s="1"/>
      <c r="B381" s="1"/>
      <c r="C381" s="33"/>
      <c r="D381" s="102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3.5" customHeight="1">
      <c r="A382" s="1"/>
      <c r="B382" s="1"/>
      <c r="C382" s="33"/>
      <c r="D382" s="102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3.5" customHeight="1">
      <c r="A383" s="1"/>
      <c r="B383" s="1"/>
      <c r="C383" s="33"/>
      <c r="D383" s="102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3.5" customHeight="1">
      <c r="A384" s="1"/>
      <c r="B384" s="1"/>
      <c r="C384" s="33"/>
      <c r="D384" s="102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3.5" customHeight="1">
      <c r="A385" s="1"/>
      <c r="B385" s="1"/>
      <c r="C385" s="33"/>
      <c r="D385" s="102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3.5" customHeight="1">
      <c r="A386" s="1"/>
      <c r="B386" s="1"/>
      <c r="C386" s="33"/>
      <c r="D386" s="102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3.5" customHeight="1">
      <c r="A387" s="1"/>
      <c r="B387" s="1"/>
      <c r="C387" s="33"/>
      <c r="D387" s="102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3.5" customHeight="1">
      <c r="A388" s="1"/>
      <c r="B388" s="1"/>
      <c r="C388" s="33"/>
      <c r="D388" s="102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3.5" customHeight="1">
      <c r="A389" s="1"/>
      <c r="B389" s="1"/>
      <c r="C389" s="33"/>
      <c r="D389" s="102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3.5" customHeight="1">
      <c r="A390" s="1"/>
      <c r="B390" s="1"/>
      <c r="C390" s="33"/>
      <c r="D390" s="102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3.5" customHeight="1">
      <c r="A391" s="1"/>
      <c r="B391" s="1"/>
      <c r="C391" s="33"/>
      <c r="D391" s="102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3.5" customHeight="1">
      <c r="A392" s="1"/>
      <c r="B392" s="1"/>
      <c r="C392" s="33"/>
      <c r="D392" s="102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3.5" customHeight="1">
      <c r="A393" s="1"/>
      <c r="B393" s="1"/>
      <c r="C393" s="33"/>
      <c r="D393" s="102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3.5" customHeight="1">
      <c r="A394" s="1"/>
      <c r="B394" s="1"/>
      <c r="C394" s="33"/>
      <c r="D394" s="102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3.5" customHeight="1">
      <c r="A395" s="1"/>
      <c r="B395" s="1"/>
      <c r="C395" s="33"/>
      <c r="D395" s="102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3.5" customHeight="1">
      <c r="A396" s="1"/>
      <c r="B396" s="1"/>
      <c r="C396" s="33"/>
      <c r="D396" s="102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3.5" customHeight="1">
      <c r="A397" s="1"/>
      <c r="B397" s="1"/>
      <c r="C397" s="33"/>
      <c r="D397" s="102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3.5" customHeight="1">
      <c r="A398" s="1"/>
      <c r="B398" s="1"/>
      <c r="C398" s="33"/>
      <c r="D398" s="102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3.5" customHeight="1">
      <c r="A399" s="1"/>
      <c r="B399" s="1"/>
      <c r="C399" s="33"/>
      <c r="D399" s="102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3.5" customHeight="1">
      <c r="A400" s="1"/>
      <c r="B400" s="1"/>
      <c r="C400" s="33"/>
      <c r="D400" s="102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3.5" customHeight="1">
      <c r="A401" s="1"/>
      <c r="B401" s="1"/>
      <c r="C401" s="33"/>
      <c r="D401" s="102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3.5" customHeight="1">
      <c r="A402" s="1"/>
      <c r="B402" s="1"/>
      <c r="C402" s="33"/>
      <c r="D402" s="102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3.5" customHeight="1">
      <c r="A403" s="1"/>
      <c r="B403" s="1"/>
      <c r="C403" s="33"/>
      <c r="D403" s="102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3.5" customHeight="1">
      <c r="A404" s="1"/>
      <c r="B404" s="1"/>
      <c r="C404" s="33"/>
      <c r="D404" s="102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3.5" customHeight="1">
      <c r="A405" s="1"/>
      <c r="B405" s="1"/>
      <c r="C405" s="33"/>
      <c r="D405" s="102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3.5" customHeight="1">
      <c r="A406" s="1"/>
      <c r="B406" s="1"/>
      <c r="C406" s="33"/>
      <c r="D406" s="102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3.5" customHeight="1">
      <c r="A407" s="1"/>
      <c r="B407" s="1"/>
      <c r="C407" s="33"/>
      <c r="D407" s="102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3.5" customHeight="1">
      <c r="A408" s="1"/>
      <c r="B408" s="1"/>
      <c r="C408" s="33"/>
      <c r="D408" s="102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3.5" customHeight="1">
      <c r="A409" s="1"/>
      <c r="B409" s="1"/>
      <c r="C409" s="33"/>
      <c r="D409" s="102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3.5" customHeight="1">
      <c r="A410" s="1"/>
      <c r="B410" s="1"/>
      <c r="C410" s="33"/>
      <c r="D410" s="102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3.5" customHeight="1">
      <c r="A411" s="1"/>
      <c r="B411" s="1"/>
      <c r="C411" s="33"/>
      <c r="D411" s="102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3.5" customHeight="1">
      <c r="A412" s="1"/>
      <c r="B412" s="1"/>
      <c r="C412" s="33"/>
      <c r="D412" s="102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3.5" customHeight="1">
      <c r="A413" s="1"/>
      <c r="B413" s="1"/>
      <c r="C413" s="33"/>
      <c r="D413" s="102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3.5" customHeight="1">
      <c r="A414" s="1"/>
      <c r="B414" s="1"/>
      <c r="C414" s="33"/>
      <c r="D414" s="102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3.5" customHeight="1">
      <c r="A415" s="1"/>
      <c r="B415" s="1"/>
      <c r="C415" s="33"/>
      <c r="D415" s="102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3.5" customHeight="1">
      <c r="A416" s="1"/>
      <c r="B416" s="1"/>
      <c r="C416" s="33"/>
      <c r="D416" s="102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3.5" customHeight="1">
      <c r="A417" s="1"/>
      <c r="B417" s="1"/>
      <c r="C417" s="33"/>
      <c r="D417" s="102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3.5" customHeight="1">
      <c r="A418" s="1"/>
      <c r="B418" s="1"/>
      <c r="C418" s="33"/>
      <c r="D418" s="102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3.5" customHeight="1">
      <c r="A419" s="1"/>
      <c r="B419" s="1"/>
      <c r="C419" s="33"/>
      <c r="D419" s="102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3.5" customHeight="1">
      <c r="A420" s="1"/>
      <c r="B420" s="1"/>
      <c r="C420" s="33"/>
      <c r="D420" s="102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3.5" customHeight="1">
      <c r="A421" s="1"/>
      <c r="B421" s="1"/>
      <c r="C421" s="33"/>
      <c r="D421" s="102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3.5" customHeight="1">
      <c r="A422" s="1"/>
      <c r="B422" s="1"/>
      <c r="C422" s="33"/>
      <c r="D422" s="102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3.5" customHeight="1">
      <c r="A423" s="1"/>
      <c r="B423" s="1"/>
      <c r="C423" s="33"/>
      <c r="D423" s="102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3.5" customHeight="1">
      <c r="A424" s="1"/>
      <c r="B424" s="1"/>
      <c r="C424" s="33"/>
      <c r="D424" s="102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3.5" customHeight="1">
      <c r="A425" s="1"/>
      <c r="B425" s="1"/>
      <c r="C425" s="33"/>
      <c r="D425" s="102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3.5" customHeight="1">
      <c r="A426" s="1"/>
      <c r="B426" s="1"/>
      <c r="C426" s="33"/>
      <c r="D426" s="102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3.5" customHeight="1">
      <c r="A427" s="1"/>
      <c r="B427" s="1"/>
      <c r="C427" s="33"/>
      <c r="D427" s="102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3.5" customHeight="1">
      <c r="A428" s="1"/>
      <c r="B428" s="1"/>
      <c r="C428" s="33"/>
      <c r="D428" s="102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3.5" customHeight="1">
      <c r="A429" s="1"/>
      <c r="B429" s="1"/>
      <c r="C429" s="33"/>
      <c r="D429" s="102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3.5" customHeight="1">
      <c r="A430" s="1"/>
      <c r="B430" s="1"/>
      <c r="C430" s="33"/>
      <c r="D430" s="102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3.5" customHeight="1">
      <c r="A431" s="1"/>
      <c r="B431" s="1"/>
      <c r="C431" s="33"/>
      <c r="D431" s="102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3.5" customHeight="1">
      <c r="A432" s="1"/>
      <c r="B432" s="1"/>
      <c r="C432" s="33"/>
      <c r="D432" s="102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3.5" customHeight="1">
      <c r="A433" s="1"/>
      <c r="B433" s="1"/>
      <c r="C433" s="33"/>
      <c r="D433" s="102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3.5" customHeight="1">
      <c r="A434" s="1"/>
      <c r="B434" s="1"/>
      <c r="C434" s="33"/>
      <c r="D434" s="102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3.5" customHeight="1">
      <c r="A435" s="1"/>
      <c r="B435" s="1"/>
      <c r="C435" s="33"/>
      <c r="D435" s="102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3.5" customHeight="1">
      <c r="A436" s="1"/>
      <c r="B436" s="1"/>
      <c r="C436" s="33"/>
      <c r="D436" s="102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3.5" customHeight="1">
      <c r="A437" s="1"/>
      <c r="B437" s="1"/>
      <c r="C437" s="33"/>
      <c r="D437" s="102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3.5" customHeight="1">
      <c r="A438" s="1"/>
      <c r="B438" s="1"/>
      <c r="C438" s="33"/>
      <c r="D438" s="102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3.5" customHeight="1">
      <c r="A439" s="1"/>
      <c r="B439" s="1"/>
      <c r="C439" s="33"/>
      <c r="D439" s="102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3.5" customHeight="1">
      <c r="A440" s="1"/>
      <c r="B440" s="1"/>
      <c r="C440" s="33"/>
      <c r="D440" s="102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3.5" customHeight="1">
      <c r="A441" s="1"/>
      <c r="B441" s="1"/>
      <c r="C441" s="33"/>
      <c r="D441" s="102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3.5" customHeight="1">
      <c r="A442" s="1"/>
      <c r="B442" s="1"/>
      <c r="C442" s="33"/>
      <c r="D442" s="102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3.5" customHeight="1">
      <c r="A443" s="1"/>
      <c r="B443" s="1"/>
      <c r="C443" s="33"/>
      <c r="D443" s="102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3.5" customHeight="1">
      <c r="A444" s="1"/>
      <c r="B444" s="1"/>
      <c r="C444" s="33"/>
      <c r="D444" s="102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3.5" customHeight="1">
      <c r="A445" s="1"/>
      <c r="B445" s="1"/>
      <c r="C445" s="33"/>
      <c r="D445" s="102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3.5" customHeight="1">
      <c r="A446" s="1"/>
      <c r="B446" s="1"/>
      <c r="C446" s="33"/>
      <c r="D446" s="102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3.5" customHeight="1">
      <c r="A447" s="1"/>
      <c r="B447" s="1"/>
      <c r="C447" s="33"/>
      <c r="D447" s="102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3.5" customHeight="1">
      <c r="A448" s="1"/>
      <c r="B448" s="1"/>
      <c r="C448" s="33"/>
      <c r="D448" s="102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3.5" customHeight="1">
      <c r="A449" s="1"/>
      <c r="B449" s="1"/>
      <c r="C449" s="33"/>
      <c r="D449" s="102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3.5" customHeight="1">
      <c r="A450" s="1"/>
      <c r="B450" s="1"/>
      <c r="C450" s="33"/>
      <c r="D450" s="102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3.5" customHeight="1">
      <c r="A451" s="1"/>
      <c r="B451" s="1"/>
      <c r="C451" s="33"/>
      <c r="D451" s="102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3.5" customHeight="1">
      <c r="A452" s="1"/>
      <c r="B452" s="1"/>
      <c r="C452" s="33"/>
      <c r="D452" s="102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3.5" customHeight="1">
      <c r="A453" s="1"/>
      <c r="B453" s="1"/>
      <c r="C453" s="33"/>
      <c r="D453" s="102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3.5" customHeight="1">
      <c r="A454" s="1"/>
      <c r="B454" s="1"/>
      <c r="C454" s="33"/>
      <c r="D454" s="102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3.5" customHeight="1">
      <c r="A455" s="1"/>
      <c r="B455" s="1"/>
      <c r="C455" s="33"/>
      <c r="D455" s="102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3.5" customHeight="1">
      <c r="A456" s="1"/>
      <c r="B456" s="1"/>
      <c r="C456" s="33"/>
      <c r="D456" s="102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3.5" customHeight="1">
      <c r="A457" s="1"/>
      <c r="B457" s="1"/>
      <c r="C457" s="33"/>
      <c r="D457" s="102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3.5" customHeight="1">
      <c r="A458" s="1"/>
      <c r="B458" s="1"/>
      <c r="C458" s="33"/>
      <c r="D458" s="102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3.5" customHeight="1">
      <c r="A459" s="1"/>
      <c r="B459" s="1"/>
      <c r="C459" s="33"/>
      <c r="D459" s="102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3.5" customHeight="1">
      <c r="A460" s="1"/>
      <c r="B460" s="1"/>
      <c r="C460" s="33"/>
      <c r="D460" s="102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3.5" customHeight="1">
      <c r="A461" s="1"/>
      <c r="B461" s="1"/>
      <c r="C461" s="33"/>
      <c r="D461" s="102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3.5" customHeight="1">
      <c r="A462" s="1"/>
      <c r="B462" s="1"/>
      <c r="C462" s="33"/>
      <c r="D462" s="102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3.5" customHeight="1">
      <c r="A463" s="1"/>
      <c r="B463" s="1"/>
      <c r="C463" s="33"/>
      <c r="D463" s="102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3.5" customHeight="1">
      <c r="A464" s="1"/>
      <c r="B464" s="1"/>
      <c r="C464" s="33"/>
      <c r="D464" s="102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3.5" customHeight="1">
      <c r="A465" s="1"/>
      <c r="B465" s="1"/>
      <c r="C465" s="33"/>
      <c r="D465" s="102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3.5" customHeight="1">
      <c r="A466" s="1"/>
      <c r="B466" s="1"/>
      <c r="C466" s="33"/>
      <c r="D466" s="102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3.5" customHeight="1">
      <c r="A467" s="1"/>
      <c r="B467" s="1"/>
      <c r="C467" s="33"/>
      <c r="D467" s="102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3.5" customHeight="1">
      <c r="A468" s="1"/>
      <c r="B468" s="1"/>
      <c r="C468" s="33"/>
      <c r="D468" s="102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3.5" customHeight="1">
      <c r="A469" s="1"/>
      <c r="B469" s="1"/>
      <c r="C469" s="33"/>
      <c r="D469" s="102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3.5" customHeight="1">
      <c r="A470" s="1"/>
      <c r="B470" s="1"/>
      <c r="C470" s="33"/>
      <c r="D470" s="102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3.5" customHeight="1">
      <c r="A471" s="1"/>
      <c r="B471" s="1"/>
      <c r="C471" s="33"/>
      <c r="D471" s="102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3.5" customHeight="1">
      <c r="A472" s="1"/>
      <c r="B472" s="1"/>
      <c r="C472" s="33"/>
      <c r="D472" s="102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3.5" customHeight="1">
      <c r="A473" s="1"/>
      <c r="B473" s="1"/>
      <c r="C473" s="33"/>
      <c r="D473" s="102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3.5" customHeight="1">
      <c r="A474" s="1"/>
      <c r="B474" s="1"/>
      <c r="C474" s="33"/>
      <c r="D474" s="102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3.5" customHeight="1">
      <c r="A475" s="1"/>
      <c r="B475" s="1"/>
      <c r="C475" s="33"/>
      <c r="D475" s="102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3.5" customHeight="1">
      <c r="A476" s="1"/>
      <c r="B476" s="1"/>
      <c r="C476" s="33"/>
      <c r="D476" s="102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3.5" customHeight="1">
      <c r="A477" s="1"/>
      <c r="B477" s="1"/>
      <c r="C477" s="33"/>
      <c r="D477" s="102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3.5" customHeight="1">
      <c r="A478" s="1"/>
      <c r="B478" s="1"/>
      <c r="C478" s="33"/>
      <c r="D478" s="102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3.5" customHeight="1">
      <c r="A479" s="1"/>
      <c r="B479" s="1"/>
      <c r="C479" s="33"/>
      <c r="D479" s="102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3.5" customHeight="1">
      <c r="A480" s="1"/>
      <c r="B480" s="1"/>
      <c r="C480" s="33"/>
      <c r="D480" s="102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3.5" customHeight="1">
      <c r="A481" s="1"/>
      <c r="B481" s="1"/>
      <c r="C481" s="33"/>
      <c r="D481" s="102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3.5" customHeight="1">
      <c r="A482" s="1"/>
      <c r="B482" s="1"/>
      <c r="C482" s="33"/>
      <c r="D482" s="102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3.5" customHeight="1">
      <c r="A483" s="1"/>
      <c r="B483" s="1"/>
      <c r="C483" s="33"/>
      <c r="D483" s="102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3.5" customHeight="1">
      <c r="A484" s="1"/>
      <c r="B484" s="1"/>
      <c r="C484" s="33"/>
      <c r="D484" s="102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3.5" customHeight="1">
      <c r="A485" s="1"/>
      <c r="B485" s="1"/>
      <c r="C485" s="33"/>
      <c r="D485" s="102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3.5" customHeight="1">
      <c r="A486" s="1"/>
      <c r="B486" s="1"/>
      <c r="C486" s="33"/>
      <c r="D486" s="102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3.5" customHeight="1">
      <c r="A487" s="1"/>
      <c r="B487" s="1"/>
      <c r="C487" s="33"/>
      <c r="D487" s="102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3.5" customHeight="1">
      <c r="A488" s="1"/>
      <c r="B488" s="1"/>
      <c r="C488" s="33"/>
      <c r="D488" s="102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3.5" customHeight="1">
      <c r="A489" s="1"/>
      <c r="B489" s="1"/>
      <c r="C489" s="33"/>
      <c r="D489" s="102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3.5" customHeight="1">
      <c r="A490" s="1"/>
      <c r="B490" s="1"/>
      <c r="C490" s="33"/>
      <c r="D490" s="102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3.5" customHeight="1">
      <c r="A491" s="1"/>
      <c r="B491" s="1"/>
      <c r="C491" s="33"/>
      <c r="D491" s="102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3.5" customHeight="1">
      <c r="A492" s="1"/>
      <c r="B492" s="1"/>
      <c r="C492" s="33"/>
      <c r="D492" s="102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3.5" customHeight="1">
      <c r="A493" s="1"/>
      <c r="B493" s="1"/>
      <c r="C493" s="33"/>
      <c r="D493" s="102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3.5" customHeight="1">
      <c r="A494" s="1"/>
      <c r="B494" s="1"/>
      <c r="C494" s="33"/>
      <c r="D494" s="102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3.5" customHeight="1">
      <c r="A495" s="1"/>
      <c r="B495" s="1"/>
      <c r="C495" s="33"/>
      <c r="D495" s="102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3.5" customHeight="1">
      <c r="A496" s="1"/>
      <c r="B496" s="1"/>
      <c r="C496" s="33"/>
      <c r="D496" s="102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3.5" customHeight="1">
      <c r="A497" s="1"/>
      <c r="B497" s="1"/>
      <c r="C497" s="33"/>
      <c r="D497" s="102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3.5" customHeight="1">
      <c r="A498" s="1"/>
      <c r="B498" s="1"/>
      <c r="C498" s="33"/>
      <c r="D498" s="102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3.5" customHeight="1">
      <c r="A499" s="1"/>
      <c r="B499" s="1"/>
      <c r="C499" s="33"/>
      <c r="D499" s="102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3.5" customHeight="1">
      <c r="A500" s="1"/>
      <c r="B500" s="1"/>
      <c r="C500" s="33"/>
      <c r="D500" s="102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3.5" customHeight="1">
      <c r="A501" s="1"/>
      <c r="B501" s="1"/>
      <c r="C501" s="33"/>
      <c r="D501" s="102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3.5" customHeight="1">
      <c r="A502" s="1"/>
      <c r="B502" s="1"/>
      <c r="C502" s="33"/>
      <c r="D502" s="102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3.5" customHeight="1">
      <c r="A503" s="1"/>
      <c r="B503" s="1"/>
      <c r="C503" s="33"/>
      <c r="D503" s="102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3.5" customHeight="1">
      <c r="A504" s="1"/>
      <c r="B504" s="1"/>
      <c r="C504" s="33"/>
      <c r="D504" s="102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3.5" customHeight="1">
      <c r="A505" s="1"/>
      <c r="B505" s="1"/>
      <c r="C505" s="33"/>
      <c r="D505" s="102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3.5" customHeight="1">
      <c r="A506" s="1"/>
      <c r="B506" s="1"/>
      <c r="C506" s="33"/>
      <c r="D506" s="102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3.5" customHeight="1">
      <c r="A507" s="1"/>
      <c r="B507" s="1"/>
      <c r="C507" s="33"/>
      <c r="D507" s="102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3.5" customHeight="1">
      <c r="A508" s="1"/>
      <c r="B508" s="1"/>
      <c r="C508" s="33"/>
      <c r="D508" s="102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3.5" customHeight="1">
      <c r="A509" s="1"/>
      <c r="B509" s="1"/>
      <c r="C509" s="33"/>
      <c r="D509" s="102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3.5" customHeight="1">
      <c r="A510" s="1"/>
      <c r="B510" s="1"/>
      <c r="C510" s="33"/>
      <c r="D510" s="102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3.5" customHeight="1">
      <c r="A511" s="1"/>
      <c r="B511" s="1"/>
      <c r="C511" s="33"/>
      <c r="D511" s="102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3.5" customHeight="1">
      <c r="A512" s="1"/>
      <c r="B512" s="1"/>
      <c r="C512" s="33"/>
      <c r="D512" s="102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3.5" customHeight="1">
      <c r="A513" s="1"/>
      <c r="B513" s="1"/>
      <c r="C513" s="33"/>
      <c r="D513" s="102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3.5" customHeight="1">
      <c r="A514" s="1"/>
      <c r="B514" s="1"/>
      <c r="C514" s="33"/>
      <c r="D514" s="102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3.5" customHeight="1">
      <c r="A515" s="1"/>
      <c r="B515" s="1"/>
      <c r="C515" s="33"/>
      <c r="D515" s="102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3.5" customHeight="1">
      <c r="A516" s="1"/>
      <c r="B516" s="1"/>
      <c r="C516" s="33"/>
      <c r="D516" s="102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3.5" customHeight="1">
      <c r="A517" s="1"/>
      <c r="B517" s="1"/>
      <c r="C517" s="33"/>
      <c r="D517" s="102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3.5" customHeight="1">
      <c r="A518" s="1"/>
      <c r="B518" s="1"/>
      <c r="C518" s="33"/>
      <c r="D518" s="102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3.5" customHeight="1">
      <c r="A519" s="1"/>
      <c r="B519" s="1"/>
      <c r="C519" s="33"/>
      <c r="D519" s="102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3.5" customHeight="1">
      <c r="A520" s="1"/>
      <c r="B520" s="1"/>
      <c r="C520" s="33"/>
      <c r="D520" s="102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3.5" customHeight="1">
      <c r="A521" s="1"/>
      <c r="B521" s="1"/>
      <c r="C521" s="33"/>
      <c r="D521" s="102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3.5" customHeight="1">
      <c r="A522" s="1"/>
      <c r="B522" s="1"/>
      <c r="C522" s="33"/>
      <c r="D522" s="102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3.5" customHeight="1">
      <c r="A523" s="1"/>
      <c r="B523" s="1"/>
      <c r="C523" s="33"/>
      <c r="D523" s="102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3.5" customHeight="1">
      <c r="A524" s="1"/>
      <c r="B524" s="1"/>
      <c r="C524" s="33"/>
      <c r="D524" s="102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3.5" customHeight="1">
      <c r="A525" s="1"/>
      <c r="B525" s="1"/>
      <c r="C525" s="33"/>
      <c r="D525" s="102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3.5" customHeight="1">
      <c r="A526" s="1"/>
      <c r="B526" s="1"/>
      <c r="C526" s="33"/>
      <c r="D526" s="102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3.5" customHeight="1">
      <c r="A527" s="1"/>
      <c r="B527" s="1"/>
      <c r="C527" s="33"/>
      <c r="D527" s="102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3.5" customHeight="1">
      <c r="A528" s="1"/>
      <c r="B528" s="1"/>
      <c r="C528" s="33"/>
      <c r="D528" s="102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3.5" customHeight="1">
      <c r="A529" s="1"/>
      <c r="B529" s="1"/>
      <c r="C529" s="33"/>
      <c r="D529" s="102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3.5" customHeight="1">
      <c r="A530" s="1"/>
      <c r="B530" s="1"/>
      <c r="C530" s="33"/>
      <c r="D530" s="102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3.5" customHeight="1">
      <c r="A531" s="1"/>
      <c r="B531" s="1"/>
      <c r="C531" s="33"/>
      <c r="D531" s="102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3.5" customHeight="1">
      <c r="A532" s="1"/>
      <c r="B532" s="1"/>
      <c r="C532" s="33"/>
      <c r="D532" s="102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3.5" customHeight="1">
      <c r="A533" s="1"/>
      <c r="B533" s="1"/>
      <c r="C533" s="33"/>
      <c r="D533" s="102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3.5" customHeight="1">
      <c r="A534" s="1"/>
      <c r="B534" s="1"/>
      <c r="C534" s="33"/>
      <c r="D534" s="102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3.5" customHeight="1">
      <c r="A535" s="1"/>
      <c r="B535" s="1"/>
      <c r="C535" s="33"/>
      <c r="D535" s="102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3.5" customHeight="1">
      <c r="A536" s="1"/>
      <c r="B536" s="1"/>
      <c r="C536" s="33"/>
      <c r="D536" s="102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3.5" customHeight="1">
      <c r="A537" s="1"/>
      <c r="B537" s="1"/>
      <c r="C537" s="33"/>
      <c r="D537" s="102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3.5" customHeight="1">
      <c r="A538" s="1"/>
      <c r="B538" s="1"/>
      <c r="C538" s="33"/>
      <c r="D538" s="102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3.5" customHeight="1">
      <c r="A539" s="1"/>
      <c r="B539" s="1"/>
      <c r="C539" s="33"/>
      <c r="D539" s="102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3.5" customHeight="1">
      <c r="A540" s="1"/>
      <c r="B540" s="1"/>
      <c r="C540" s="33"/>
      <c r="D540" s="102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3.5" customHeight="1">
      <c r="A541" s="1"/>
      <c r="B541" s="1"/>
      <c r="C541" s="33"/>
      <c r="D541" s="102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3.5" customHeight="1">
      <c r="A542" s="1"/>
      <c r="B542" s="1"/>
      <c r="C542" s="33"/>
      <c r="D542" s="102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3.5" customHeight="1">
      <c r="A543" s="1"/>
      <c r="B543" s="1"/>
      <c r="C543" s="33"/>
      <c r="D543" s="102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3.5" customHeight="1">
      <c r="A544" s="1"/>
      <c r="B544" s="1"/>
      <c r="C544" s="33"/>
      <c r="D544" s="102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3.5" customHeight="1">
      <c r="A545" s="1"/>
      <c r="B545" s="1"/>
      <c r="C545" s="33"/>
      <c r="D545" s="102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3.5" customHeight="1">
      <c r="A546" s="1"/>
      <c r="B546" s="1"/>
      <c r="C546" s="33"/>
      <c r="D546" s="102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3.5" customHeight="1">
      <c r="A547" s="1"/>
      <c r="B547" s="1"/>
      <c r="C547" s="33"/>
      <c r="D547" s="102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3.5" customHeight="1">
      <c r="A548" s="1"/>
      <c r="B548" s="1"/>
      <c r="C548" s="33"/>
      <c r="D548" s="102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3.5" customHeight="1">
      <c r="A549" s="1"/>
      <c r="B549" s="1"/>
      <c r="C549" s="33"/>
      <c r="D549" s="102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3.5" customHeight="1">
      <c r="A550" s="1"/>
      <c r="B550" s="1"/>
      <c r="C550" s="33"/>
      <c r="D550" s="102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3.5" customHeight="1">
      <c r="A551" s="1"/>
      <c r="B551" s="1"/>
      <c r="C551" s="33"/>
      <c r="D551" s="102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3.5" customHeight="1">
      <c r="A552" s="1"/>
      <c r="B552" s="1"/>
      <c r="C552" s="33"/>
      <c r="D552" s="102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3.5" customHeight="1">
      <c r="A553" s="1"/>
      <c r="B553" s="1"/>
      <c r="C553" s="33"/>
      <c r="D553" s="102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3.5" customHeight="1">
      <c r="A554" s="1"/>
      <c r="B554" s="1"/>
      <c r="C554" s="33"/>
      <c r="D554" s="102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3.5" customHeight="1">
      <c r="A555" s="1"/>
      <c r="B555" s="1"/>
      <c r="C555" s="33"/>
      <c r="D555" s="102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3.5" customHeight="1">
      <c r="A556" s="1"/>
      <c r="B556" s="1"/>
      <c r="C556" s="33"/>
      <c r="D556" s="102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3.5" customHeight="1">
      <c r="A557" s="1"/>
      <c r="B557" s="1"/>
      <c r="C557" s="33"/>
      <c r="D557" s="102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3.5" customHeight="1">
      <c r="A558" s="1"/>
      <c r="B558" s="1"/>
      <c r="C558" s="33"/>
      <c r="D558" s="102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3.5" customHeight="1">
      <c r="A559" s="1"/>
      <c r="B559" s="1"/>
      <c r="C559" s="33"/>
      <c r="D559" s="102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3.5" customHeight="1">
      <c r="A560" s="1"/>
      <c r="B560" s="1"/>
      <c r="C560" s="33"/>
      <c r="D560" s="102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3.5" customHeight="1">
      <c r="A561" s="1"/>
      <c r="B561" s="1"/>
      <c r="C561" s="33"/>
      <c r="D561" s="102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3.5" customHeight="1">
      <c r="A562" s="1"/>
      <c r="B562" s="1"/>
      <c r="C562" s="33"/>
      <c r="D562" s="102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3.5" customHeight="1">
      <c r="A563" s="1"/>
      <c r="B563" s="1"/>
      <c r="C563" s="33"/>
      <c r="D563" s="102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3.5" customHeight="1">
      <c r="A564" s="1"/>
      <c r="B564" s="1"/>
      <c r="C564" s="33"/>
      <c r="D564" s="102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3.5" customHeight="1">
      <c r="A565" s="1"/>
      <c r="B565" s="1"/>
      <c r="C565" s="33"/>
      <c r="D565" s="102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3.5" customHeight="1">
      <c r="A566" s="1"/>
      <c r="B566" s="1"/>
      <c r="C566" s="33"/>
      <c r="D566" s="102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3.5" customHeight="1">
      <c r="A567" s="1"/>
      <c r="B567" s="1"/>
      <c r="C567" s="33"/>
      <c r="D567" s="102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3.5" customHeight="1">
      <c r="A568" s="1"/>
      <c r="B568" s="1"/>
      <c r="C568" s="33"/>
      <c r="D568" s="102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3.5" customHeight="1">
      <c r="A569" s="1"/>
      <c r="B569" s="1"/>
      <c r="C569" s="33"/>
      <c r="D569" s="102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3.5" customHeight="1">
      <c r="A570" s="1"/>
      <c r="B570" s="1"/>
      <c r="C570" s="33"/>
      <c r="D570" s="102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3.5" customHeight="1">
      <c r="A571" s="1"/>
      <c r="B571" s="1"/>
      <c r="C571" s="33"/>
      <c r="D571" s="102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3.5" customHeight="1">
      <c r="A572" s="1"/>
      <c r="B572" s="1"/>
      <c r="C572" s="33"/>
      <c r="D572" s="102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3.5" customHeight="1">
      <c r="A573" s="1"/>
      <c r="B573" s="1"/>
      <c r="C573" s="33"/>
      <c r="D573" s="102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3.5" customHeight="1">
      <c r="A574" s="1"/>
      <c r="B574" s="1"/>
      <c r="C574" s="33"/>
      <c r="D574" s="102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3.5" customHeight="1">
      <c r="A575" s="1"/>
      <c r="B575" s="1"/>
      <c r="C575" s="33"/>
      <c r="D575" s="102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3.5" customHeight="1">
      <c r="A576" s="1"/>
      <c r="B576" s="1"/>
      <c r="C576" s="33"/>
      <c r="D576" s="102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3.5" customHeight="1">
      <c r="A577" s="1"/>
      <c r="B577" s="1"/>
      <c r="C577" s="33"/>
      <c r="D577" s="102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3.5" customHeight="1">
      <c r="A578" s="1"/>
      <c r="B578" s="1"/>
      <c r="C578" s="33"/>
      <c r="D578" s="102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3.5" customHeight="1">
      <c r="A579" s="1"/>
      <c r="B579" s="1"/>
      <c r="C579" s="33"/>
      <c r="D579" s="102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3.5" customHeight="1">
      <c r="A580" s="1"/>
      <c r="B580" s="1"/>
      <c r="C580" s="33"/>
      <c r="D580" s="102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3.5" customHeight="1">
      <c r="A581" s="1"/>
      <c r="B581" s="1"/>
      <c r="C581" s="33"/>
      <c r="D581" s="102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3.5" customHeight="1">
      <c r="A582" s="1"/>
      <c r="B582" s="1"/>
      <c r="C582" s="33"/>
      <c r="D582" s="102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3.5" customHeight="1">
      <c r="A583" s="1"/>
      <c r="B583" s="1"/>
      <c r="C583" s="33"/>
      <c r="D583" s="102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3.5" customHeight="1">
      <c r="A584" s="1"/>
      <c r="B584" s="1"/>
      <c r="C584" s="33"/>
      <c r="D584" s="102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3.5" customHeight="1">
      <c r="A585" s="1"/>
      <c r="B585" s="1"/>
      <c r="C585" s="33"/>
      <c r="D585" s="102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3.5" customHeight="1">
      <c r="A586" s="1"/>
      <c r="B586" s="1"/>
      <c r="C586" s="33"/>
      <c r="D586" s="102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3.5" customHeight="1">
      <c r="A587" s="1"/>
      <c r="B587" s="1"/>
      <c r="C587" s="33"/>
      <c r="D587" s="102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3.5" customHeight="1">
      <c r="A588" s="1"/>
      <c r="B588" s="1"/>
      <c r="C588" s="33"/>
      <c r="D588" s="102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3.5" customHeight="1">
      <c r="A589" s="1"/>
      <c r="B589" s="1"/>
      <c r="C589" s="33"/>
      <c r="D589" s="102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3.5" customHeight="1">
      <c r="A590" s="1"/>
      <c r="B590" s="1"/>
      <c r="C590" s="33"/>
      <c r="D590" s="102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3.5" customHeight="1">
      <c r="A591" s="1"/>
      <c r="B591" s="1"/>
      <c r="C591" s="33"/>
      <c r="D591" s="102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3.5" customHeight="1">
      <c r="A592" s="1"/>
      <c r="B592" s="1"/>
      <c r="C592" s="33"/>
      <c r="D592" s="102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3.5" customHeight="1">
      <c r="A593" s="1"/>
      <c r="B593" s="1"/>
      <c r="C593" s="33"/>
      <c r="D593" s="102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3.5" customHeight="1">
      <c r="A594" s="1"/>
      <c r="B594" s="1"/>
      <c r="C594" s="33"/>
      <c r="D594" s="102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3.5" customHeight="1">
      <c r="A595" s="1"/>
      <c r="B595" s="1"/>
      <c r="C595" s="33"/>
      <c r="D595" s="102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3.5" customHeight="1">
      <c r="A596" s="1"/>
      <c r="B596" s="1"/>
      <c r="C596" s="33"/>
      <c r="D596" s="102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3.5" customHeight="1">
      <c r="A597" s="1"/>
      <c r="B597" s="1"/>
      <c r="C597" s="33"/>
      <c r="D597" s="102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3.5" customHeight="1">
      <c r="A598" s="1"/>
      <c r="B598" s="1"/>
      <c r="C598" s="33"/>
      <c r="D598" s="102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3.5" customHeight="1">
      <c r="A599" s="1"/>
      <c r="B599" s="1"/>
      <c r="C599" s="33"/>
      <c r="D599" s="102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3.5" customHeight="1">
      <c r="A600" s="1"/>
      <c r="B600" s="1"/>
      <c r="C600" s="33"/>
      <c r="D600" s="102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3.5" customHeight="1">
      <c r="A601" s="1"/>
      <c r="B601" s="1"/>
      <c r="C601" s="33"/>
      <c r="D601" s="102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3.5" customHeight="1">
      <c r="A602" s="1"/>
      <c r="B602" s="1"/>
      <c r="C602" s="33"/>
      <c r="D602" s="102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3.5" customHeight="1">
      <c r="A603" s="1"/>
      <c r="B603" s="1"/>
      <c r="C603" s="33"/>
      <c r="D603" s="102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3.5" customHeight="1">
      <c r="A604" s="1"/>
      <c r="B604" s="1"/>
      <c r="C604" s="33"/>
      <c r="D604" s="102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3.5" customHeight="1">
      <c r="A605" s="1"/>
      <c r="B605" s="1"/>
      <c r="C605" s="33"/>
      <c r="D605" s="102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3.5" customHeight="1">
      <c r="A606" s="1"/>
      <c r="B606" s="1"/>
      <c r="C606" s="33"/>
      <c r="D606" s="102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3.5" customHeight="1">
      <c r="A607" s="1"/>
      <c r="B607" s="1"/>
      <c r="C607" s="33"/>
      <c r="D607" s="102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3.5" customHeight="1">
      <c r="A608" s="1"/>
      <c r="B608" s="1"/>
      <c r="C608" s="33"/>
      <c r="D608" s="102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3.5" customHeight="1">
      <c r="A609" s="1"/>
      <c r="B609" s="1"/>
      <c r="C609" s="33"/>
      <c r="D609" s="102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3.5" customHeight="1">
      <c r="A610" s="1"/>
      <c r="B610" s="1"/>
      <c r="C610" s="33"/>
      <c r="D610" s="102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3.5" customHeight="1">
      <c r="A611" s="1"/>
      <c r="B611" s="1"/>
      <c r="C611" s="33"/>
      <c r="D611" s="102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3.5" customHeight="1">
      <c r="A612" s="1"/>
      <c r="B612" s="1"/>
      <c r="C612" s="33"/>
      <c r="D612" s="102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3.5" customHeight="1">
      <c r="A613" s="1"/>
      <c r="B613" s="1"/>
      <c r="C613" s="33"/>
      <c r="D613" s="102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3.5" customHeight="1">
      <c r="A614" s="1"/>
      <c r="B614" s="1"/>
      <c r="C614" s="33"/>
      <c r="D614" s="102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3.5" customHeight="1">
      <c r="A615" s="1"/>
      <c r="B615" s="1"/>
      <c r="C615" s="33"/>
      <c r="D615" s="102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3.5" customHeight="1">
      <c r="A616" s="1"/>
      <c r="B616" s="1"/>
      <c r="C616" s="33"/>
      <c r="D616" s="102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3.5" customHeight="1">
      <c r="A617" s="1"/>
      <c r="B617" s="1"/>
      <c r="C617" s="33"/>
      <c r="D617" s="102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3.5" customHeight="1">
      <c r="A618" s="1"/>
      <c r="B618" s="1"/>
      <c r="C618" s="33"/>
      <c r="D618" s="102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3.5" customHeight="1">
      <c r="A619" s="1"/>
      <c r="B619" s="1"/>
      <c r="C619" s="33"/>
      <c r="D619" s="102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3.5" customHeight="1">
      <c r="A620" s="1"/>
      <c r="B620" s="1"/>
      <c r="C620" s="33"/>
      <c r="D620" s="102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3.5" customHeight="1">
      <c r="A621" s="1"/>
      <c r="B621" s="1"/>
      <c r="C621" s="33"/>
      <c r="D621" s="102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3.5" customHeight="1">
      <c r="A622" s="1"/>
      <c r="B622" s="1"/>
      <c r="C622" s="33"/>
      <c r="D622" s="102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3.5" customHeight="1">
      <c r="A623" s="1"/>
      <c r="B623" s="1"/>
      <c r="C623" s="33"/>
      <c r="D623" s="102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3.5" customHeight="1">
      <c r="A624" s="1"/>
      <c r="B624" s="1"/>
      <c r="C624" s="33"/>
      <c r="D624" s="102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3.5" customHeight="1">
      <c r="A625" s="1"/>
      <c r="B625" s="1"/>
      <c r="C625" s="33"/>
      <c r="D625" s="102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3.5" customHeight="1">
      <c r="A626" s="1"/>
      <c r="B626" s="1"/>
      <c r="C626" s="33"/>
      <c r="D626" s="102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3.5" customHeight="1">
      <c r="A627" s="1"/>
      <c r="B627" s="1"/>
      <c r="C627" s="33"/>
      <c r="D627" s="102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3.5" customHeight="1">
      <c r="A628" s="1"/>
      <c r="B628" s="1"/>
      <c r="C628" s="33"/>
      <c r="D628" s="102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3.5" customHeight="1">
      <c r="A629" s="1"/>
      <c r="B629" s="1"/>
      <c r="C629" s="33"/>
      <c r="D629" s="102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3.5" customHeight="1">
      <c r="A630" s="1"/>
      <c r="B630" s="1"/>
      <c r="C630" s="33"/>
      <c r="D630" s="102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3.5" customHeight="1">
      <c r="A631" s="1"/>
      <c r="B631" s="1"/>
      <c r="C631" s="33"/>
      <c r="D631" s="102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3.5" customHeight="1">
      <c r="A632" s="1"/>
      <c r="B632" s="1"/>
      <c r="C632" s="33"/>
      <c r="D632" s="102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3.5" customHeight="1">
      <c r="A633" s="1"/>
      <c r="B633" s="1"/>
      <c r="C633" s="33"/>
      <c r="D633" s="102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3.5" customHeight="1">
      <c r="A634" s="1"/>
      <c r="B634" s="1"/>
      <c r="C634" s="33"/>
      <c r="D634" s="102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3.5" customHeight="1">
      <c r="A635" s="1"/>
      <c r="B635" s="1"/>
      <c r="C635" s="33"/>
      <c r="D635" s="102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3.5" customHeight="1">
      <c r="A636" s="1"/>
      <c r="B636" s="1"/>
      <c r="C636" s="33"/>
      <c r="D636" s="102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3.5" customHeight="1">
      <c r="A637" s="1"/>
      <c r="B637" s="1"/>
      <c r="C637" s="33"/>
      <c r="D637" s="102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3.5" customHeight="1">
      <c r="A638" s="1"/>
      <c r="B638" s="1"/>
      <c r="C638" s="33"/>
      <c r="D638" s="102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3.5" customHeight="1">
      <c r="A639" s="1"/>
      <c r="B639" s="1"/>
      <c r="C639" s="33"/>
      <c r="D639" s="102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3.5" customHeight="1">
      <c r="A640" s="1"/>
      <c r="B640" s="1"/>
      <c r="C640" s="33"/>
      <c r="D640" s="102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3.5" customHeight="1">
      <c r="A641" s="1"/>
      <c r="B641" s="1"/>
      <c r="C641" s="33"/>
      <c r="D641" s="102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3.5" customHeight="1">
      <c r="A642" s="1"/>
      <c r="B642" s="1"/>
      <c r="C642" s="33"/>
      <c r="D642" s="102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3.5" customHeight="1">
      <c r="A643" s="1"/>
      <c r="B643" s="1"/>
      <c r="C643" s="33"/>
      <c r="D643" s="102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3.5" customHeight="1">
      <c r="A644" s="1"/>
      <c r="B644" s="1"/>
      <c r="C644" s="33"/>
      <c r="D644" s="102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3.5" customHeight="1">
      <c r="A645" s="1"/>
      <c r="B645" s="1"/>
      <c r="C645" s="33"/>
      <c r="D645" s="102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3.5" customHeight="1">
      <c r="A646" s="1"/>
      <c r="B646" s="1"/>
      <c r="C646" s="33"/>
      <c r="D646" s="102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3.5" customHeight="1">
      <c r="A647" s="1"/>
      <c r="B647" s="1"/>
      <c r="C647" s="33"/>
      <c r="D647" s="102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3.5" customHeight="1">
      <c r="A648" s="1"/>
      <c r="B648" s="1"/>
      <c r="C648" s="33"/>
      <c r="D648" s="102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3.5" customHeight="1">
      <c r="A649" s="1"/>
      <c r="B649" s="1"/>
      <c r="C649" s="33"/>
      <c r="D649" s="102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3.5" customHeight="1">
      <c r="A650" s="1"/>
      <c r="B650" s="1"/>
      <c r="C650" s="33"/>
      <c r="D650" s="102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3.5" customHeight="1">
      <c r="A651" s="1"/>
      <c r="B651" s="1"/>
      <c r="C651" s="33"/>
      <c r="D651" s="102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3.5" customHeight="1">
      <c r="A652" s="1"/>
      <c r="B652" s="1"/>
      <c r="C652" s="33"/>
      <c r="D652" s="102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3.5" customHeight="1">
      <c r="A653" s="1"/>
      <c r="B653" s="1"/>
      <c r="C653" s="33"/>
      <c r="D653" s="102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3.5" customHeight="1">
      <c r="A654" s="1"/>
      <c r="B654" s="1"/>
      <c r="C654" s="33"/>
      <c r="D654" s="102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3.5" customHeight="1">
      <c r="A655" s="1"/>
      <c r="B655" s="1"/>
      <c r="C655" s="33"/>
      <c r="D655" s="102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3.5" customHeight="1">
      <c r="A656" s="1"/>
      <c r="B656" s="1"/>
      <c r="C656" s="33"/>
      <c r="D656" s="102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3.5" customHeight="1">
      <c r="A657" s="1"/>
      <c r="B657" s="1"/>
      <c r="C657" s="33"/>
      <c r="D657" s="102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3.5" customHeight="1">
      <c r="A658" s="1"/>
      <c r="B658" s="1"/>
      <c r="C658" s="33"/>
      <c r="D658" s="102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3.5" customHeight="1">
      <c r="A659" s="1"/>
      <c r="B659" s="1"/>
      <c r="C659" s="33"/>
      <c r="D659" s="102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3.5" customHeight="1">
      <c r="A660" s="1"/>
      <c r="B660" s="1"/>
      <c r="C660" s="33"/>
      <c r="D660" s="102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3.5" customHeight="1">
      <c r="A661" s="1"/>
      <c r="B661" s="1"/>
      <c r="C661" s="33"/>
      <c r="D661" s="102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3.5" customHeight="1">
      <c r="A662" s="1"/>
      <c r="B662" s="1"/>
      <c r="C662" s="33"/>
      <c r="D662" s="102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3.5" customHeight="1">
      <c r="A663" s="1"/>
      <c r="B663" s="1"/>
      <c r="C663" s="33"/>
      <c r="D663" s="102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3.5" customHeight="1">
      <c r="A664" s="1"/>
      <c r="B664" s="1"/>
      <c r="C664" s="33"/>
      <c r="D664" s="102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3.5" customHeight="1">
      <c r="A665" s="1"/>
      <c r="B665" s="1"/>
      <c r="C665" s="33"/>
      <c r="D665" s="102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3.5" customHeight="1">
      <c r="A666" s="1"/>
      <c r="B666" s="1"/>
      <c r="C666" s="33"/>
      <c r="D666" s="102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3.5" customHeight="1">
      <c r="A667" s="1"/>
      <c r="B667" s="1"/>
      <c r="C667" s="33"/>
      <c r="D667" s="102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3.5" customHeight="1">
      <c r="A668" s="1"/>
      <c r="B668" s="1"/>
      <c r="C668" s="33"/>
      <c r="D668" s="102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3.5" customHeight="1">
      <c r="A669" s="1"/>
      <c r="B669" s="1"/>
      <c r="C669" s="33"/>
      <c r="D669" s="102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3.5" customHeight="1">
      <c r="A670" s="1"/>
      <c r="B670" s="1"/>
      <c r="C670" s="33"/>
      <c r="D670" s="102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3.5" customHeight="1">
      <c r="A671" s="1"/>
      <c r="B671" s="1"/>
      <c r="C671" s="33"/>
      <c r="D671" s="102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3.5" customHeight="1">
      <c r="A672" s="1"/>
      <c r="B672" s="1"/>
      <c r="C672" s="33"/>
      <c r="D672" s="102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3.5" customHeight="1">
      <c r="A673" s="1"/>
      <c r="B673" s="1"/>
      <c r="C673" s="33"/>
      <c r="D673" s="102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3.5" customHeight="1">
      <c r="A674" s="1"/>
      <c r="B674" s="1"/>
      <c r="C674" s="33"/>
      <c r="D674" s="102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3.5" customHeight="1">
      <c r="A675" s="1"/>
      <c r="B675" s="1"/>
      <c r="C675" s="33"/>
      <c r="D675" s="102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3.5" customHeight="1">
      <c r="A676" s="1"/>
      <c r="B676" s="1"/>
      <c r="C676" s="33"/>
      <c r="D676" s="102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3.5" customHeight="1">
      <c r="A677" s="1"/>
      <c r="B677" s="1"/>
      <c r="C677" s="33"/>
      <c r="D677" s="102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3.5" customHeight="1">
      <c r="A678" s="1"/>
      <c r="B678" s="1"/>
      <c r="C678" s="33"/>
      <c r="D678" s="102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3.5" customHeight="1">
      <c r="A679" s="1"/>
      <c r="B679" s="1"/>
      <c r="C679" s="33"/>
      <c r="D679" s="102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3.5" customHeight="1">
      <c r="A680" s="1"/>
      <c r="B680" s="1"/>
      <c r="C680" s="33"/>
      <c r="D680" s="102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3.5" customHeight="1">
      <c r="A681" s="1"/>
      <c r="B681" s="1"/>
      <c r="C681" s="33"/>
      <c r="D681" s="102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3.5" customHeight="1">
      <c r="A682" s="1"/>
      <c r="B682" s="1"/>
      <c r="C682" s="33"/>
      <c r="D682" s="102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3.5" customHeight="1">
      <c r="A683" s="1"/>
      <c r="B683" s="1"/>
      <c r="C683" s="33"/>
      <c r="D683" s="102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3.5" customHeight="1">
      <c r="A684" s="1"/>
      <c r="B684" s="1"/>
      <c r="C684" s="33"/>
      <c r="D684" s="102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3.5" customHeight="1">
      <c r="A685" s="1"/>
      <c r="B685" s="1"/>
      <c r="C685" s="33"/>
      <c r="D685" s="102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3.5" customHeight="1">
      <c r="A686" s="1"/>
      <c r="B686" s="1"/>
      <c r="C686" s="33"/>
      <c r="D686" s="102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3.5" customHeight="1">
      <c r="A687" s="1"/>
      <c r="B687" s="1"/>
      <c r="C687" s="33"/>
      <c r="D687" s="102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3.5" customHeight="1">
      <c r="A688" s="1"/>
      <c r="B688" s="1"/>
      <c r="C688" s="33"/>
      <c r="D688" s="102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3.5" customHeight="1">
      <c r="A689" s="1"/>
      <c r="B689" s="1"/>
      <c r="C689" s="33"/>
      <c r="D689" s="102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3.5" customHeight="1">
      <c r="A690" s="1"/>
      <c r="B690" s="1"/>
      <c r="C690" s="33"/>
      <c r="D690" s="102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3.5" customHeight="1">
      <c r="A691" s="1"/>
      <c r="B691" s="1"/>
      <c r="C691" s="33"/>
      <c r="D691" s="102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3.5" customHeight="1">
      <c r="A692" s="1"/>
      <c r="B692" s="1"/>
      <c r="C692" s="33"/>
      <c r="D692" s="102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3.5" customHeight="1">
      <c r="A693" s="1"/>
      <c r="B693" s="1"/>
      <c r="C693" s="33"/>
      <c r="D693" s="102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3.5" customHeight="1">
      <c r="A694" s="1"/>
      <c r="B694" s="1"/>
      <c r="C694" s="33"/>
      <c r="D694" s="102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3.5" customHeight="1">
      <c r="A695" s="1"/>
      <c r="B695" s="1"/>
      <c r="C695" s="33"/>
      <c r="D695" s="102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3.5" customHeight="1">
      <c r="A696" s="1"/>
      <c r="B696" s="1"/>
      <c r="C696" s="33"/>
      <c r="D696" s="102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3.5" customHeight="1">
      <c r="A697" s="1"/>
      <c r="B697" s="1"/>
      <c r="C697" s="33"/>
      <c r="D697" s="102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3.5" customHeight="1">
      <c r="A698" s="1"/>
      <c r="B698" s="1"/>
      <c r="C698" s="33"/>
      <c r="D698" s="102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3.5" customHeight="1">
      <c r="A699" s="1"/>
      <c r="B699" s="1"/>
      <c r="C699" s="33"/>
      <c r="D699" s="102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3.5" customHeight="1">
      <c r="A700" s="1"/>
      <c r="B700" s="1"/>
      <c r="C700" s="33"/>
      <c r="D700" s="102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3.5" customHeight="1">
      <c r="A701" s="1"/>
      <c r="B701" s="1"/>
      <c r="C701" s="33"/>
      <c r="D701" s="102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3.5" customHeight="1">
      <c r="A702" s="1"/>
      <c r="B702" s="1"/>
      <c r="C702" s="33"/>
      <c r="D702" s="102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3.5" customHeight="1">
      <c r="A703" s="1"/>
      <c r="B703" s="1"/>
      <c r="C703" s="33"/>
      <c r="D703" s="102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3.5" customHeight="1">
      <c r="A704" s="1"/>
      <c r="B704" s="1"/>
      <c r="C704" s="33"/>
      <c r="D704" s="102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3.5" customHeight="1">
      <c r="A705" s="1"/>
      <c r="B705" s="1"/>
      <c r="C705" s="33"/>
      <c r="D705" s="102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3.5" customHeight="1">
      <c r="A706" s="1"/>
      <c r="B706" s="1"/>
      <c r="C706" s="33"/>
      <c r="D706" s="102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3.5" customHeight="1">
      <c r="A707" s="1"/>
      <c r="B707" s="1"/>
      <c r="C707" s="33"/>
      <c r="D707" s="102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3.5" customHeight="1">
      <c r="A708" s="1"/>
      <c r="B708" s="1"/>
      <c r="C708" s="33"/>
      <c r="D708" s="102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3.5" customHeight="1">
      <c r="A709" s="1"/>
      <c r="B709" s="1"/>
      <c r="C709" s="33"/>
      <c r="D709" s="102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3.5" customHeight="1">
      <c r="A710" s="1"/>
      <c r="B710" s="1"/>
      <c r="C710" s="33"/>
      <c r="D710" s="102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3.5" customHeight="1">
      <c r="A711" s="1"/>
      <c r="B711" s="1"/>
      <c r="C711" s="33"/>
      <c r="D711" s="102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3.5" customHeight="1">
      <c r="A712" s="1"/>
      <c r="B712" s="1"/>
      <c r="C712" s="33"/>
      <c r="D712" s="102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3.5" customHeight="1">
      <c r="A713" s="1"/>
      <c r="B713" s="1"/>
      <c r="C713" s="33"/>
      <c r="D713" s="102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3.5" customHeight="1">
      <c r="A714" s="1"/>
      <c r="B714" s="1"/>
      <c r="C714" s="33"/>
      <c r="D714" s="102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3.5" customHeight="1">
      <c r="A715" s="1"/>
      <c r="B715" s="1"/>
      <c r="C715" s="33"/>
      <c r="D715" s="102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3.5" customHeight="1">
      <c r="A716" s="1"/>
      <c r="B716" s="1"/>
      <c r="C716" s="33"/>
      <c r="D716" s="102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3.5" customHeight="1">
      <c r="A717" s="1"/>
      <c r="B717" s="1"/>
      <c r="C717" s="33"/>
      <c r="D717" s="102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3.5" customHeight="1">
      <c r="A718" s="1"/>
      <c r="B718" s="1"/>
      <c r="C718" s="33"/>
      <c r="D718" s="102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3.5" customHeight="1">
      <c r="A719" s="1"/>
      <c r="B719" s="1"/>
      <c r="C719" s="33"/>
      <c r="D719" s="102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3.5" customHeight="1">
      <c r="A720" s="1"/>
      <c r="B720" s="1"/>
      <c r="C720" s="33"/>
      <c r="D720" s="102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3.5" customHeight="1">
      <c r="A721" s="1"/>
      <c r="B721" s="1"/>
      <c r="C721" s="33"/>
      <c r="D721" s="102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3.5" customHeight="1">
      <c r="A722" s="1"/>
      <c r="B722" s="1"/>
      <c r="C722" s="33"/>
      <c r="D722" s="102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3.5" customHeight="1">
      <c r="A723" s="1"/>
      <c r="B723" s="1"/>
      <c r="C723" s="33"/>
      <c r="D723" s="102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3.5" customHeight="1">
      <c r="A724" s="1"/>
      <c r="B724" s="1"/>
      <c r="C724" s="33"/>
      <c r="D724" s="102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3.5" customHeight="1">
      <c r="A725" s="1"/>
      <c r="B725" s="1"/>
      <c r="C725" s="33"/>
      <c r="D725" s="102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3.5" customHeight="1">
      <c r="A726" s="1"/>
      <c r="B726" s="1"/>
      <c r="C726" s="33"/>
      <c r="D726" s="102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3.5" customHeight="1">
      <c r="A727" s="1"/>
      <c r="B727" s="1"/>
      <c r="C727" s="33"/>
      <c r="D727" s="102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3.5" customHeight="1">
      <c r="A728" s="1"/>
      <c r="B728" s="1"/>
      <c r="C728" s="33"/>
      <c r="D728" s="102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3.5" customHeight="1">
      <c r="A729" s="1"/>
      <c r="B729" s="1"/>
      <c r="C729" s="33"/>
      <c r="D729" s="102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3.5" customHeight="1">
      <c r="A730" s="1"/>
      <c r="B730" s="1"/>
      <c r="C730" s="33"/>
      <c r="D730" s="102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3.5" customHeight="1">
      <c r="A731" s="1"/>
      <c r="B731" s="1"/>
      <c r="C731" s="33"/>
      <c r="D731" s="102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3.5" customHeight="1">
      <c r="A732" s="1"/>
      <c r="B732" s="1"/>
      <c r="C732" s="33"/>
      <c r="D732" s="102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3.5" customHeight="1">
      <c r="A733" s="1"/>
      <c r="B733" s="1"/>
      <c r="C733" s="33"/>
      <c r="D733" s="102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3.5" customHeight="1">
      <c r="A734" s="1"/>
      <c r="B734" s="1"/>
      <c r="C734" s="33"/>
      <c r="D734" s="102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3.5" customHeight="1">
      <c r="A735" s="1"/>
      <c r="B735" s="1"/>
      <c r="C735" s="33"/>
      <c r="D735" s="102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3.5" customHeight="1">
      <c r="A736" s="1"/>
      <c r="B736" s="1"/>
      <c r="C736" s="33"/>
      <c r="D736" s="102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3.5" customHeight="1">
      <c r="A737" s="1"/>
      <c r="B737" s="1"/>
      <c r="C737" s="33"/>
      <c r="D737" s="102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3.5" customHeight="1">
      <c r="A738" s="1"/>
      <c r="B738" s="1"/>
      <c r="C738" s="33"/>
      <c r="D738" s="102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3.5" customHeight="1">
      <c r="A739" s="1"/>
      <c r="B739" s="1"/>
      <c r="C739" s="33"/>
      <c r="D739" s="102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3.5" customHeight="1">
      <c r="A740" s="1"/>
      <c r="B740" s="1"/>
      <c r="C740" s="33"/>
      <c r="D740" s="102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3.5" customHeight="1">
      <c r="A741" s="1"/>
      <c r="B741" s="1"/>
      <c r="C741" s="33"/>
      <c r="D741" s="102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3.5" customHeight="1">
      <c r="A742" s="1"/>
      <c r="B742" s="1"/>
      <c r="C742" s="33"/>
      <c r="D742" s="102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3.5" customHeight="1">
      <c r="A743" s="1"/>
      <c r="B743" s="1"/>
      <c r="C743" s="33"/>
      <c r="D743" s="102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3.5" customHeight="1">
      <c r="A744" s="1"/>
      <c r="B744" s="1"/>
      <c r="C744" s="33"/>
      <c r="D744" s="102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3.5" customHeight="1">
      <c r="A745" s="1"/>
      <c r="B745" s="1"/>
      <c r="C745" s="33"/>
      <c r="D745" s="102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3.5" customHeight="1">
      <c r="A746" s="1"/>
      <c r="B746" s="1"/>
      <c r="C746" s="33"/>
      <c r="D746" s="102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3.5" customHeight="1">
      <c r="A747" s="1"/>
      <c r="B747" s="1"/>
      <c r="C747" s="33"/>
      <c r="D747" s="102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3.5" customHeight="1">
      <c r="A748" s="1"/>
      <c r="B748" s="1"/>
      <c r="C748" s="33"/>
      <c r="D748" s="102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3.5" customHeight="1">
      <c r="A749" s="1"/>
      <c r="B749" s="1"/>
      <c r="C749" s="33"/>
      <c r="D749" s="102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3.5" customHeight="1">
      <c r="A750" s="1"/>
      <c r="B750" s="1"/>
      <c r="C750" s="33"/>
      <c r="D750" s="102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3.5" customHeight="1">
      <c r="A751" s="1"/>
      <c r="B751" s="1"/>
      <c r="C751" s="33"/>
      <c r="D751" s="102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3.5" customHeight="1">
      <c r="A752" s="1"/>
      <c r="B752" s="1"/>
      <c r="C752" s="33"/>
      <c r="D752" s="102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3.5" customHeight="1">
      <c r="A753" s="1"/>
      <c r="B753" s="1"/>
      <c r="C753" s="33"/>
      <c r="D753" s="102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3.5" customHeight="1">
      <c r="A754" s="1"/>
      <c r="B754" s="1"/>
      <c r="C754" s="33"/>
      <c r="D754" s="102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3.5" customHeight="1">
      <c r="A755" s="1"/>
      <c r="B755" s="1"/>
      <c r="C755" s="33"/>
      <c r="D755" s="102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3.5" customHeight="1">
      <c r="A756" s="1"/>
      <c r="B756" s="1"/>
      <c r="C756" s="33"/>
      <c r="D756" s="102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3.5" customHeight="1">
      <c r="A757" s="1"/>
      <c r="B757" s="1"/>
      <c r="C757" s="33"/>
      <c r="D757" s="102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3.5" customHeight="1">
      <c r="A758" s="1"/>
      <c r="B758" s="1"/>
      <c r="C758" s="33"/>
      <c r="D758" s="102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3.5" customHeight="1">
      <c r="A759" s="1"/>
      <c r="B759" s="1"/>
      <c r="C759" s="33"/>
      <c r="D759" s="102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3.5" customHeight="1">
      <c r="A760" s="1"/>
      <c r="B760" s="1"/>
      <c r="C760" s="33"/>
      <c r="D760" s="102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3.5" customHeight="1">
      <c r="A761" s="1"/>
      <c r="B761" s="1"/>
      <c r="C761" s="33"/>
      <c r="D761" s="102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3.5" customHeight="1">
      <c r="A762" s="1"/>
      <c r="B762" s="1"/>
      <c r="C762" s="33"/>
      <c r="D762" s="102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3.5" customHeight="1">
      <c r="A763" s="1"/>
      <c r="B763" s="1"/>
      <c r="C763" s="33"/>
      <c r="D763" s="102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3.5" customHeight="1">
      <c r="A764" s="1"/>
      <c r="B764" s="1"/>
      <c r="C764" s="33"/>
      <c r="D764" s="102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3.5" customHeight="1">
      <c r="A765" s="1"/>
      <c r="B765" s="1"/>
      <c r="C765" s="33"/>
      <c r="D765" s="102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3.5" customHeight="1">
      <c r="A766" s="1"/>
      <c r="B766" s="1"/>
      <c r="C766" s="33"/>
      <c r="D766" s="102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3.5" customHeight="1">
      <c r="A767" s="1"/>
      <c r="B767" s="1"/>
      <c r="C767" s="33"/>
      <c r="D767" s="102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3.5" customHeight="1">
      <c r="A768" s="1"/>
      <c r="B768" s="1"/>
      <c r="C768" s="33"/>
      <c r="D768" s="102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3.5" customHeight="1">
      <c r="A769" s="1"/>
      <c r="B769" s="1"/>
      <c r="C769" s="33"/>
      <c r="D769" s="102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3.5" customHeight="1">
      <c r="A770" s="1"/>
      <c r="B770" s="1"/>
      <c r="C770" s="33"/>
      <c r="D770" s="102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3.5" customHeight="1">
      <c r="A771" s="1"/>
      <c r="B771" s="1"/>
      <c r="C771" s="33"/>
      <c r="D771" s="102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3.5" customHeight="1">
      <c r="A772" s="1"/>
      <c r="B772" s="1"/>
      <c r="C772" s="33"/>
      <c r="D772" s="102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3.5" customHeight="1">
      <c r="A773" s="1"/>
      <c r="B773" s="1"/>
      <c r="C773" s="33"/>
      <c r="D773" s="102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3.5" customHeight="1">
      <c r="A774" s="1"/>
      <c r="B774" s="1"/>
      <c r="C774" s="33"/>
      <c r="D774" s="102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3.5" customHeight="1">
      <c r="A775" s="1"/>
      <c r="B775" s="1"/>
      <c r="C775" s="33"/>
      <c r="D775" s="102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3.5" customHeight="1">
      <c r="A776" s="1"/>
      <c r="B776" s="1"/>
      <c r="C776" s="33"/>
      <c r="D776" s="102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3.5" customHeight="1">
      <c r="A777" s="1"/>
      <c r="B777" s="1"/>
      <c r="C777" s="33"/>
      <c r="D777" s="102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3.5" customHeight="1">
      <c r="A778" s="1"/>
      <c r="B778" s="1"/>
      <c r="C778" s="33"/>
      <c r="D778" s="102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3.5" customHeight="1">
      <c r="A779" s="1"/>
      <c r="B779" s="1"/>
      <c r="C779" s="33"/>
      <c r="D779" s="102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3.5" customHeight="1">
      <c r="A780" s="1"/>
      <c r="B780" s="1"/>
      <c r="C780" s="33"/>
      <c r="D780" s="102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3.5" customHeight="1">
      <c r="A781" s="1"/>
      <c r="B781" s="1"/>
      <c r="C781" s="33"/>
      <c r="D781" s="102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3.5" customHeight="1">
      <c r="A782" s="1"/>
      <c r="B782" s="1"/>
      <c r="C782" s="33"/>
      <c r="D782" s="102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3.5" customHeight="1">
      <c r="A783" s="1"/>
      <c r="B783" s="1"/>
      <c r="C783" s="33"/>
      <c r="D783" s="102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3.5" customHeight="1">
      <c r="A784" s="1"/>
      <c r="B784" s="1"/>
      <c r="C784" s="33"/>
      <c r="D784" s="102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3.5" customHeight="1">
      <c r="A785" s="1"/>
      <c r="B785" s="1"/>
      <c r="C785" s="33"/>
      <c r="D785" s="102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3.5" customHeight="1">
      <c r="A786" s="1"/>
      <c r="B786" s="1"/>
      <c r="C786" s="33"/>
      <c r="D786" s="102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3.5" customHeight="1">
      <c r="A787" s="1"/>
      <c r="B787" s="1"/>
      <c r="C787" s="33"/>
      <c r="D787" s="102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3.5" customHeight="1">
      <c r="A788" s="1"/>
      <c r="B788" s="1"/>
      <c r="C788" s="33"/>
      <c r="D788" s="102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3.5" customHeight="1">
      <c r="A789" s="1"/>
      <c r="B789" s="1"/>
      <c r="C789" s="33"/>
      <c r="D789" s="102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3.5" customHeight="1">
      <c r="A790" s="1"/>
      <c r="B790" s="1"/>
      <c r="C790" s="33"/>
      <c r="D790" s="102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3.5" customHeight="1">
      <c r="A791" s="1"/>
      <c r="B791" s="1"/>
      <c r="C791" s="33"/>
      <c r="D791" s="102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3.5" customHeight="1">
      <c r="A792" s="1"/>
      <c r="B792" s="1"/>
      <c r="C792" s="33"/>
      <c r="D792" s="102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3.5" customHeight="1">
      <c r="A793" s="1"/>
      <c r="B793" s="1"/>
      <c r="C793" s="33"/>
      <c r="D793" s="102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3.5" customHeight="1">
      <c r="A794" s="1"/>
      <c r="B794" s="1"/>
      <c r="C794" s="33"/>
      <c r="D794" s="102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3.5" customHeight="1">
      <c r="A795" s="1"/>
      <c r="B795" s="1"/>
      <c r="C795" s="33"/>
      <c r="D795" s="102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3.5" customHeight="1">
      <c r="A796" s="1"/>
      <c r="B796" s="1"/>
      <c r="C796" s="33"/>
      <c r="D796" s="102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3.5" customHeight="1">
      <c r="A797" s="1"/>
      <c r="B797" s="1"/>
      <c r="C797" s="33"/>
      <c r="D797" s="102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3.5" customHeight="1">
      <c r="A798" s="1"/>
      <c r="B798" s="1"/>
      <c r="C798" s="33"/>
      <c r="D798" s="102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3.5" customHeight="1">
      <c r="A799" s="1"/>
      <c r="B799" s="1"/>
      <c r="C799" s="33"/>
      <c r="D799" s="102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3.5" customHeight="1">
      <c r="A800" s="1"/>
      <c r="B800" s="1"/>
      <c r="C800" s="33"/>
      <c r="D800" s="102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3.5" customHeight="1">
      <c r="A801" s="1"/>
      <c r="B801" s="1"/>
      <c r="C801" s="33"/>
      <c r="D801" s="102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3.5" customHeight="1">
      <c r="A802" s="1"/>
      <c r="B802" s="1"/>
      <c r="C802" s="33"/>
      <c r="D802" s="102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3.5" customHeight="1">
      <c r="A803" s="1"/>
      <c r="B803" s="1"/>
      <c r="C803" s="33"/>
      <c r="D803" s="102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3.5" customHeight="1">
      <c r="A804" s="1"/>
      <c r="B804" s="1"/>
      <c r="C804" s="33"/>
      <c r="D804" s="102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3.5" customHeight="1">
      <c r="A805" s="1"/>
      <c r="B805" s="1"/>
      <c r="C805" s="33"/>
      <c r="D805" s="102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3.5" customHeight="1">
      <c r="A806" s="1"/>
      <c r="B806" s="1"/>
      <c r="C806" s="33"/>
      <c r="D806" s="102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3.5" customHeight="1">
      <c r="A807" s="1"/>
      <c r="B807" s="1"/>
      <c r="C807" s="33"/>
      <c r="D807" s="102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3.5" customHeight="1">
      <c r="A808" s="1"/>
      <c r="B808" s="1"/>
      <c r="C808" s="33"/>
      <c r="D808" s="102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3.5" customHeight="1">
      <c r="A809" s="1"/>
      <c r="B809" s="1"/>
      <c r="C809" s="33"/>
      <c r="D809" s="102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3.5" customHeight="1">
      <c r="A810" s="1"/>
      <c r="B810" s="1"/>
      <c r="C810" s="33"/>
      <c r="D810" s="102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3.5" customHeight="1">
      <c r="A811" s="1"/>
      <c r="B811" s="1"/>
      <c r="C811" s="33"/>
      <c r="D811" s="102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3.5" customHeight="1">
      <c r="A812" s="1"/>
      <c r="B812" s="1"/>
      <c r="C812" s="33"/>
      <c r="D812" s="102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3.5" customHeight="1">
      <c r="A813" s="1"/>
      <c r="B813" s="1"/>
      <c r="C813" s="33"/>
      <c r="D813" s="102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3.5" customHeight="1">
      <c r="A814" s="1"/>
      <c r="B814" s="1"/>
      <c r="C814" s="33"/>
      <c r="D814" s="102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3.5" customHeight="1">
      <c r="A815" s="1"/>
      <c r="B815" s="1"/>
      <c r="C815" s="33"/>
      <c r="D815" s="102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3.5" customHeight="1">
      <c r="A816" s="1"/>
      <c r="B816" s="1"/>
      <c r="C816" s="33"/>
      <c r="D816" s="102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3.5" customHeight="1">
      <c r="A817" s="1"/>
      <c r="B817" s="1"/>
      <c r="C817" s="33"/>
      <c r="D817" s="102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3.5" customHeight="1">
      <c r="A818" s="1"/>
      <c r="B818" s="1"/>
      <c r="C818" s="33"/>
      <c r="D818" s="102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3.5" customHeight="1">
      <c r="A819" s="1"/>
      <c r="B819" s="1"/>
      <c r="C819" s="33"/>
      <c r="D819" s="102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3.5" customHeight="1">
      <c r="A820" s="1"/>
      <c r="B820" s="1"/>
      <c r="C820" s="33"/>
      <c r="D820" s="102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3.5" customHeight="1">
      <c r="A821" s="1"/>
      <c r="B821" s="1"/>
      <c r="C821" s="33"/>
      <c r="D821" s="102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3.5" customHeight="1">
      <c r="A822" s="1"/>
      <c r="B822" s="1"/>
      <c r="C822" s="33"/>
      <c r="D822" s="102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3.5" customHeight="1">
      <c r="A823" s="1"/>
      <c r="B823" s="1"/>
      <c r="C823" s="33"/>
      <c r="D823" s="102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3.5" customHeight="1">
      <c r="A824" s="1"/>
      <c r="B824" s="1"/>
      <c r="C824" s="33"/>
      <c r="D824" s="102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3.5" customHeight="1">
      <c r="A825" s="1"/>
      <c r="B825" s="1"/>
      <c r="C825" s="33"/>
      <c r="D825" s="102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3.5" customHeight="1">
      <c r="A826" s="1"/>
      <c r="B826" s="1"/>
      <c r="C826" s="33"/>
      <c r="D826" s="102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3.5" customHeight="1">
      <c r="A827" s="1"/>
      <c r="B827" s="1"/>
      <c r="C827" s="33"/>
      <c r="D827" s="102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3.5" customHeight="1">
      <c r="A828" s="1"/>
      <c r="B828" s="1"/>
      <c r="C828" s="33"/>
      <c r="D828" s="102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3.5" customHeight="1">
      <c r="A829" s="1"/>
      <c r="B829" s="1"/>
      <c r="C829" s="33"/>
      <c r="D829" s="102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3.5" customHeight="1">
      <c r="A830" s="1"/>
      <c r="B830" s="1"/>
      <c r="C830" s="33"/>
      <c r="D830" s="102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3.5" customHeight="1">
      <c r="A831" s="1"/>
      <c r="B831" s="1"/>
      <c r="C831" s="33"/>
      <c r="D831" s="102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3.5" customHeight="1">
      <c r="A832" s="1"/>
      <c r="B832" s="1"/>
      <c r="C832" s="33"/>
      <c r="D832" s="102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3.5" customHeight="1">
      <c r="A833" s="1"/>
      <c r="B833" s="1"/>
      <c r="C833" s="33"/>
      <c r="D833" s="102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3.5" customHeight="1">
      <c r="A834" s="1"/>
      <c r="B834" s="1"/>
      <c r="C834" s="33"/>
      <c r="D834" s="102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3.5" customHeight="1">
      <c r="A835" s="1"/>
      <c r="B835" s="1"/>
      <c r="C835" s="33"/>
      <c r="D835" s="102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3.5" customHeight="1">
      <c r="A836" s="1"/>
      <c r="B836" s="1"/>
      <c r="C836" s="33"/>
      <c r="D836" s="102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3.5" customHeight="1">
      <c r="A837" s="1"/>
      <c r="B837" s="1"/>
      <c r="C837" s="33"/>
      <c r="D837" s="102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3.5" customHeight="1">
      <c r="A838" s="1"/>
      <c r="B838" s="1"/>
      <c r="C838" s="33"/>
      <c r="D838" s="102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3.5" customHeight="1">
      <c r="A839" s="1"/>
      <c r="B839" s="1"/>
      <c r="C839" s="33"/>
      <c r="D839" s="102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3.5" customHeight="1">
      <c r="A840" s="1"/>
      <c r="B840" s="1"/>
      <c r="C840" s="33"/>
      <c r="D840" s="102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3.5" customHeight="1">
      <c r="A841" s="1"/>
      <c r="B841" s="1"/>
      <c r="C841" s="33"/>
      <c r="D841" s="102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3.5" customHeight="1">
      <c r="A842" s="1"/>
      <c r="B842" s="1"/>
      <c r="C842" s="33"/>
      <c r="D842" s="102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3.5" customHeight="1">
      <c r="A843" s="1"/>
      <c r="B843" s="1"/>
      <c r="C843" s="33"/>
      <c r="D843" s="102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3.5" customHeight="1">
      <c r="A844" s="1"/>
      <c r="B844" s="1"/>
      <c r="C844" s="33"/>
      <c r="D844" s="102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3.5" customHeight="1">
      <c r="A845" s="1"/>
      <c r="B845" s="1"/>
      <c r="C845" s="33"/>
      <c r="D845" s="102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3.5" customHeight="1">
      <c r="A846" s="1"/>
      <c r="B846" s="1"/>
      <c r="C846" s="33"/>
      <c r="D846" s="102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3.5" customHeight="1">
      <c r="A847" s="1"/>
      <c r="B847" s="1"/>
      <c r="C847" s="33"/>
      <c r="D847" s="102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3.5" customHeight="1">
      <c r="A848" s="1"/>
      <c r="B848" s="1"/>
      <c r="C848" s="33"/>
      <c r="D848" s="102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3.5" customHeight="1">
      <c r="A849" s="1"/>
      <c r="B849" s="1"/>
      <c r="C849" s="33"/>
      <c r="D849" s="102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3.5" customHeight="1">
      <c r="A850" s="1"/>
      <c r="B850" s="1"/>
      <c r="C850" s="33"/>
      <c r="D850" s="102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3.5" customHeight="1">
      <c r="A851" s="1"/>
      <c r="B851" s="1"/>
      <c r="C851" s="33"/>
      <c r="D851" s="102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3.5" customHeight="1">
      <c r="A852" s="1"/>
      <c r="B852" s="1"/>
      <c r="C852" s="33"/>
      <c r="D852" s="102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3.5" customHeight="1">
      <c r="A853" s="1"/>
      <c r="B853" s="1"/>
      <c r="C853" s="33"/>
      <c r="D853" s="102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3.5" customHeight="1">
      <c r="A854" s="1"/>
      <c r="B854" s="1"/>
      <c r="C854" s="33"/>
      <c r="D854" s="102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3.5" customHeight="1">
      <c r="A855" s="1"/>
      <c r="B855" s="1"/>
      <c r="C855" s="33"/>
      <c r="D855" s="102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3.5" customHeight="1">
      <c r="A856" s="1"/>
      <c r="B856" s="1"/>
      <c r="C856" s="33"/>
      <c r="D856" s="102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3.5" customHeight="1">
      <c r="A857" s="1"/>
      <c r="B857" s="1"/>
      <c r="C857" s="33"/>
      <c r="D857" s="102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3.5" customHeight="1">
      <c r="A858" s="1"/>
      <c r="B858" s="1"/>
      <c r="C858" s="33"/>
      <c r="D858" s="102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3.5" customHeight="1">
      <c r="A859" s="1"/>
      <c r="B859" s="1"/>
      <c r="C859" s="33"/>
      <c r="D859" s="102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3.5" customHeight="1">
      <c r="A860" s="1"/>
      <c r="B860" s="1"/>
      <c r="C860" s="33"/>
      <c r="D860" s="102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3.5" customHeight="1">
      <c r="A861" s="1"/>
      <c r="B861" s="1"/>
      <c r="C861" s="33"/>
      <c r="D861" s="102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3.5" customHeight="1">
      <c r="A862" s="1"/>
      <c r="B862" s="1"/>
      <c r="C862" s="33"/>
      <c r="D862" s="102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3.5" customHeight="1">
      <c r="A863" s="1"/>
      <c r="B863" s="1"/>
      <c r="C863" s="33"/>
      <c r="D863" s="102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3.5" customHeight="1">
      <c r="A864" s="1"/>
      <c r="B864" s="1"/>
      <c r="C864" s="33"/>
      <c r="D864" s="102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3.5" customHeight="1">
      <c r="A865" s="1"/>
      <c r="B865" s="1"/>
      <c r="C865" s="33"/>
      <c r="D865" s="102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3.5" customHeight="1">
      <c r="A866" s="1"/>
      <c r="B866" s="1"/>
      <c r="C866" s="33"/>
      <c r="D866" s="102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3.5" customHeight="1">
      <c r="A867" s="1"/>
      <c r="B867" s="1"/>
      <c r="C867" s="33"/>
      <c r="D867" s="102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3.5" customHeight="1">
      <c r="A868" s="1"/>
      <c r="B868" s="1"/>
      <c r="C868" s="33"/>
      <c r="D868" s="102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3.5" customHeight="1">
      <c r="A869" s="1"/>
      <c r="B869" s="1"/>
      <c r="C869" s="33"/>
      <c r="D869" s="102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3.5" customHeight="1">
      <c r="A870" s="1"/>
      <c r="B870" s="1"/>
      <c r="C870" s="33"/>
      <c r="D870" s="102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3.5" customHeight="1">
      <c r="A871" s="1"/>
      <c r="B871" s="1"/>
      <c r="C871" s="33"/>
      <c r="D871" s="102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3.5" customHeight="1">
      <c r="A872" s="1"/>
      <c r="B872" s="1"/>
      <c r="C872" s="33"/>
      <c r="D872" s="102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3.5" customHeight="1">
      <c r="A873" s="1"/>
      <c r="B873" s="1"/>
      <c r="C873" s="33"/>
      <c r="D873" s="102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3.5" customHeight="1">
      <c r="A874" s="1"/>
      <c r="B874" s="1"/>
      <c r="C874" s="33"/>
      <c r="D874" s="102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3.5" customHeight="1">
      <c r="A875" s="1"/>
      <c r="B875" s="1"/>
      <c r="C875" s="33"/>
      <c r="D875" s="102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3.5" customHeight="1">
      <c r="A876" s="1"/>
      <c r="B876" s="1"/>
      <c r="C876" s="33"/>
      <c r="D876" s="102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3.5" customHeight="1">
      <c r="A877" s="1"/>
      <c r="B877" s="1"/>
      <c r="C877" s="33"/>
      <c r="D877" s="102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3.5" customHeight="1">
      <c r="A878" s="1"/>
      <c r="B878" s="1"/>
      <c r="C878" s="33"/>
      <c r="D878" s="102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3.5" customHeight="1">
      <c r="A879" s="1"/>
      <c r="B879" s="1"/>
      <c r="C879" s="33"/>
      <c r="D879" s="102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3.5" customHeight="1">
      <c r="A880" s="1"/>
      <c r="B880" s="1"/>
      <c r="C880" s="33"/>
      <c r="D880" s="102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3.5" customHeight="1">
      <c r="A881" s="1"/>
      <c r="B881" s="1"/>
      <c r="C881" s="33"/>
      <c r="D881" s="102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3.5" customHeight="1">
      <c r="A882" s="1"/>
      <c r="B882" s="1"/>
      <c r="C882" s="33"/>
      <c r="D882" s="102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3.5" customHeight="1">
      <c r="A883" s="1"/>
      <c r="B883" s="1"/>
      <c r="C883" s="33"/>
      <c r="D883" s="102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3.5" customHeight="1">
      <c r="A884" s="1"/>
      <c r="B884" s="1"/>
      <c r="C884" s="33"/>
      <c r="D884" s="102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3.5" customHeight="1">
      <c r="A885" s="1"/>
      <c r="B885" s="1"/>
      <c r="C885" s="33"/>
      <c r="D885" s="102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3.5" customHeight="1">
      <c r="A886" s="1"/>
      <c r="B886" s="1"/>
      <c r="C886" s="33"/>
      <c r="D886" s="102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3.5" customHeight="1">
      <c r="A887" s="1"/>
      <c r="B887" s="1"/>
      <c r="C887" s="33"/>
      <c r="D887" s="102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3.5" customHeight="1">
      <c r="A888" s="1"/>
      <c r="B888" s="1"/>
      <c r="C888" s="33"/>
      <c r="D888" s="102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3.5" customHeight="1">
      <c r="A889" s="1"/>
      <c r="B889" s="1"/>
      <c r="C889" s="33"/>
      <c r="D889" s="102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3.5" customHeight="1">
      <c r="A890" s="1"/>
      <c r="B890" s="1"/>
      <c r="C890" s="33"/>
      <c r="D890" s="102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3.5" customHeight="1">
      <c r="A891" s="1"/>
      <c r="B891" s="1"/>
      <c r="C891" s="33"/>
      <c r="D891" s="102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3.5" customHeight="1">
      <c r="A892" s="1"/>
      <c r="B892" s="1"/>
      <c r="C892" s="33"/>
      <c r="D892" s="102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3.5" customHeight="1">
      <c r="A893" s="1"/>
      <c r="B893" s="1"/>
      <c r="C893" s="33"/>
      <c r="D893" s="102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3.5" customHeight="1">
      <c r="A894" s="1"/>
      <c r="B894" s="1"/>
      <c r="C894" s="33"/>
      <c r="D894" s="102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3.5" customHeight="1">
      <c r="A895" s="1"/>
      <c r="B895" s="1"/>
      <c r="C895" s="33"/>
      <c r="D895" s="102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3.5" customHeight="1">
      <c r="A896" s="1"/>
      <c r="B896" s="1"/>
      <c r="C896" s="33"/>
      <c r="D896" s="102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3.5" customHeight="1">
      <c r="A897" s="1"/>
      <c r="B897" s="1"/>
      <c r="C897" s="33"/>
      <c r="D897" s="102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3.5" customHeight="1">
      <c r="A898" s="1"/>
      <c r="B898" s="1"/>
      <c r="C898" s="33"/>
      <c r="D898" s="102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3.5" customHeight="1">
      <c r="A899" s="1"/>
      <c r="B899" s="1"/>
      <c r="C899" s="33"/>
      <c r="D899" s="102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3.5" customHeight="1">
      <c r="A900" s="1"/>
      <c r="B900" s="1"/>
      <c r="C900" s="33"/>
      <c r="D900" s="102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3.5" customHeight="1">
      <c r="A901" s="1"/>
      <c r="B901" s="1"/>
      <c r="C901" s="33"/>
      <c r="D901" s="102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3.5" customHeight="1">
      <c r="A902" s="1"/>
      <c r="B902" s="1"/>
      <c r="C902" s="33"/>
      <c r="D902" s="102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3.5" customHeight="1">
      <c r="A903" s="1"/>
      <c r="B903" s="1"/>
      <c r="C903" s="33"/>
      <c r="D903" s="102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3.5" customHeight="1">
      <c r="A904" s="1"/>
      <c r="B904" s="1"/>
      <c r="C904" s="33"/>
      <c r="D904" s="102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3.5" customHeight="1">
      <c r="A905" s="1"/>
      <c r="B905" s="1"/>
      <c r="C905" s="33"/>
      <c r="D905" s="102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3.5" customHeight="1">
      <c r="A906" s="1"/>
      <c r="B906" s="1"/>
      <c r="C906" s="33"/>
      <c r="D906" s="102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3.5" customHeight="1">
      <c r="A907" s="1"/>
      <c r="B907" s="1"/>
      <c r="C907" s="33"/>
      <c r="D907" s="102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3.5" customHeight="1">
      <c r="A908" s="1"/>
      <c r="B908" s="1"/>
      <c r="C908" s="33"/>
      <c r="D908" s="102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3.5" customHeight="1">
      <c r="A909" s="1"/>
      <c r="B909" s="1"/>
      <c r="C909" s="33"/>
      <c r="D909" s="102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3.5" customHeight="1">
      <c r="A910" s="1"/>
      <c r="B910" s="1"/>
      <c r="C910" s="33"/>
      <c r="D910" s="102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3.5" customHeight="1">
      <c r="A911" s="1"/>
      <c r="B911" s="1"/>
      <c r="C911" s="33"/>
      <c r="D911" s="102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3.5" customHeight="1">
      <c r="A912" s="1"/>
      <c r="B912" s="1"/>
      <c r="C912" s="33"/>
      <c r="D912" s="102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3.5" customHeight="1">
      <c r="A913" s="1"/>
      <c r="B913" s="1"/>
      <c r="C913" s="33"/>
      <c r="D913" s="102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3.5" customHeight="1">
      <c r="A914" s="1"/>
      <c r="B914" s="1"/>
      <c r="C914" s="33"/>
      <c r="D914" s="102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3.5" customHeight="1">
      <c r="A915" s="1"/>
      <c r="B915" s="1"/>
      <c r="C915" s="33"/>
      <c r="D915" s="102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3.5" customHeight="1">
      <c r="A916" s="1"/>
      <c r="B916" s="1"/>
      <c r="C916" s="33"/>
      <c r="D916" s="102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3.5" customHeight="1">
      <c r="A917" s="1"/>
      <c r="B917" s="1"/>
      <c r="C917" s="33"/>
      <c r="D917" s="102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3.5" customHeight="1">
      <c r="A918" s="1"/>
      <c r="B918" s="1"/>
      <c r="C918" s="33"/>
      <c r="D918" s="102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3.5" customHeight="1">
      <c r="A919" s="1"/>
      <c r="B919" s="1"/>
      <c r="C919" s="33"/>
      <c r="D919" s="102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3.5" customHeight="1">
      <c r="A920" s="1"/>
      <c r="B920" s="1"/>
      <c r="C920" s="33"/>
      <c r="D920" s="102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3.5" customHeight="1">
      <c r="A921" s="1"/>
      <c r="B921" s="1"/>
      <c r="C921" s="33"/>
      <c r="D921" s="102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3.5" customHeight="1">
      <c r="A922" s="1"/>
      <c r="B922" s="1"/>
      <c r="C922" s="33"/>
      <c r="D922" s="102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3.5" customHeight="1">
      <c r="A923" s="1"/>
      <c r="B923" s="1"/>
      <c r="C923" s="33"/>
      <c r="D923" s="102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3.5" customHeight="1">
      <c r="A924" s="1"/>
      <c r="B924" s="1"/>
      <c r="C924" s="33"/>
      <c r="D924" s="102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3.5" customHeight="1">
      <c r="A925" s="1"/>
      <c r="B925" s="1"/>
      <c r="C925" s="33"/>
      <c r="D925" s="102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3.5" customHeight="1">
      <c r="A926" s="1"/>
      <c r="B926" s="1"/>
      <c r="C926" s="33"/>
      <c r="D926" s="102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3.5" customHeight="1">
      <c r="A927" s="1"/>
      <c r="B927" s="1"/>
      <c r="C927" s="33"/>
      <c r="D927" s="102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3.5" customHeight="1">
      <c r="A928" s="1"/>
      <c r="B928" s="1"/>
      <c r="C928" s="33"/>
      <c r="D928" s="102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3.5" customHeight="1">
      <c r="A929" s="1"/>
      <c r="B929" s="1"/>
      <c r="C929" s="33"/>
      <c r="D929" s="102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3.5" customHeight="1">
      <c r="A930" s="1"/>
      <c r="B930" s="1"/>
      <c r="C930" s="33"/>
      <c r="D930" s="102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3.5" customHeight="1">
      <c r="A931" s="1"/>
      <c r="B931" s="1"/>
      <c r="C931" s="33"/>
      <c r="D931" s="102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3.5" customHeight="1">
      <c r="A932" s="1"/>
      <c r="B932" s="1"/>
      <c r="C932" s="33"/>
      <c r="D932" s="102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3.5" customHeight="1">
      <c r="A933" s="1"/>
      <c r="B933" s="1"/>
      <c r="C933" s="33"/>
      <c r="D933" s="102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3.5" customHeight="1">
      <c r="A934" s="1"/>
      <c r="B934" s="1"/>
      <c r="C934" s="33"/>
      <c r="D934" s="102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3.5" customHeight="1">
      <c r="A935" s="1"/>
      <c r="B935" s="1"/>
      <c r="C935" s="33"/>
      <c r="D935" s="102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3.5" customHeight="1">
      <c r="A936" s="1"/>
      <c r="B936" s="1"/>
      <c r="C936" s="33"/>
      <c r="D936" s="102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3.5" customHeight="1">
      <c r="A937" s="1"/>
      <c r="B937" s="1"/>
      <c r="C937" s="33"/>
      <c r="D937" s="102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3.5" customHeight="1">
      <c r="A938" s="1"/>
      <c r="B938" s="1"/>
      <c r="C938" s="33"/>
      <c r="D938" s="102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3.5" customHeight="1">
      <c r="A939" s="1"/>
      <c r="B939" s="1"/>
      <c r="C939" s="33"/>
      <c r="D939" s="102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3.5" customHeight="1">
      <c r="A940" s="1"/>
      <c r="B940" s="1"/>
      <c r="C940" s="33"/>
      <c r="D940" s="102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3.5" customHeight="1">
      <c r="A941" s="1"/>
      <c r="B941" s="1"/>
      <c r="C941" s="33"/>
      <c r="D941" s="102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3.5" customHeight="1">
      <c r="A942" s="1"/>
      <c r="B942" s="1"/>
      <c r="C942" s="33"/>
      <c r="D942" s="102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3.5" customHeight="1">
      <c r="A943" s="1"/>
      <c r="B943" s="1"/>
      <c r="C943" s="33"/>
      <c r="D943" s="102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3.5" customHeight="1">
      <c r="A944" s="1"/>
      <c r="B944" s="1"/>
      <c r="C944" s="33"/>
      <c r="D944" s="102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3.5" customHeight="1">
      <c r="A945" s="1"/>
      <c r="B945" s="1"/>
      <c r="C945" s="33"/>
      <c r="D945" s="102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3.5" customHeight="1">
      <c r="A946" s="1"/>
      <c r="B946" s="1"/>
      <c r="C946" s="33"/>
      <c r="D946" s="102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3.5" customHeight="1">
      <c r="A947" s="1"/>
      <c r="B947" s="1"/>
      <c r="C947" s="33"/>
      <c r="D947" s="102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3.5" customHeight="1">
      <c r="A948" s="1"/>
      <c r="B948" s="1"/>
      <c r="C948" s="33"/>
      <c r="D948" s="102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3.5" customHeight="1">
      <c r="A949" s="1"/>
      <c r="B949" s="1"/>
      <c r="C949" s="33"/>
      <c r="D949" s="102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3.5" customHeight="1">
      <c r="A950" s="1"/>
      <c r="B950" s="1"/>
      <c r="C950" s="33"/>
      <c r="D950" s="102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3.5" customHeight="1">
      <c r="A951" s="1"/>
      <c r="B951" s="1"/>
      <c r="C951" s="33"/>
      <c r="D951" s="102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3.5" customHeight="1">
      <c r="A952" s="1"/>
      <c r="B952" s="1"/>
      <c r="C952" s="33"/>
      <c r="D952" s="102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3.5" customHeight="1">
      <c r="A953" s="1"/>
      <c r="B953" s="1"/>
      <c r="C953" s="33"/>
      <c r="D953" s="102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3.5" customHeight="1">
      <c r="A954" s="1"/>
      <c r="B954" s="1"/>
      <c r="C954" s="33"/>
      <c r="D954" s="102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3.5" customHeight="1">
      <c r="A955" s="1"/>
      <c r="B955" s="1"/>
      <c r="C955" s="33"/>
      <c r="D955" s="102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3.5" customHeight="1">
      <c r="A956" s="1"/>
      <c r="B956" s="1"/>
      <c r="C956" s="33"/>
      <c r="D956" s="102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3.5" customHeight="1">
      <c r="A957" s="1"/>
      <c r="B957" s="1"/>
      <c r="C957" s="33"/>
      <c r="D957" s="102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3.5" customHeight="1">
      <c r="A958" s="1"/>
      <c r="B958" s="1"/>
      <c r="C958" s="33"/>
      <c r="D958" s="102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3.5" customHeight="1">
      <c r="A959" s="1"/>
      <c r="B959" s="1"/>
      <c r="C959" s="33"/>
      <c r="D959" s="102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3.5" customHeight="1">
      <c r="A960" s="1"/>
      <c r="B960" s="1"/>
      <c r="C960" s="33"/>
      <c r="D960" s="102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3.5" customHeight="1">
      <c r="A961" s="1"/>
      <c r="B961" s="1"/>
      <c r="C961" s="33"/>
      <c r="D961" s="102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3.5" customHeight="1">
      <c r="A962" s="1"/>
      <c r="B962" s="1"/>
      <c r="C962" s="33"/>
      <c r="D962" s="102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3.5" customHeight="1">
      <c r="A963" s="1"/>
      <c r="B963" s="1"/>
      <c r="C963" s="33"/>
      <c r="D963" s="102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3.5" customHeight="1">
      <c r="A964" s="1"/>
      <c r="B964" s="1"/>
      <c r="C964" s="33"/>
      <c r="D964" s="102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3.5" customHeight="1">
      <c r="A965" s="1"/>
      <c r="B965" s="1"/>
      <c r="C965" s="33"/>
      <c r="D965" s="102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3.5" customHeight="1">
      <c r="A966" s="1"/>
      <c r="B966" s="1"/>
      <c r="C966" s="33"/>
      <c r="D966" s="102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3.5" customHeight="1">
      <c r="A967" s="1"/>
      <c r="B967" s="1"/>
      <c r="C967" s="33"/>
      <c r="D967" s="102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3.5" customHeight="1">
      <c r="A968" s="1"/>
      <c r="B968" s="1"/>
      <c r="C968" s="33"/>
      <c r="D968" s="102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3.5" customHeight="1">
      <c r="A969" s="1"/>
      <c r="B969" s="1"/>
      <c r="C969" s="33"/>
      <c r="D969" s="102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3.5" customHeight="1">
      <c r="A970" s="1"/>
      <c r="B970" s="1"/>
      <c r="C970" s="33"/>
      <c r="D970" s="102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3.5" customHeight="1">
      <c r="A971" s="1"/>
      <c r="B971" s="1"/>
      <c r="C971" s="33"/>
      <c r="D971" s="102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3.5" customHeight="1">
      <c r="A972" s="1"/>
      <c r="B972" s="1"/>
      <c r="C972" s="33"/>
      <c r="D972" s="102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3.5" customHeight="1">
      <c r="A973" s="1"/>
      <c r="B973" s="1"/>
      <c r="C973" s="33"/>
      <c r="D973" s="102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3.5" customHeight="1">
      <c r="A974" s="1"/>
      <c r="B974" s="1"/>
      <c r="C974" s="33"/>
      <c r="D974" s="102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3.5" customHeight="1">
      <c r="A975" s="1"/>
      <c r="B975" s="1"/>
      <c r="C975" s="33"/>
      <c r="D975" s="102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3.5" customHeight="1">
      <c r="A976" s="1"/>
      <c r="B976" s="1"/>
      <c r="C976" s="33"/>
      <c r="D976" s="102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3.5" customHeight="1">
      <c r="A977" s="1"/>
      <c r="B977" s="1"/>
      <c r="C977" s="33"/>
      <c r="D977" s="102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3.5" customHeight="1">
      <c r="A978" s="1"/>
      <c r="B978" s="1"/>
      <c r="C978" s="33"/>
      <c r="D978" s="102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3.5" customHeight="1">
      <c r="A979" s="1"/>
      <c r="B979" s="1"/>
      <c r="C979" s="33"/>
      <c r="D979" s="102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3.5" customHeight="1">
      <c r="A980" s="1"/>
      <c r="B980" s="1"/>
      <c r="C980" s="33"/>
      <c r="D980" s="102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3.5" customHeight="1">
      <c r="A981" s="1"/>
      <c r="B981" s="1"/>
      <c r="C981" s="33"/>
      <c r="D981" s="102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3.5" customHeight="1">
      <c r="A982" s="1"/>
      <c r="B982" s="1"/>
      <c r="C982" s="33"/>
      <c r="D982" s="102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3.5" customHeight="1">
      <c r="A983" s="1"/>
      <c r="B983" s="1"/>
      <c r="C983" s="33"/>
      <c r="D983" s="102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3.5" customHeight="1">
      <c r="A984" s="1"/>
      <c r="B984" s="1"/>
      <c r="C984" s="33"/>
      <c r="D984" s="102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3.5" customHeight="1">
      <c r="A985" s="1"/>
      <c r="B985" s="1"/>
      <c r="C985" s="33"/>
      <c r="D985" s="102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3.5" customHeight="1">
      <c r="A986" s="1"/>
      <c r="B986" s="1"/>
      <c r="C986" s="33"/>
      <c r="D986" s="102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3.5" customHeight="1">
      <c r="A987" s="1"/>
      <c r="B987" s="1"/>
      <c r="C987" s="33"/>
      <c r="D987" s="102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3.5" customHeight="1">
      <c r="A988" s="1"/>
      <c r="B988" s="1"/>
      <c r="C988" s="33"/>
      <c r="D988" s="102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3.5" customHeight="1">
      <c r="A989" s="1"/>
      <c r="B989" s="1"/>
      <c r="C989" s="33"/>
      <c r="D989" s="102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3.5" customHeight="1">
      <c r="A990" s="1"/>
      <c r="B990" s="1"/>
      <c r="C990" s="33"/>
      <c r="D990" s="102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3.5" customHeight="1">
      <c r="A991" s="1"/>
      <c r="B991" s="1"/>
      <c r="C991" s="33"/>
      <c r="D991" s="102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3.5" customHeight="1">
      <c r="A992" s="1"/>
      <c r="B992" s="1"/>
      <c r="C992" s="33"/>
      <c r="D992" s="102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3.5" customHeight="1">
      <c r="A993" s="1"/>
      <c r="B993" s="1"/>
      <c r="C993" s="33"/>
      <c r="D993" s="102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3.5" customHeight="1">
      <c r="A994" s="1"/>
      <c r="B994" s="1"/>
      <c r="C994" s="33"/>
      <c r="D994" s="102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3.5" customHeight="1">
      <c r="A995" s="1"/>
      <c r="B995" s="1"/>
      <c r="C995" s="33"/>
      <c r="D995" s="102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3.5" customHeight="1">
      <c r="A996" s="1"/>
      <c r="B996" s="1"/>
      <c r="C996" s="33"/>
      <c r="D996" s="102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3.5" customHeight="1">
      <c r="A997" s="1"/>
      <c r="B997" s="1"/>
      <c r="C997" s="33"/>
      <c r="D997" s="102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3.5" customHeight="1">
      <c r="A998" s="1"/>
      <c r="B998" s="1"/>
      <c r="C998" s="33"/>
      <c r="D998" s="102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3.5" customHeight="1">
      <c r="A999" s="1"/>
      <c r="B999" s="1"/>
      <c r="C999" s="33"/>
      <c r="D999" s="102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3.5" customHeight="1">
      <c r="A1000" s="1"/>
      <c r="B1000" s="1"/>
      <c r="C1000" s="33"/>
      <c r="D1000" s="102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ht="13.5" customHeight="1">
      <c r="A1001" s="1"/>
      <c r="B1001" s="1"/>
      <c r="C1001" s="33"/>
      <c r="D1001" s="102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ht="13.5" customHeight="1">
      <c r="A1002" s="1"/>
      <c r="B1002" s="1"/>
      <c r="C1002" s="33"/>
      <c r="D1002" s="102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ht="13.5" customHeight="1">
      <c r="A1003" s="1"/>
      <c r="B1003" s="1"/>
      <c r="C1003" s="33"/>
      <c r="D1003" s="102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ht="13.5" customHeight="1">
      <c r="A1004" s="1"/>
      <c r="B1004" s="1"/>
      <c r="C1004" s="33"/>
      <c r="D1004" s="102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ht="13.5" customHeight="1">
      <c r="A1005" s="1"/>
      <c r="B1005" s="1"/>
      <c r="C1005" s="33"/>
      <c r="D1005" s="102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ht="13.5" customHeight="1">
      <c r="A1006" s="1"/>
      <c r="B1006" s="1"/>
      <c r="C1006" s="33"/>
      <c r="D1006" s="102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ht="13.5" customHeight="1">
      <c r="A1007" s="1"/>
      <c r="B1007" s="1"/>
      <c r="C1007" s="33"/>
      <c r="D1007" s="102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ht="13.5" customHeight="1">
      <c r="A1008" s="1"/>
      <c r="B1008" s="1"/>
      <c r="C1008" s="33"/>
      <c r="D1008" s="102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ht="13.5" customHeight="1">
      <c r="A1009" s="1"/>
      <c r="B1009" s="1"/>
      <c r="C1009" s="33"/>
      <c r="D1009" s="102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ht="13.5" customHeight="1">
      <c r="A1010" s="1"/>
      <c r="B1010" s="1"/>
      <c r="C1010" s="33"/>
      <c r="D1010" s="102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ht="13.5" customHeight="1">
      <c r="A1011" s="1"/>
      <c r="B1011" s="1"/>
      <c r="C1011" s="33"/>
      <c r="D1011" s="102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ht="13.5" customHeight="1">
      <c r="A1012" s="1"/>
      <c r="B1012" s="1"/>
      <c r="C1012" s="33"/>
      <c r="D1012" s="102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ht="13.5" customHeight="1">
      <c r="A1013" s="1"/>
      <c r="B1013" s="1"/>
      <c r="C1013" s="33"/>
      <c r="D1013" s="102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ht="13.5" customHeight="1">
      <c r="A1014" s="1"/>
      <c r="B1014" s="1"/>
      <c r="C1014" s="33"/>
      <c r="D1014" s="102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ht="13.5" customHeight="1">
      <c r="A1015" s="1"/>
      <c r="B1015" s="1"/>
      <c r="C1015" s="33"/>
      <c r="D1015" s="102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ht="13.5" customHeight="1">
      <c r="A1016" s="1"/>
      <c r="B1016" s="1"/>
      <c r="C1016" s="33"/>
      <c r="D1016" s="102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ht="13.5" customHeight="1">
      <c r="A1017" s="1"/>
      <c r="B1017" s="1"/>
      <c r="C1017" s="33"/>
      <c r="D1017" s="102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ht="13.5" customHeight="1">
      <c r="A1018" s="1"/>
      <c r="B1018" s="1"/>
      <c r="C1018" s="33"/>
      <c r="D1018" s="102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ht="13.5" customHeight="1">
      <c r="A1019" s="1"/>
      <c r="B1019" s="1"/>
      <c r="C1019" s="33"/>
      <c r="D1019" s="102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ht="13.5" customHeight="1">
      <c r="A1020" s="1"/>
      <c r="B1020" s="1"/>
      <c r="C1020" s="33"/>
      <c r="D1020" s="102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</sheetData>
  <mergeCells count="29">
    <mergeCell ref="B1:C1"/>
    <mergeCell ref="E1:J1"/>
    <mergeCell ref="B2:C2"/>
    <mergeCell ref="F2:I2"/>
    <mergeCell ref="B3:C3"/>
    <mergeCell ref="F3:I3"/>
    <mergeCell ref="F4:I4"/>
    <mergeCell ref="G13:H13"/>
    <mergeCell ref="I13:J13"/>
    <mergeCell ref="L19:L57"/>
    <mergeCell ref="M19:M57"/>
    <mergeCell ref="B14:D14"/>
    <mergeCell ref="B15:D15"/>
    <mergeCell ref="B16:D16"/>
    <mergeCell ref="E16:K16"/>
    <mergeCell ref="B17:D17"/>
    <mergeCell ref="E17:H17"/>
    <mergeCell ref="I17:J17"/>
    <mergeCell ref="A53:B53"/>
    <mergeCell ref="A54:B54"/>
    <mergeCell ref="B177:C177"/>
    <mergeCell ref="B178:C178"/>
    <mergeCell ref="B4:C4"/>
    <mergeCell ref="B5:C5"/>
    <mergeCell ref="B6:C6"/>
    <mergeCell ref="B8:D8"/>
    <mergeCell ref="B9:C9"/>
    <mergeCell ref="B10:C10"/>
    <mergeCell ref="B11:C11"/>
  </mergeCells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2018-07-26T06:51:44Z</dcterms:created>
  <dc:creator>User</dc:creator>
</cp:coreProperties>
</file>